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hardin/Documents/EAGLE/projects/Dual-Mono-Amp-Design/"/>
    </mc:Choice>
  </mc:AlternateContent>
  <xr:revisionPtr revIDLastSave="0" documentId="13_ncr:1_{59E83355-6038-4749-B998-0E794B347CAC}" xr6:coauthVersionLast="47" xr6:coauthVersionMax="47" xr10:uidLastSave="{00000000-0000-0000-0000-000000000000}"/>
  <bookViews>
    <workbookView xWindow="0" yWindow="500" windowWidth="38400" windowHeight="23500" xr2:uid="{5705E612-2462-F143-B726-090DE75A8E16}"/>
  </bookViews>
  <sheets>
    <sheet name="Mouser Order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P5" i="5" s="1"/>
  <c r="N6" i="5"/>
  <c r="P6" i="5" s="1"/>
  <c r="N7" i="5"/>
  <c r="N8" i="5"/>
  <c r="N9" i="5"/>
  <c r="O9" i="5" s="1"/>
  <c r="N10" i="5"/>
  <c r="P10" i="5" s="1"/>
  <c r="N11" i="5"/>
  <c r="N12" i="5"/>
  <c r="P12" i="5" s="1"/>
  <c r="N13" i="5"/>
  <c r="O13" i="5" s="1"/>
  <c r="N14" i="5"/>
  <c r="O14" i="5" s="1"/>
  <c r="N15" i="5"/>
  <c r="P15" i="5" s="1"/>
  <c r="N16" i="5"/>
  <c r="P16" i="5" s="1"/>
  <c r="N17" i="5"/>
  <c r="O17" i="5" s="1"/>
  <c r="N18" i="5"/>
  <c r="P18" i="5" s="1"/>
  <c r="N19" i="5"/>
  <c r="P19" i="5" s="1"/>
  <c r="N2" i="5"/>
  <c r="P2" i="5" s="1"/>
  <c r="P3" i="5"/>
  <c r="P4" i="5"/>
  <c r="P7" i="5"/>
  <c r="P8" i="5"/>
  <c r="P11" i="5"/>
  <c r="O6" i="5" l="1"/>
  <c r="Q6" i="5" s="1"/>
  <c r="R6" i="5" s="1"/>
  <c r="P14" i="5"/>
  <c r="Q14" i="5" s="1"/>
  <c r="R14" i="5" s="1"/>
  <c r="O5" i="5"/>
  <c r="Q5" i="5" s="1"/>
  <c r="R5" i="5" s="1"/>
  <c r="P13" i="5"/>
  <c r="Q13" i="5" s="1"/>
  <c r="R13" i="5" s="1"/>
  <c r="O16" i="5"/>
  <c r="Q16" i="5" s="1"/>
  <c r="R16" i="5" s="1"/>
  <c r="O15" i="5"/>
  <c r="Q15" i="5" s="1"/>
  <c r="R15" i="5" s="1"/>
  <c r="P17" i="5"/>
  <c r="Q17" i="5" s="1"/>
  <c r="R17" i="5" s="1"/>
  <c r="P9" i="5"/>
  <c r="Q9" i="5" s="1"/>
  <c r="R9" i="5" s="1"/>
  <c r="O8" i="5"/>
  <c r="Q8" i="5" s="1"/>
  <c r="R8" i="5" s="1"/>
  <c r="O7" i="5"/>
  <c r="Q7" i="5" s="1"/>
  <c r="R7" i="5" s="1"/>
  <c r="O12" i="5"/>
  <c r="Q12" i="5" s="1"/>
  <c r="R12" i="5" s="1"/>
  <c r="O4" i="5"/>
  <c r="Q4" i="5" s="1"/>
  <c r="R4" i="5" s="1"/>
  <c r="O19" i="5"/>
  <c r="Q19" i="5" s="1"/>
  <c r="R19" i="5" s="1"/>
  <c r="O11" i="5"/>
  <c r="Q11" i="5" s="1"/>
  <c r="R11" i="5" s="1"/>
  <c r="O3" i="5"/>
  <c r="Q3" i="5" s="1"/>
  <c r="R3" i="5" s="1"/>
  <c r="O2" i="5"/>
  <c r="Q2" i="5" s="1"/>
  <c r="R2" i="5" s="1"/>
  <c r="O18" i="5"/>
  <c r="Q18" i="5" s="1"/>
  <c r="R18" i="5" s="1"/>
  <c r="O10" i="5"/>
  <c r="Q10" i="5" s="1"/>
  <c r="R10" i="5" s="1"/>
  <c r="R21" i="5" l="1"/>
</calcChain>
</file>

<file path=xl/sharedStrings.xml><?xml version="1.0" encoding="utf-8"?>
<sst xmlns="http://schemas.openxmlformats.org/spreadsheetml/2006/main" count="218" uniqueCount="147">
  <si>
    <t>Value</t>
  </si>
  <si>
    <t>Device</t>
  </si>
  <si>
    <t>Package</t>
  </si>
  <si>
    <t>HEIGHT</t>
  </si>
  <si>
    <t>MANUFACTURER_NAME</t>
  </si>
  <si>
    <t>MANUFACTURER_PART_NUMBER</t>
  </si>
  <si>
    <t>MOUSER_PART_NUMBER</t>
  </si>
  <si>
    <t>MOUSER_PRICE-STOCK</t>
  </si>
  <si>
    <t>0.1u, Ceramic Capacitor X7R</t>
  </si>
  <si>
    <t>80-A758BG106M1EAAE70</t>
  </si>
  <si>
    <t>RNU1A100MDSASQ</t>
  </si>
  <si>
    <t>CAPPRD150W45D450H600</t>
  </si>
  <si>
    <t>Aluminum Organic Polymer Capacitors 10 Volt 10uF 20%</t>
  </si>
  <si>
    <t>6mm</t>
  </si>
  <si>
    <t>Nichicon</t>
  </si>
  <si>
    <t>647-RNU1A100MDSASQ</t>
  </si>
  <si>
    <t>https://www.mouser.co.uk/ProductDetail/Nichicon/RNU1A100MDSASQ?qs=eL6fcoQH66Plszdei%2FxZtw%3D%3D</t>
  </si>
  <si>
    <t>A758BG106M1EAAE070</t>
  </si>
  <si>
    <t>CAPPRD200W55D500H800</t>
  </si>
  <si>
    <t>A758, Aluminum, Polymer Aluminum, 10 uF, 20%, 25 VDC, -55/+105C, 105C, -55C, 105C, 5,000 Hrs, 10 % , 70 mOhms, 120 uA, 5mm, 7mm, Lead Spacing = 2mm, 19mm, 1000</t>
  </si>
  <si>
    <t>KEMET</t>
  </si>
  <si>
    <t>https://www.mouser.co.uk/ProductDetail/KEMET/A758BG106M1EAAE070?qs=M6jHmRuQorU1WkHVIs6y3Q%3D%3D</t>
  </si>
  <si>
    <t>APSG160ELL222MJ20S</t>
  </si>
  <si>
    <t>CAPPRD500W60D1025H2150</t>
  </si>
  <si>
    <t>Aluminum Organic Polymer Capacitors 16V 2200uF 20% Tol.</t>
  </si>
  <si>
    <t>21.5mm</t>
  </si>
  <si>
    <t>Chemi-Con</t>
  </si>
  <si>
    <t>661-APSG160E222MJ20S</t>
  </si>
  <si>
    <t>https://www.mouser.co.uk/ProductDetail/United-Chemi-Con/APSG160ELL222MJ20S?qs=nxZbHzLpdvcUAIXRVD5aZg%3D%3D</t>
  </si>
  <si>
    <t>2200uF, 10V</t>
  </si>
  <si>
    <t>4.7u</t>
  </si>
  <si>
    <t>22u</t>
  </si>
  <si>
    <t>EMK316BB7226ML-T</t>
  </si>
  <si>
    <t>C1206</t>
  </si>
  <si>
    <t>Multilayer Ceramic Capacitors MLCC - SMD/SMT 22uF 16V X7R +/-20% 1206 Gen Purp</t>
  </si>
  <si>
    <t>TAIYO YUDEN</t>
  </si>
  <si>
    <t>963-EMK316BB7226ML-T</t>
  </si>
  <si>
    <t>https://www.mouser.co.uk/ProductDetail/TAIYO-YUDEN/EMK316BB7226ML-T?qs=EPmvyOv1YlPvyo1ebMxtFg%3D%3D</t>
  </si>
  <si>
    <t>10u</t>
  </si>
  <si>
    <t>0.1u</t>
  </si>
  <si>
    <t>470u</t>
  </si>
  <si>
    <t>RNE1C471MDN1</t>
  </si>
  <si>
    <t>CAPPRD350W60D825H1300</t>
  </si>
  <si>
    <t>Cap Aluminum Polymer 470uF 16VDC 20% (8 X 11.5mm) Radial 3.5mm 0.01 Ohm 5400mA 2000h 105C Bulk</t>
  </si>
  <si>
    <t>647-RNE1C471MDN</t>
  </si>
  <si>
    <t>https://www.mouser.co.uk/ProductDetail/Nichicon/RNE1C471MDN1?qs=3cDLNOBdYaXMZQrMc3zVvg%3D%3D</t>
  </si>
  <si>
    <t>SN74ABT273DBR</t>
  </si>
  <si>
    <t>SOP65P780X200-20N</t>
  </si>
  <si>
    <t>Octal Edge-Triggered D-Type Flip-Flops With Clear</t>
  </si>
  <si>
    <t>2mm</t>
  </si>
  <si>
    <t>Texas Instruments</t>
  </si>
  <si>
    <t>595-SN74ABT273DBR</t>
  </si>
  <si>
    <t>https://www.mouser.co.uk/ProductDetail/Texas-Instruments/SN74ABT273DBR?qs=X1HXWTtiZ0RWq%2Fv0JNOEpw%3D%3D</t>
  </si>
  <si>
    <t>LT3042</t>
  </si>
  <si>
    <t>SOP50P490X110-11N</t>
  </si>
  <si>
    <t>LINEAR TECHNOLOGY - LT3042EMSE#PBF - LDO, ADJ, 0.2A, 0V-15V, MSOP-10</t>
  </si>
  <si>
    <t>1.1mm</t>
  </si>
  <si>
    <t>Linear Technology</t>
  </si>
  <si>
    <t>LT3042EMSE#PBF</t>
  </si>
  <si>
    <t>584-LT3042EMSE#PBF</t>
  </si>
  <si>
    <t>LP5907-1.8V</t>
  </si>
  <si>
    <t>SOT95P280X145-5N</t>
  </si>
  <si>
    <t>1.45mm</t>
  </si>
  <si>
    <t>LP5907MFX-1.8/NOPB</t>
  </si>
  <si>
    <t>595-LP5907MFX-1.8NPB</t>
  </si>
  <si>
    <t>https://www.mouser.co.uk/ProductDetail/Texas-Instruments/LP5907MFX-1.8-NOPB?qs=biyDIajrTn5jh5ArkSZeqw%3D%3D</t>
  </si>
  <si>
    <t>RT0603DRE075R1L</t>
  </si>
  <si>
    <t>10K, Resistor 1%</t>
  </si>
  <si>
    <t>R0805</t>
  </si>
  <si>
    <t>1k</t>
  </si>
  <si>
    <t>33k</t>
  </si>
  <si>
    <t>CPF0805B51KE1</t>
  </si>
  <si>
    <t>NEOHM - TE CONNECTIVITY - CPF0805B51KE1 - SMD Chip Resistor, 51 kohm, +/- 0.1%, 100 mW, 0805 [2012 Metric], Thin Film, Precision Low TCR</t>
  </si>
  <si>
    <t>TE Connectivity</t>
  </si>
  <si>
    <t>279-CPF0805B51KE1</t>
  </si>
  <si>
    <t>https://www.mouser.co.uk/ProductDetail/TE-Connectivity-Holsworthy/CPF0805B51KE1?qs=iJVBkmKXgrkfOCLIw017vA%3D%3D</t>
  </si>
  <si>
    <t>200k</t>
  </si>
  <si>
    <t>RR1220P-204-D</t>
  </si>
  <si>
    <t>RESISTOR, 0805 200 KOhm +/- 0.5% 0.1 W</t>
  </si>
  <si>
    <t>mm</t>
  </si>
  <si>
    <t>Susumu</t>
  </si>
  <si>
    <t>754-RR1220P-204D</t>
  </si>
  <si>
    <t>https://www.mouser.com/Search/Refine.aspx?Keyword=754-RR1220P-204D</t>
  </si>
  <si>
    <t>2.2k, 1%</t>
  </si>
  <si>
    <t>Description</t>
  </si>
  <si>
    <t>8mm</t>
  </si>
  <si>
    <t>1.8mm</t>
  </si>
  <si>
    <t>13mm</t>
  </si>
  <si>
    <t>https://www.mouser.co.uk/ProductDetail/Analog-Devices-Linear-Technology/LT3042EMSEPBF?qs=oahfZPh6IAJ3XP16d20ITw%3D%3D</t>
  </si>
  <si>
    <t>250-mA ultra-low-noise low-IQ low-dropout (LDO) linear regulator</t>
  </si>
  <si>
    <t>0.65mm</t>
  </si>
  <si>
    <t>YAGEO</t>
  </si>
  <si>
    <t>Thin Film Resistors - SMD 1/10W 5.1 ohm .5% 50ppm</t>
  </si>
  <si>
    <t>EMK212ABJ475KG-T</t>
  </si>
  <si>
    <t>DESCRIPTION</t>
  </si>
  <si>
    <t>EMK107B7104KA-T</t>
  </si>
  <si>
    <t>CAPC1608X95N</t>
  </si>
  <si>
    <t>EMK107B7104KA-T 0.1F +/-10% 16V Ceramic Capacitor X7R 0603</t>
  </si>
  <si>
    <t>0.95mm</t>
  </si>
  <si>
    <t>963-EMK107B7104KA-T</t>
  </si>
  <si>
    <t>https://www.mouser.co.uk/ProductDetail/TAIYO-YUDEN/EMK107B7104KA-T?qs=I6KAKw0tg2ybqzX8hKPgfw%3D%3D</t>
  </si>
  <si>
    <t>CAPC2013X140N</t>
  </si>
  <si>
    <t>Taiyo Yuden 4.7uF Multilayer Ceramic Capacitor MLCC 16V dc +/-10% X5R Dielectric 0805 SMD, Max. Temp. +85C</t>
  </si>
  <si>
    <t>1.4mm</t>
  </si>
  <si>
    <t>963-EMK212ABJ475KG-T</t>
  </si>
  <si>
    <t>https://www.mouser.co.uk/ProductDetail/Taiyo-Yuden/EMK212ABJ475KG-T?qs=Va%252BXcMGJzEtDqSLhA2RQmA%3D%3D</t>
  </si>
  <si>
    <t>EMK212BB7106KG-T</t>
  </si>
  <si>
    <t>CAPC2012X135N</t>
  </si>
  <si>
    <t>Multilayer Ceramic Capacitors MLCC - SMD/SMT 10uF 16V X7R 10% 0805</t>
  </si>
  <si>
    <t>1.35mm</t>
  </si>
  <si>
    <t>963-EMK212BB7106KG-T</t>
  </si>
  <si>
    <t>https://www.mouser.co.uk/ProductDetail/TAIYO-YUDEN/EMK212BB7106KG-T?qs=vF%252B8ahGVilemLVRka0hELA%3D%3D</t>
  </si>
  <si>
    <t>EMF212B7104KGHT</t>
  </si>
  <si>
    <t>Multilayer Ceramic Capacitors MLCC - SMD/SMT 0805 16VDC 0.1uF 10% X7R AEC-Q200</t>
  </si>
  <si>
    <t>963-EMF212B7104KGHT</t>
  </si>
  <si>
    <t>https://www.mouser.co.uk/ProductDetail/Taiyo-Yuden/EMF212B7104KGHT?qs=%252B6g0mu59x7JRGtoE3odDgw%3D%3D</t>
  </si>
  <si>
    <t>RESC1608X55N</t>
  </si>
  <si>
    <t>0.55mm</t>
  </si>
  <si>
    <t>RCS080510K0FKEA</t>
  </si>
  <si>
    <t>RESC2012X50N</t>
  </si>
  <si>
    <t>Res Thick Film 0805 10K Ohm 1% 0.4W +/-100ppm/C Pad SMD Automotive T/R</t>
  </si>
  <si>
    <t>0.5mm</t>
  </si>
  <si>
    <t>Vishay</t>
  </si>
  <si>
    <t>71-RCS080510K0FKEA</t>
  </si>
  <si>
    <t>https://www.mouser.com/Search/Refine.aspx?Keyword=71-RCS080510K0FKEA</t>
  </si>
  <si>
    <t>CHP0805-FX-1001ELF</t>
  </si>
  <si>
    <t>RESC2012X60N</t>
  </si>
  <si>
    <t>BOURNS - CHP0805-FX-1001ELF - SMD Chip Resistor, 0805 [2012 Metric], 1 kohm, CHP Series, 200 V, Thick Film, 500 mW</t>
  </si>
  <si>
    <t>0.6mm</t>
  </si>
  <si>
    <t>Bourns</t>
  </si>
  <si>
    <t>652-CHP0805FX1001ELF</t>
  </si>
  <si>
    <t>https://www.mouser.co.uk/ProductDetail/Bourns/CHP0805-FX-1001ELF?qs=lc2O%252BfHJPVYkHmuBCgSoNQ%3D%3D</t>
  </si>
  <si>
    <t>RCS08052K20FKEA</t>
  </si>
  <si>
    <t>RCS0805_E3</t>
  </si>
  <si>
    <t>Res Thick Film 0805 2.2K Ohm 1% 0.4W +/-100ppm/C Conformal Coated Pad SMD T/R</t>
  </si>
  <si>
    <t>71-RCS08052K20FKEA</t>
  </si>
  <si>
    <t>https://www.mouser.com/Search/Refine.aspx?Keyword=71-RCS08052K20FKEA</t>
  </si>
  <si>
    <t>Piece Price</t>
  </si>
  <si>
    <t>Price for 10</t>
  </si>
  <si>
    <t>Total Price</t>
  </si>
  <si>
    <t>Grand Total</t>
  </si>
  <si>
    <t>Cart Multiple</t>
  </si>
  <si>
    <t>Design Qty</t>
  </si>
  <si>
    <t>Order Qty</t>
  </si>
  <si>
    <t>Price @ Piece Price</t>
  </si>
  <si>
    <t>Price @ Price for 10</t>
  </si>
  <si>
    <t>Sub-Qty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</si>
</sst>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3">
    <cellStyle name="Hyperlink 2" xfId="2" xr:uid="{DBFBCC57-7A7C-1E43-B7D5-14F47B1A1E3B}"/>
    <cellStyle name="Normal" xfId="0" builtinId="0"/>
    <cellStyle name="Normal 2" xfId="1" xr:uid="{AA973FF5-CFB9-E842-9C98-1A3019E725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vinhardin/Documents/Electronic%20Parts%20Inventory2.xlsx" TargetMode="External"/><Relationship Id="rId1" Type="http://schemas.openxmlformats.org/officeDocument/2006/relationships/externalLinkPath" Target="/Users/kevinhardin/Documents/Electronic%20Parts%20Inventor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 List"/>
      <sheetName val="Recent Order Details"/>
      <sheetName val="Barcode Scans"/>
    </sheetNames>
    <sheetDataSet>
      <sheetData sheetId="0">
        <row r="2">
          <cell r="E2" t="str">
            <v>PC817X2NIP1B</v>
          </cell>
          <cell r="H2" t="str">
            <v>5</v>
          </cell>
        </row>
        <row r="3">
          <cell r="E3" t="str">
            <v>SS12</v>
          </cell>
          <cell r="H3" t="str">
            <v>2</v>
          </cell>
        </row>
        <row r="4">
          <cell r="E4" t="str">
            <v>PGA4311U</v>
          </cell>
          <cell r="H4" t="str">
            <v>1</v>
          </cell>
        </row>
        <row r="5">
          <cell r="E5" t="str">
            <v>ULN2803ADWR</v>
          </cell>
          <cell r="H5" t="str">
            <v>1</v>
          </cell>
        </row>
        <row r="6">
          <cell r="E6" t="str">
            <v>885012206040</v>
          </cell>
          <cell r="H6" t="str">
            <v>3</v>
          </cell>
        </row>
        <row r="7">
          <cell r="E7" t="str">
            <v>RK73B1JRTTD102J</v>
          </cell>
          <cell r="H7" t="str">
            <v>5</v>
          </cell>
        </row>
        <row r="8">
          <cell r="E8" t="str">
            <v>RK73B1JTTDD100J</v>
          </cell>
          <cell r="H8" t="str">
            <v>4</v>
          </cell>
        </row>
        <row r="9">
          <cell r="E9" t="str">
            <v>SFR03EZPF4702</v>
          </cell>
          <cell r="H9" t="str">
            <v>6</v>
          </cell>
        </row>
        <row r="10">
          <cell r="E10" t="str">
            <v>COM-15141</v>
          </cell>
          <cell r="H10" t="str">
            <v>1</v>
          </cell>
        </row>
        <row r="11">
          <cell r="E11" t="str">
            <v>1725669</v>
          </cell>
          <cell r="H11" t="str">
            <v>5</v>
          </cell>
        </row>
        <row r="12">
          <cell r="E12" t="str">
            <v>1725737</v>
          </cell>
          <cell r="H12" t="str">
            <v>1</v>
          </cell>
        </row>
        <row r="13">
          <cell r="E13" t="str">
            <v>1725656</v>
          </cell>
          <cell r="H13" t="str">
            <v>1</v>
          </cell>
        </row>
        <row r="14">
          <cell r="E14" t="str">
            <v>UKA1E220MDD1TD</v>
          </cell>
          <cell r="H14" t="str">
            <v>5</v>
          </cell>
        </row>
        <row r="15">
          <cell r="E15" t="str">
            <v>ESR03EZPJ201</v>
          </cell>
          <cell r="H15" t="str">
            <v>5</v>
          </cell>
        </row>
        <row r="16">
          <cell r="E16" t="str">
            <v>ESR03EZPJ103</v>
          </cell>
          <cell r="H16" t="str">
            <v>14</v>
          </cell>
        </row>
        <row r="17">
          <cell r="E17" t="str">
            <v>SMD291NL</v>
          </cell>
          <cell r="H17" t="str">
            <v>1</v>
          </cell>
        </row>
        <row r="18">
          <cell r="E18" t="str">
            <v>SMDSWLF.031 8OZ</v>
          </cell>
          <cell r="H18" t="str">
            <v>1</v>
          </cell>
        </row>
        <row r="19">
          <cell r="E19" t="str">
            <v>L7818CV-DG</v>
          </cell>
          <cell r="H19" t="str">
            <v>2</v>
          </cell>
        </row>
        <row r="20">
          <cell r="E20" t="str">
            <v>MC7918CTG</v>
          </cell>
          <cell r="H20" t="str">
            <v>2</v>
          </cell>
        </row>
        <row r="21">
          <cell r="E21" t="str">
            <v>SJ1-3523N</v>
          </cell>
          <cell r="H21" t="str">
            <v>2</v>
          </cell>
        </row>
        <row r="22">
          <cell r="E22" t="str">
            <v>691311400102</v>
          </cell>
          <cell r="H22" t="str">
            <v>2</v>
          </cell>
        </row>
        <row r="23">
          <cell r="E23" t="str">
            <v>691311400103</v>
          </cell>
          <cell r="H23" t="str">
            <v>2</v>
          </cell>
        </row>
        <row r="24">
          <cell r="E24" t="str">
            <v>COM-15141</v>
          </cell>
          <cell r="H24" t="str">
            <v>1</v>
          </cell>
        </row>
        <row r="25">
          <cell r="E25" t="str">
            <v>T58W9105M035C0500</v>
          </cell>
          <cell r="H25" t="str">
            <v>2</v>
          </cell>
        </row>
        <row r="26">
          <cell r="E26" t="str">
            <v>GRM188R6YA106MA73D</v>
          </cell>
          <cell r="H26" t="str">
            <v>2</v>
          </cell>
        </row>
        <row r="27">
          <cell r="E27" t="str">
            <v>EEE-FC1V1R0R</v>
          </cell>
          <cell r="H27" t="str">
            <v>2</v>
          </cell>
        </row>
        <row r="28">
          <cell r="E28" t="str">
            <v>SS14_R1_00001</v>
          </cell>
          <cell r="H28" t="str">
            <v>2</v>
          </cell>
        </row>
        <row r="29">
          <cell r="E29" t="str">
            <v>LM317T</v>
          </cell>
          <cell r="H29" t="str">
            <v>2</v>
          </cell>
        </row>
        <row r="30">
          <cell r="E30" t="str">
            <v>RCS06035R10FKEA</v>
          </cell>
          <cell r="H30" t="str">
            <v>2</v>
          </cell>
        </row>
        <row r="31">
          <cell r="E31" t="str">
            <v>3266W-1-102LF</v>
          </cell>
          <cell r="H31" t="str">
            <v>1</v>
          </cell>
        </row>
        <row r="32">
          <cell r="E32" t="str">
            <v>UCZ1V471MNQ1MS</v>
          </cell>
          <cell r="H32" t="str">
            <v>2</v>
          </cell>
        </row>
        <row r="33">
          <cell r="E33" t="str">
            <v>OPA1611AIDR</v>
          </cell>
          <cell r="H33" t="str">
            <v>2</v>
          </cell>
        </row>
        <row r="34">
          <cell r="E34" t="str">
            <v>MKP4G021002B00JA00</v>
          </cell>
          <cell r="H34" t="str">
            <v>3</v>
          </cell>
        </row>
        <row r="35">
          <cell r="E35" t="str">
            <v>MKP4D051007E00JSSD</v>
          </cell>
          <cell r="H35" t="str">
            <v>2</v>
          </cell>
        </row>
        <row r="36">
          <cell r="E36" t="str">
            <v>885012206014</v>
          </cell>
          <cell r="H36" t="str">
            <v>10</v>
          </cell>
        </row>
        <row r="37">
          <cell r="E37" t="str">
            <v>LDECA2330KA0N00</v>
          </cell>
          <cell r="H37" t="str">
            <v>3</v>
          </cell>
        </row>
        <row r="38">
          <cell r="E38" t="str">
            <v>CGA3E1X7R1V334K080AC</v>
          </cell>
          <cell r="H38" t="str">
            <v>3</v>
          </cell>
        </row>
        <row r="39">
          <cell r="E39" t="str">
            <v>GMK107BJ105KAHT</v>
          </cell>
          <cell r="H39" t="str">
            <v>3</v>
          </cell>
        </row>
        <row r="40">
          <cell r="E40" t="str">
            <v>FCN1206A152J-H2</v>
          </cell>
          <cell r="H40" t="str">
            <v>3</v>
          </cell>
        </row>
        <row r="41">
          <cell r="E41" t="str">
            <v>ESR03EZPF1R00</v>
          </cell>
          <cell r="H41" t="str">
            <v>3</v>
          </cell>
        </row>
        <row r="42">
          <cell r="E42" t="str">
            <v>ESR03EZPF1500</v>
          </cell>
          <cell r="H42" t="str">
            <v>3</v>
          </cell>
        </row>
        <row r="43">
          <cell r="E43" t="str">
            <v>ERJ-PA3F1001V</v>
          </cell>
          <cell r="H43" t="str">
            <v>3</v>
          </cell>
        </row>
        <row r="44">
          <cell r="E44" t="str">
            <v>CRGH0603F2K2</v>
          </cell>
          <cell r="H44" t="str">
            <v>3</v>
          </cell>
        </row>
        <row r="45">
          <cell r="E45" t="str">
            <v>ERJ-PA3F3322V</v>
          </cell>
          <cell r="H45" t="str">
            <v>3</v>
          </cell>
        </row>
        <row r="46">
          <cell r="E46" t="str">
            <v>ERJ-PA3F4992V</v>
          </cell>
          <cell r="H46" t="str">
            <v>3</v>
          </cell>
        </row>
        <row r="47">
          <cell r="E47" t="str">
            <v>ERJ-PA3F91R0V</v>
          </cell>
          <cell r="H47" t="str">
            <v>3</v>
          </cell>
        </row>
        <row r="48">
          <cell r="E48" t="str">
            <v>3266Y-1-105</v>
          </cell>
          <cell r="H48" t="str">
            <v>2</v>
          </cell>
        </row>
        <row r="49">
          <cell r="E49" t="str">
            <v>GSIB2560-E3/45</v>
          </cell>
          <cell r="H49" t="str">
            <v>2</v>
          </cell>
        </row>
        <row r="50">
          <cell r="E50" t="str">
            <v>GMJ107BB7104MAHT</v>
          </cell>
          <cell r="H50" t="str">
            <v>24</v>
          </cell>
        </row>
        <row r="51">
          <cell r="E51" t="str">
            <v>531002B02500G</v>
          </cell>
          <cell r="H51" t="str">
            <v>3</v>
          </cell>
        </row>
        <row r="52">
          <cell r="E52" t="str">
            <v>RC0603FR-7W10RL</v>
          </cell>
          <cell r="H52" t="str">
            <v>4</v>
          </cell>
        </row>
        <row r="53">
          <cell r="E53" t="str">
            <v>RCC060349R9FKEA</v>
          </cell>
          <cell r="H53" t="str">
            <v>4</v>
          </cell>
        </row>
        <row r="54">
          <cell r="E54" t="str">
            <v>MKP4D031003C00JSSD</v>
          </cell>
          <cell r="H54" t="str">
            <v>5</v>
          </cell>
        </row>
        <row r="55">
          <cell r="E55" t="str">
            <v>LT3042EMSE#PBF</v>
          </cell>
          <cell r="H55" t="str">
            <v>4</v>
          </cell>
        </row>
        <row r="56">
          <cell r="E56" t="str">
            <v>GMK325BJ226MM-P</v>
          </cell>
          <cell r="H56" t="str">
            <v>5</v>
          </cell>
        </row>
        <row r="57">
          <cell r="E57" t="str">
            <v>GRM188R6YA475KE15D</v>
          </cell>
          <cell r="H57" t="str">
            <v>5</v>
          </cell>
        </row>
        <row r="58">
          <cell r="E58" t="str">
            <v>DN1509K1-G</v>
          </cell>
          <cell r="H58" t="str">
            <v>5</v>
          </cell>
        </row>
        <row r="59">
          <cell r="E59" t="str">
            <v>FG24X7T2E104KNT00</v>
          </cell>
          <cell r="H59" t="str">
            <v>10</v>
          </cell>
        </row>
        <row r="60">
          <cell r="E60" t="str">
            <v>ESR03EZPF1000</v>
          </cell>
          <cell r="H60" t="str">
            <v>10</v>
          </cell>
        </row>
        <row r="61">
          <cell r="E61" t="str">
            <v>FG24X7R2E103KNT06</v>
          </cell>
          <cell r="H61" t="str">
            <v>4</v>
          </cell>
        </row>
        <row r="62">
          <cell r="E62" t="str">
            <v>108-0020-EVX</v>
          </cell>
          <cell r="H62" t="str">
            <v>1</v>
          </cell>
        </row>
        <row r="63">
          <cell r="E63" t="str">
            <v>P6KE43CA</v>
          </cell>
          <cell r="H63" t="str">
            <v>3</v>
          </cell>
        </row>
        <row r="64">
          <cell r="E64" t="str">
            <v>UKZ1H102MHM</v>
          </cell>
          <cell r="H64" t="str">
            <v>2</v>
          </cell>
        </row>
        <row r="65">
          <cell r="E65" t="str">
            <v>PTR902-2015K-A104</v>
          </cell>
          <cell r="H65" t="str">
            <v>2</v>
          </cell>
        </row>
        <row r="66">
          <cell r="E66" t="str">
            <v>PBSS5350Z,135</v>
          </cell>
          <cell r="H66" t="str">
            <v>3</v>
          </cell>
        </row>
        <row r="67">
          <cell r="E67" t="str">
            <v>OPA1611AIDR</v>
          </cell>
          <cell r="H67" t="str">
            <v>2</v>
          </cell>
        </row>
        <row r="68">
          <cell r="E68" t="str">
            <v>NCV317MBSTT3G</v>
          </cell>
          <cell r="H68" t="str">
            <v>1</v>
          </cell>
        </row>
        <row r="69">
          <cell r="E69" t="str">
            <v>MBRS140T3G</v>
          </cell>
          <cell r="H69" t="str">
            <v>5</v>
          </cell>
        </row>
        <row r="70">
          <cell r="E70" t="str">
            <v>LM809M3-3.08/NOPB</v>
          </cell>
          <cell r="H70" t="str">
            <v>2</v>
          </cell>
        </row>
        <row r="71">
          <cell r="E71" t="str">
            <v>LM334SM/NOPB</v>
          </cell>
          <cell r="H71" t="str">
            <v>2</v>
          </cell>
        </row>
        <row r="72">
          <cell r="E72" t="str">
            <v>BCP5616QTA</v>
          </cell>
          <cell r="H72" t="str">
            <v>3</v>
          </cell>
        </row>
        <row r="73">
          <cell r="E73" t="str">
            <v>BA033CC0FP-E2</v>
          </cell>
          <cell r="H73" t="str">
            <v>4</v>
          </cell>
        </row>
        <row r="74">
          <cell r="E74" t="str">
            <v>AD817ARZ</v>
          </cell>
          <cell r="H74" t="str">
            <v>2</v>
          </cell>
        </row>
        <row r="75">
          <cell r="E75" t="str">
            <v>PJ-102AH</v>
          </cell>
          <cell r="H75" t="str">
            <v>2</v>
          </cell>
        </row>
        <row r="76">
          <cell r="E76" t="str">
            <v>ACM36US36</v>
          </cell>
          <cell r="H76" t="str">
            <v>1</v>
          </cell>
        </row>
        <row r="77">
          <cell r="E77" t="str">
            <v>SJ1-3523N</v>
          </cell>
          <cell r="H77" t="str">
            <v>2</v>
          </cell>
        </row>
        <row r="78">
          <cell r="E78" t="str">
            <v>V23079D1003B301</v>
          </cell>
          <cell r="H78" t="str">
            <v>1</v>
          </cell>
        </row>
        <row r="79">
          <cell r="E79" t="str">
            <v>ESR03EZPF1R00</v>
          </cell>
          <cell r="H79" t="str">
            <v>3</v>
          </cell>
        </row>
        <row r="80">
          <cell r="E80" t="str">
            <v>CMP0603AFX-27R0ELF</v>
          </cell>
          <cell r="H80" t="str">
            <v>3</v>
          </cell>
        </row>
        <row r="81">
          <cell r="E81" t="str">
            <v>ESR03EZPF2000</v>
          </cell>
          <cell r="H81" t="str">
            <v>3</v>
          </cell>
        </row>
        <row r="82">
          <cell r="E82" t="str">
            <v>ERJ-PA3F2400V</v>
          </cell>
          <cell r="H82" t="str">
            <v>2</v>
          </cell>
        </row>
        <row r="83">
          <cell r="E83" t="str">
            <v>ERJ-PA3F2700V</v>
          </cell>
          <cell r="H83" t="str">
            <v>3</v>
          </cell>
        </row>
        <row r="84">
          <cell r="E84" t="str">
            <v>ESR03EZPF3000</v>
          </cell>
          <cell r="H84" t="str">
            <v>5</v>
          </cell>
        </row>
        <row r="85">
          <cell r="E85" t="str">
            <v>CMP0603AFX-3300ELF</v>
          </cell>
          <cell r="H85" t="str">
            <v>10</v>
          </cell>
        </row>
        <row r="86">
          <cell r="E86" t="str">
            <v>ESR03EZPF5100</v>
          </cell>
          <cell r="H86" t="str">
            <v>3</v>
          </cell>
        </row>
        <row r="87">
          <cell r="E87" t="str">
            <v>ESR03EZPF9100</v>
          </cell>
          <cell r="H87" t="str">
            <v>5</v>
          </cell>
        </row>
        <row r="88">
          <cell r="E88" t="str">
            <v>ERJ-PA3F1001V</v>
          </cell>
          <cell r="H88" t="str">
            <v>3</v>
          </cell>
        </row>
        <row r="89">
          <cell r="E89" t="str">
            <v>ESR03EZPF3601</v>
          </cell>
          <cell r="H89" t="str">
            <v>3</v>
          </cell>
        </row>
        <row r="90">
          <cell r="E90" t="str">
            <v>ERJ-PA3F3831V</v>
          </cell>
          <cell r="H90" t="str">
            <v>3</v>
          </cell>
        </row>
        <row r="91">
          <cell r="E91" t="str">
            <v>ESR03EZPF4701</v>
          </cell>
          <cell r="H91" t="str">
            <v>3</v>
          </cell>
        </row>
        <row r="92">
          <cell r="E92" t="str">
            <v>CMP0603AFX-1002ELF</v>
          </cell>
          <cell r="H92" t="str">
            <v>20</v>
          </cell>
        </row>
        <row r="93">
          <cell r="E93" t="str">
            <v>ERJ-PA3F2372V</v>
          </cell>
          <cell r="H93" t="str">
            <v>3</v>
          </cell>
        </row>
        <row r="94">
          <cell r="E94" t="str">
            <v>ESR03EZPF3302</v>
          </cell>
          <cell r="H94" t="str">
            <v>3</v>
          </cell>
        </row>
        <row r="95">
          <cell r="E95" t="str">
            <v>CMP0603AFX-1003ELF</v>
          </cell>
          <cell r="H95" t="str">
            <v>2</v>
          </cell>
        </row>
        <row r="96">
          <cell r="E96" t="str">
            <v>ERJ-PA3F4753V</v>
          </cell>
          <cell r="H96" t="str">
            <v>3</v>
          </cell>
        </row>
        <row r="97">
          <cell r="E97" t="str">
            <v>CMP0603AFX-1004ELF</v>
          </cell>
          <cell r="H97" t="str">
            <v>10</v>
          </cell>
        </row>
        <row r="98">
          <cell r="E98" t="str">
            <v>URY1V471MHD1TO</v>
          </cell>
          <cell r="H98" t="str">
            <v>10</v>
          </cell>
        </row>
        <row r="99">
          <cell r="E99" t="str">
            <v>SS12 R3G</v>
          </cell>
          <cell r="H99" t="str">
            <v>7</v>
          </cell>
        </row>
        <row r="100">
          <cell r="E100" t="str">
            <v>UVZ1V472MHD</v>
          </cell>
          <cell r="H100" t="str">
            <v>2</v>
          </cell>
        </row>
        <row r="101">
          <cell r="E101" t="str">
            <v>UVZ1J100MDD1TD</v>
          </cell>
          <cell r="H101" t="str">
            <v>2</v>
          </cell>
        </row>
        <row r="102">
          <cell r="E102" t="str">
            <v>C0603C104M8RACTU</v>
          </cell>
          <cell r="H102" t="str">
            <v>2</v>
          </cell>
        </row>
        <row r="103">
          <cell r="E103" t="str">
            <v>C0603C104M3RAC</v>
          </cell>
          <cell r="H103" t="str">
            <v>10</v>
          </cell>
        </row>
        <row r="104">
          <cell r="E104" t="str">
            <v>GMJ107BB7104MAHT</v>
          </cell>
          <cell r="H104" t="str">
            <v>13</v>
          </cell>
        </row>
        <row r="105">
          <cell r="E105" t="str">
            <v>C0805C104MMREC7210</v>
          </cell>
          <cell r="H105" t="str">
            <v>8</v>
          </cell>
        </row>
        <row r="106">
          <cell r="E106" t="str">
            <v>C0603C101M3HACTU</v>
          </cell>
          <cell r="H106" t="str">
            <v>20</v>
          </cell>
        </row>
        <row r="107">
          <cell r="E107" t="str">
            <v>MC7915ACD2TG</v>
          </cell>
          <cell r="H107" t="str">
            <v>2</v>
          </cell>
        </row>
        <row r="108">
          <cell r="E108" t="str">
            <v>865060640001</v>
          </cell>
          <cell r="H108" t="str">
            <v>6</v>
          </cell>
        </row>
        <row r="109">
          <cell r="E109" t="str">
            <v>EMVA630ADA1R0MD55G</v>
          </cell>
          <cell r="H109" t="str">
            <v>2</v>
          </cell>
        </row>
        <row r="110">
          <cell r="E110" t="str">
            <v>EEE-1VA100WR</v>
          </cell>
          <cell r="H110" t="str">
            <v>10</v>
          </cell>
        </row>
        <row r="111">
          <cell r="E111" t="str">
            <v>EMVA350ADA101MF80G</v>
          </cell>
          <cell r="H111" t="str">
            <v>14</v>
          </cell>
        </row>
        <row r="112">
          <cell r="E112" t="str">
            <v>BLM18AG121SN1D</v>
          </cell>
          <cell r="H112" t="str">
            <v>2</v>
          </cell>
        </row>
        <row r="113">
          <cell r="E113" t="str">
            <v>MKP4G021002B00JA00</v>
          </cell>
          <cell r="H113" t="str">
            <v>3</v>
          </cell>
        </row>
        <row r="114">
          <cell r="E114" t="str">
            <v>MKP4F051007F00JSSD</v>
          </cell>
          <cell r="H114" t="str">
            <v>2</v>
          </cell>
        </row>
        <row r="115">
          <cell r="E115" t="str">
            <v>FCN1206A152J-H2</v>
          </cell>
          <cell r="H115" t="str">
            <v>6</v>
          </cell>
        </row>
        <row r="116">
          <cell r="E116" t="str">
            <v>FCN1206A472J-H3</v>
          </cell>
          <cell r="H116" t="str">
            <v>3</v>
          </cell>
        </row>
        <row r="117">
          <cell r="E117" t="str">
            <v>RMC1/16SK5761FTH</v>
          </cell>
          <cell r="H117" t="str">
            <v>4</v>
          </cell>
        </row>
        <row r="118">
          <cell r="E118" t="str">
            <v>ERJ-PA3F6200V</v>
          </cell>
          <cell r="H118" t="str">
            <v>2</v>
          </cell>
        </row>
        <row r="119">
          <cell r="E119" t="str">
            <v>TS391LT</v>
          </cell>
          <cell r="H119" t="str">
            <v>1</v>
          </cell>
        </row>
        <row r="120">
          <cell r="E120" t="str">
            <v>573300D00000G</v>
          </cell>
          <cell r="H120" t="str">
            <v>2</v>
          </cell>
        </row>
        <row r="121">
          <cell r="E121" t="str">
            <v>573100D00000G</v>
          </cell>
          <cell r="H121" t="str">
            <v>7</v>
          </cell>
        </row>
        <row r="122">
          <cell r="E122" t="str">
            <v>F981V105MSAAS1</v>
          </cell>
          <cell r="H122" t="str">
            <v>6</v>
          </cell>
        </row>
        <row r="123">
          <cell r="E123" t="str">
            <v>LDECA2330KA0N00</v>
          </cell>
          <cell r="H123" t="str">
            <v>3</v>
          </cell>
        </row>
        <row r="124">
          <cell r="E124" t="str">
            <v>1N5233B</v>
          </cell>
          <cell r="H124" t="str">
            <v>4</v>
          </cell>
        </row>
        <row r="125">
          <cell r="E125" t="str">
            <v>ESR03EZPF1200</v>
          </cell>
          <cell r="H125" t="str">
            <v>2</v>
          </cell>
        </row>
        <row r="126">
          <cell r="E126" t="str">
            <v/>
          </cell>
          <cell r="H126">
            <v>6</v>
          </cell>
        </row>
        <row r="127">
          <cell r="E127" t="str">
            <v/>
          </cell>
          <cell r="H127">
            <v>99</v>
          </cell>
        </row>
        <row r="128">
          <cell r="E128" t="str">
            <v/>
          </cell>
          <cell r="H128">
            <v>5</v>
          </cell>
        </row>
        <row r="129">
          <cell r="E129" t="str">
            <v/>
          </cell>
          <cell r="H129">
            <v>1</v>
          </cell>
        </row>
        <row r="130">
          <cell r="E130" t="str">
            <v/>
          </cell>
          <cell r="H130">
            <v>1</v>
          </cell>
        </row>
        <row r="131">
          <cell r="E131" t="str">
            <v/>
          </cell>
          <cell r="H131">
            <v>9</v>
          </cell>
        </row>
        <row r="132">
          <cell r="E132" t="str">
            <v/>
          </cell>
          <cell r="H132">
            <v>1</v>
          </cell>
        </row>
        <row r="133">
          <cell r="E133" t="str">
            <v/>
          </cell>
          <cell r="H133">
            <v>1</v>
          </cell>
        </row>
        <row r="134">
          <cell r="E134" t="str">
            <v/>
          </cell>
          <cell r="H134">
            <v>1</v>
          </cell>
        </row>
        <row r="135">
          <cell r="E135" t="str">
            <v>06035A150JAT2A</v>
          </cell>
          <cell r="H135">
            <v>8</v>
          </cell>
        </row>
        <row r="136">
          <cell r="E136" t="str">
            <v>06035A180FAT2A</v>
          </cell>
          <cell r="H136">
            <v>6</v>
          </cell>
        </row>
        <row r="137">
          <cell r="E137" t="str">
            <v>06035A5R1CAT2A</v>
          </cell>
          <cell r="H137">
            <v>9</v>
          </cell>
        </row>
        <row r="138">
          <cell r="E138" t="str">
            <v>1N4004-E3/53</v>
          </cell>
          <cell r="H138">
            <v>1</v>
          </cell>
        </row>
        <row r="139">
          <cell r="E139" t="str">
            <v/>
          </cell>
          <cell r="H139">
            <v>1</v>
          </cell>
        </row>
        <row r="140">
          <cell r="E140" t="str">
            <v/>
          </cell>
          <cell r="H140">
            <v>1</v>
          </cell>
        </row>
        <row r="141">
          <cell r="E141" t="str">
            <v/>
          </cell>
          <cell r="H141">
            <v>4</v>
          </cell>
        </row>
        <row r="142">
          <cell r="E142" t="str">
            <v>270-220-RC</v>
          </cell>
          <cell r="H142">
            <v>1</v>
          </cell>
        </row>
        <row r="143">
          <cell r="E143" t="str">
            <v>270-560K-RC</v>
          </cell>
          <cell r="H143">
            <v>1</v>
          </cell>
        </row>
        <row r="144">
          <cell r="E144" t="str">
            <v>293D476X9010B2TE3</v>
          </cell>
          <cell r="H144">
            <v>1</v>
          </cell>
        </row>
        <row r="145">
          <cell r="E145" t="str">
            <v/>
          </cell>
          <cell r="H145">
            <v>17</v>
          </cell>
        </row>
        <row r="146">
          <cell r="E146" t="str">
            <v>KC2520B30.0000C1GE00</v>
          </cell>
          <cell r="H146">
            <v>2</v>
          </cell>
        </row>
        <row r="147">
          <cell r="E147" t="str">
            <v>6TPE680MI</v>
          </cell>
          <cell r="H147">
            <v>1</v>
          </cell>
        </row>
        <row r="148">
          <cell r="E148" t="str">
            <v>70ADH-2-FL0</v>
          </cell>
          <cell r="H148">
            <v>1</v>
          </cell>
        </row>
        <row r="149">
          <cell r="E149" t="str">
            <v>C0603C103K8RACTU</v>
          </cell>
          <cell r="H149">
            <v>1</v>
          </cell>
        </row>
        <row r="150">
          <cell r="E150" t="str">
            <v>C0603C682K8RACTU</v>
          </cell>
          <cell r="H150">
            <v>2</v>
          </cell>
        </row>
        <row r="151">
          <cell r="E151" t="str">
            <v>T494B106K006AT</v>
          </cell>
          <cell r="H151">
            <v>1</v>
          </cell>
        </row>
        <row r="152">
          <cell r="E152" t="str">
            <v>AC0805FR-07120RL</v>
          </cell>
          <cell r="H152">
            <v>1</v>
          </cell>
        </row>
        <row r="153">
          <cell r="E153" t="str">
            <v>AC0805FR-071KL</v>
          </cell>
          <cell r="H153">
            <v>1</v>
          </cell>
        </row>
        <row r="154">
          <cell r="E154" t="str">
            <v>BC848B-7-F</v>
          </cell>
          <cell r="H154">
            <v>5</v>
          </cell>
        </row>
        <row r="155">
          <cell r="E155" t="str">
            <v>BC858B-7-F</v>
          </cell>
          <cell r="H155">
            <v>8</v>
          </cell>
        </row>
        <row r="156">
          <cell r="E156" t="str">
            <v>BPR58CR47J</v>
          </cell>
          <cell r="H156">
            <v>4</v>
          </cell>
        </row>
        <row r="157">
          <cell r="E157" t="str">
            <v/>
          </cell>
          <cell r="H157">
            <v>1</v>
          </cell>
        </row>
        <row r="158">
          <cell r="E158" t="str">
            <v>C0402C104J8RACTU</v>
          </cell>
          <cell r="H158">
            <v>1</v>
          </cell>
        </row>
        <row r="159">
          <cell r="E159" t="str">
            <v>C0603C102K3RAC</v>
          </cell>
          <cell r="H159">
            <v>9</v>
          </cell>
        </row>
        <row r="160">
          <cell r="E160" t="str">
            <v>C0603C103K8RACTU</v>
          </cell>
          <cell r="H160">
            <v>1</v>
          </cell>
        </row>
        <row r="161">
          <cell r="E161" t="str">
            <v>C0603C104M5RACTU</v>
          </cell>
          <cell r="H161">
            <v>9</v>
          </cell>
        </row>
        <row r="162">
          <cell r="E162" t="str">
            <v>C0603C475K9PACTU</v>
          </cell>
          <cell r="H162">
            <v>9</v>
          </cell>
        </row>
        <row r="163">
          <cell r="E163" t="str">
            <v>C0603C682K4RACTU</v>
          </cell>
          <cell r="H163">
            <v>1</v>
          </cell>
        </row>
        <row r="164">
          <cell r="E164" t="str">
            <v>C0603C829C5GAC</v>
          </cell>
          <cell r="H164">
            <v>8</v>
          </cell>
        </row>
        <row r="165">
          <cell r="E165" t="str">
            <v>C0805C104J8RACTU</v>
          </cell>
          <cell r="H165">
            <v>1</v>
          </cell>
        </row>
        <row r="166">
          <cell r="E166" t="str">
            <v>C1005X7R1H104K050BE</v>
          </cell>
          <cell r="H166">
            <v>7</v>
          </cell>
        </row>
        <row r="167">
          <cell r="E167" t="str">
            <v>C1206C104M8RACTU</v>
          </cell>
          <cell r="H167">
            <v>1</v>
          </cell>
        </row>
        <row r="168">
          <cell r="E168" t="str">
            <v>C1206C107M9PACTU</v>
          </cell>
          <cell r="H168">
            <v>1</v>
          </cell>
        </row>
        <row r="169">
          <cell r="E169" t="str">
            <v>C1206C476M9PACTU</v>
          </cell>
          <cell r="H169">
            <v>1</v>
          </cell>
        </row>
        <row r="170">
          <cell r="E170" t="str">
            <v>C1210C156K9PACTU</v>
          </cell>
          <cell r="H170">
            <v>9</v>
          </cell>
        </row>
        <row r="171">
          <cell r="E171" t="str">
            <v>C1812C225K5RACTU</v>
          </cell>
          <cell r="H171">
            <v>9</v>
          </cell>
        </row>
        <row r="172">
          <cell r="E172" t="str">
            <v>CCHD-957-25-24.576</v>
          </cell>
          <cell r="H172">
            <v>1</v>
          </cell>
        </row>
        <row r="173">
          <cell r="E173" t="str">
            <v/>
          </cell>
          <cell r="H173">
            <v>1</v>
          </cell>
        </row>
        <row r="174">
          <cell r="E174" t="str">
            <v>CRCW04021M00FKEDHP</v>
          </cell>
          <cell r="H174">
            <v>1</v>
          </cell>
        </row>
        <row r="175">
          <cell r="E175" t="str">
            <v>CRCW060310K0FKEAHP</v>
          </cell>
          <cell r="H175">
            <v>1</v>
          </cell>
        </row>
        <row r="176">
          <cell r="E176" t="str">
            <v>CRCW060310K0FKEAHP</v>
          </cell>
          <cell r="H176">
            <v>1</v>
          </cell>
        </row>
        <row r="177">
          <cell r="E177" t="str">
            <v>CRCW0603120RFKEAHP</v>
          </cell>
          <cell r="H177">
            <v>1</v>
          </cell>
        </row>
        <row r="178">
          <cell r="E178" t="str">
            <v>CRCW0603120RFKEAHP</v>
          </cell>
          <cell r="H178">
            <v>1</v>
          </cell>
        </row>
        <row r="179">
          <cell r="E179" t="str">
            <v>CRCW06031K00FKEAHP</v>
          </cell>
          <cell r="H179">
            <v>1</v>
          </cell>
        </row>
        <row r="180">
          <cell r="E180" t="str">
            <v>CRCW06031K43FKEA</v>
          </cell>
          <cell r="H180">
            <v>9</v>
          </cell>
        </row>
        <row r="181">
          <cell r="E181" t="str">
            <v>CRCW06034K02FKEB</v>
          </cell>
          <cell r="H181">
            <v>1</v>
          </cell>
        </row>
        <row r="182">
          <cell r="E182" t="str">
            <v>CRCW06034K02FKEB</v>
          </cell>
          <cell r="H182">
            <v>1</v>
          </cell>
        </row>
        <row r="183">
          <cell r="E183" t="str">
            <v>CRCW080568R0FKEAHP</v>
          </cell>
          <cell r="H183">
            <v>6</v>
          </cell>
        </row>
        <row r="184">
          <cell r="E184" t="str">
            <v/>
          </cell>
          <cell r="H184">
            <v>1</v>
          </cell>
        </row>
        <row r="185">
          <cell r="E185" t="str">
            <v>EMK212BJ106KG-T</v>
          </cell>
          <cell r="H185">
            <v>1</v>
          </cell>
        </row>
        <row r="186">
          <cell r="E186" t="str">
            <v>ERJ-3EKF2263V</v>
          </cell>
          <cell r="H186">
            <v>9</v>
          </cell>
        </row>
        <row r="187">
          <cell r="E187" t="str">
            <v>ERJ-3EKF2373V</v>
          </cell>
          <cell r="H187">
            <v>9</v>
          </cell>
        </row>
        <row r="188">
          <cell r="E188" t="str">
            <v>ERJ-3EKF3242V</v>
          </cell>
          <cell r="H188">
            <v>9</v>
          </cell>
        </row>
        <row r="189">
          <cell r="E189" t="str">
            <v>ERJ-3EKF3601V</v>
          </cell>
          <cell r="H189">
            <v>8</v>
          </cell>
        </row>
        <row r="190">
          <cell r="E190" t="str">
            <v>ERJ-3EKF3602V</v>
          </cell>
          <cell r="H190">
            <v>6</v>
          </cell>
        </row>
        <row r="191">
          <cell r="E191" t="str">
            <v>ERJ-3EKF4701V</v>
          </cell>
          <cell r="H191">
            <v>9</v>
          </cell>
        </row>
        <row r="192">
          <cell r="E192" t="str">
            <v>ERJ-3EKF4992V</v>
          </cell>
          <cell r="H192">
            <v>9</v>
          </cell>
        </row>
        <row r="193">
          <cell r="E193" t="str">
            <v>ERJ-3EKF6813V</v>
          </cell>
          <cell r="H193">
            <v>2</v>
          </cell>
        </row>
        <row r="194">
          <cell r="E194" t="str">
            <v>ERJ-3EKF8062V</v>
          </cell>
          <cell r="H194">
            <v>9</v>
          </cell>
        </row>
        <row r="195">
          <cell r="E195" t="str">
            <v>ERJ-3GEYJ103V</v>
          </cell>
          <cell r="H195">
            <v>5</v>
          </cell>
        </row>
        <row r="196">
          <cell r="E196" t="str">
            <v>ERJ-3GEYJ104V</v>
          </cell>
          <cell r="H196">
            <v>9</v>
          </cell>
        </row>
        <row r="197">
          <cell r="E197" t="str">
            <v>ERJ-3GEYJ1R2V</v>
          </cell>
          <cell r="H197">
            <v>8</v>
          </cell>
        </row>
        <row r="198">
          <cell r="E198" t="str">
            <v>ERJ-3RBD1782V</v>
          </cell>
          <cell r="H198">
            <v>9</v>
          </cell>
        </row>
        <row r="199">
          <cell r="E199" t="str">
            <v>ERJ-6GEYJ103V</v>
          </cell>
          <cell r="H199">
            <v>1</v>
          </cell>
        </row>
        <row r="200">
          <cell r="E200" t="str">
            <v>ERJ-6GEYJ111V</v>
          </cell>
          <cell r="H200">
            <v>1</v>
          </cell>
        </row>
        <row r="201">
          <cell r="E201" t="str">
            <v>ERJ-6GEYJ1R0V</v>
          </cell>
          <cell r="H201">
            <v>2</v>
          </cell>
        </row>
        <row r="202">
          <cell r="E202" t="str">
            <v>ERJ-S02F1500X</v>
          </cell>
          <cell r="H202">
            <v>9</v>
          </cell>
        </row>
        <row r="203">
          <cell r="E203" t="str">
            <v>ERJ-S02F1502X</v>
          </cell>
          <cell r="H203">
            <v>9</v>
          </cell>
        </row>
        <row r="204">
          <cell r="E204" t="str">
            <v>ERJ-XGNJ101Y</v>
          </cell>
          <cell r="H204">
            <v>3</v>
          </cell>
        </row>
        <row r="205">
          <cell r="E205" t="str">
            <v>ERJ-XGNJ330Y</v>
          </cell>
          <cell r="H205">
            <v>3</v>
          </cell>
        </row>
        <row r="206">
          <cell r="E206" t="str">
            <v>GCM1885C1H221JA16D</v>
          </cell>
          <cell r="H206">
            <v>8</v>
          </cell>
        </row>
        <row r="207">
          <cell r="E207" t="str">
            <v>GRM155R61A102KA01D</v>
          </cell>
          <cell r="H207">
            <v>8</v>
          </cell>
        </row>
        <row r="208">
          <cell r="E208" t="str">
            <v>GRM1885C1H101JA01D</v>
          </cell>
          <cell r="H208">
            <v>9</v>
          </cell>
        </row>
        <row r="209">
          <cell r="E209" t="str">
            <v>GRM1885C1H103JA01D</v>
          </cell>
          <cell r="H209">
            <v>8</v>
          </cell>
        </row>
        <row r="210">
          <cell r="E210" t="str">
            <v>GRM188R60J106ME47D</v>
          </cell>
          <cell r="H210">
            <v>6</v>
          </cell>
        </row>
        <row r="211">
          <cell r="E211" t="str">
            <v>GRM188R60J225KE19D</v>
          </cell>
          <cell r="H211">
            <v>10</v>
          </cell>
        </row>
        <row r="212">
          <cell r="E212" t="str">
            <v>GRM188R61C225KE15D</v>
          </cell>
          <cell r="H212">
            <v>10</v>
          </cell>
        </row>
        <row r="213">
          <cell r="E213" t="str">
            <v>GRM188R71E104KA01D</v>
          </cell>
          <cell r="H213">
            <v>5</v>
          </cell>
        </row>
        <row r="214">
          <cell r="E214" t="str">
            <v/>
          </cell>
          <cell r="H214">
            <v>2</v>
          </cell>
        </row>
        <row r="215">
          <cell r="E215" t="str">
            <v>L7805CV</v>
          </cell>
          <cell r="H215">
            <v>1</v>
          </cell>
        </row>
        <row r="216">
          <cell r="E216" t="str">
            <v/>
          </cell>
          <cell r="H216">
            <v>1</v>
          </cell>
        </row>
        <row r="217">
          <cell r="E217" t="str">
            <v/>
          </cell>
          <cell r="H217">
            <v>1</v>
          </cell>
        </row>
        <row r="218">
          <cell r="E218" t="str">
            <v>LMC555CMX/NOPB</v>
          </cell>
          <cell r="H218">
            <v>9</v>
          </cell>
        </row>
        <row r="219">
          <cell r="E219" t="str">
            <v>LMK212BJ226MG-T</v>
          </cell>
          <cell r="H219">
            <v>1</v>
          </cell>
        </row>
        <row r="220">
          <cell r="E220" t="str">
            <v>LQM18PN2R5ND0D</v>
          </cell>
          <cell r="H220">
            <v>9</v>
          </cell>
        </row>
        <row r="221">
          <cell r="E221" t="str">
            <v>MCP1703AT-1502E/CB</v>
          </cell>
          <cell r="H221">
            <v>2</v>
          </cell>
        </row>
        <row r="222">
          <cell r="E222" t="str">
            <v/>
          </cell>
          <cell r="H222">
            <v>1</v>
          </cell>
        </row>
        <row r="223">
          <cell r="E223" t="str">
            <v>MCP1825S-3302E/DB</v>
          </cell>
          <cell r="H223">
            <v>4</v>
          </cell>
        </row>
        <row r="224">
          <cell r="E224" t="str">
            <v>MCP1825ST-3302E/DB</v>
          </cell>
          <cell r="H224">
            <v>1</v>
          </cell>
        </row>
        <row r="225">
          <cell r="E225" t="str">
            <v>MF1/4DCT52R1200F</v>
          </cell>
          <cell r="H225">
            <v>1</v>
          </cell>
        </row>
        <row r="226">
          <cell r="E226" t="str">
            <v>MLF1608A4R7KTA00</v>
          </cell>
          <cell r="H226">
            <v>9</v>
          </cell>
        </row>
        <row r="227">
          <cell r="E227" t="str">
            <v>MLG1608B18NJT000</v>
          </cell>
          <cell r="H227">
            <v>6</v>
          </cell>
        </row>
        <row r="228">
          <cell r="E228" t="str">
            <v>MLG1608B56NJT000</v>
          </cell>
          <cell r="H228">
            <v>7</v>
          </cell>
        </row>
        <row r="229">
          <cell r="E229" t="str">
            <v>MM3Z3V3ST1G</v>
          </cell>
          <cell r="H229">
            <v>8</v>
          </cell>
        </row>
        <row r="230">
          <cell r="E230" t="str">
            <v>MMBT2222A-7-F</v>
          </cell>
          <cell r="H230">
            <v>1</v>
          </cell>
        </row>
        <row r="231">
          <cell r="E231" t="str">
            <v>MMBT2907ALT1G</v>
          </cell>
          <cell r="H231">
            <v>9</v>
          </cell>
        </row>
        <row r="232">
          <cell r="E232" t="str">
            <v>MMBT3904-7-F</v>
          </cell>
          <cell r="H232">
            <v>1</v>
          </cell>
        </row>
        <row r="233">
          <cell r="E233" t="str">
            <v>MOX2CT631RR47J</v>
          </cell>
          <cell r="H233">
            <v>1</v>
          </cell>
        </row>
        <row r="234">
          <cell r="E234" t="str">
            <v/>
          </cell>
          <cell r="H234">
            <v>1</v>
          </cell>
        </row>
        <row r="235">
          <cell r="E235" t="str">
            <v/>
          </cell>
          <cell r="H235">
            <v>6</v>
          </cell>
        </row>
        <row r="236">
          <cell r="E236" t="str">
            <v/>
          </cell>
          <cell r="H236">
            <v>20</v>
          </cell>
        </row>
        <row r="237">
          <cell r="E237" t="str">
            <v>RK73H1JTTD3302D</v>
          </cell>
          <cell r="H237">
            <v>8</v>
          </cell>
        </row>
        <row r="238">
          <cell r="E238" t="str">
            <v>RK73H1JTTD4122D</v>
          </cell>
          <cell r="H238">
            <v>9</v>
          </cell>
        </row>
        <row r="239">
          <cell r="E239" t="str">
            <v>RN55D1001FB14</v>
          </cell>
          <cell r="H239">
            <v>1</v>
          </cell>
        </row>
        <row r="240">
          <cell r="E240" t="str">
            <v>S25FL164K0XMFI011</v>
          </cell>
          <cell r="H240">
            <v>1</v>
          </cell>
        </row>
        <row r="241">
          <cell r="E241" t="str">
            <v>SG73P1ETTP151J</v>
          </cell>
          <cell r="H241">
            <v>8</v>
          </cell>
        </row>
        <row r="242">
          <cell r="E242" t="str">
            <v>SG73S2ATTD472J</v>
          </cell>
          <cell r="H242">
            <v>25</v>
          </cell>
        </row>
        <row r="243">
          <cell r="E243" t="str">
            <v>SI4464-B1B-FMR</v>
          </cell>
          <cell r="H243">
            <v>3</v>
          </cell>
        </row>
        <row r="244">
          <cell r="E244" t="str">
            <v>SN7402N</v>
          </cell>
          <cell r="H244">
            <v>1</v>
          </cell>
        </row>
        <row r="245">
          <cell r="E245" t="str">
            <v>SR151A221JARTR2</v>
          </cell>
          <cell r="H245">
            <v>4</v>
          </cell>
        </row>
        <row r="246">
          <cell r="E246" t="str">
            <v>SS14</v>
          </cell>
          <cell r="H246">
            <v>2</v>
          </cell>
        </row>
        <row r="247">
          <cell r="E247" t="str">
            <v>SS24T3G</v>
          </cell>
          <cell r="H247">
            <v>9</v>
          </cell>
        </row>
        <row r="248">
          <cell r="E248" t="str">
            <v>SSL-LXA227YD-5V</v>
          </cell>
          <cell r="H248">
            <v>1</v>
          </cell>
        </row>
        <row r="249">
          <cell r="E249" t="str">
            <v>TPS63031DSKT</v>
          </cell>
          <cell r="H249">
            <v>1</v>
          </cell>
        </row>
        <row r="250">
          <cell r="E250" t="str">
            <v>TCEHCBS-10-01</v>
          </cell>
          <cell r="H250">
            <v>20</v>
          </cell>
        </row>
        <row r="251">
          <cell r="E251" t="str">
            <v>AK4493SEQ</v>
          </cell>
          <cell r="H251">
            <v>2</v>
          </cell>
        </row>
        <row r="252">
          <cell r="E252" t="str">
            <v>1N4007FFG</v>
          </cell>
          <cell r="H252">
            <v>10</v>
          </cell>
        </row>
        <row r="253">
          <cell r="E253" t="str">
            <v>ROX8J100K</v>
          </cell>
          <cell r="H253">
            <v>2</v>
          </cell>
        </row>
        <row r="254">
          <cell r="E254" t="str">
            <v>ROX8J220R</v>
          </cell>
          <cell r="H254">
            <v>2</v>
          </cell>
        </row>
        <row r="255">
          <cell r="E255" t="str">
            <v>ST3U</v>
          </cell>
          <cell r="H255">
            <v>1</v>
          </cell>
        </row>
        <row r="256">
          <cell r="E256" t="str">
            <v>ROX8J330R</v>
          </cell>
          <cell r="H256">
            <v>1</v>
          </cell>
        </row>
        <row r="257">
          <cell r="E257" t="str">
            <v>500HXW68MEFR14.5X45</v>
          </cell>
          <cell r="H257">
            <v>3</v>
          </cell>
        </row>
        <row r="258">
          <cell r="E258" t="str">
            <v>UCY2E220MPD1TD</v>
          </cell>
          <cell r="H258">
            <v>1</v>
          </cell>
        </row>
        <row r="259">
          <cell r="E259" t="str">
            <v>10C2</v>
          </cell>
          <cell r="H259">
            <v>1</v>
          </cell>
        </row>
        <row r="260">
          <cell r="E260" t="str">
            <v>LM317LIDR</v>
          </cell>
          <cell r="H260">
            <v>3</v>
          </cell>
        </row>
        <row r="261">
          <cell r="E261" t="str">
            <v>RN73R1JTTD4812A25</v>
          </cell>
          <cell r="H261">
            <v>6</v>
          </cell>
        </row>
        <row r="262">
          <cell r="E262" t="str">
            <v>AK4493EQ</v>
          </cell>
          <cell r="H262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A4E5-CFAC-CE4C-A34F-C1D14525D2DA}">
  <dimension ref="A1:S21"/>
  <sheetViews>
    <sheetView tabSelected="1" workbookViewId="0">
      <selection activeCell="I18" sqref="I18"/>
    </sheetView>
  </sheetViews>
  <sheetFormatPr baseColWidth="10" defaultRowHeight="16" x14ac:dyDescent="0.2"/>
  <cols>
    <col min="1" max="1" width="24.5" bestFit="1" customWidth="1"/>
    <col min="2" max="2" width="21" bestFit="1" customWidth="1"/>
    <col min="3" max="3" width="25.1640625" bestFit="1" customWidth="1"/>
    <col min="4" max="5" width="147.6640625" bestFit="1" customWidth="1"/>
    <col min="6" max="6" width="8" bestFit="1" customWidth="1"/>
    <col min="7" max="7" width="22" bestFit="1" customWidth="1"/>
    <col min="8" max="8" width="30" bestFit="1" customWidth="1"/>
    <col min="9" max="9" width="23" bestFit="1" customWidth="1"/>
    <col min="10" max="10" width="21" bestFit="1" customWidth="1"/>
    <col min="11" max="12" width="10" bestFit="1" customWidth="1"/>
    <col min="13" max="13" width="10.5" bestFit="1" customWidth="1"/>
    <col min="14" max="14" width="11.83203125" bestFit="1" customWidth="1"/>
    <col min="15" max="15" width="17" bestFit="1" customWidth="1"/>
    <col min="16" max="16" width="17.5" bestFit="1" customWidth="1"/>
    <col min="17" max="17" width="10.83203125" bestFit="1" customWidth="1"/>
    <col min="18" max="18" width="9.83203125" bestFit="1" customWidth="1"/>
    <col min="19" max="19" width="113.83203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84</v>
      </c>
      <c r="E1" s="1" t="s">
        <v>94</v>
      </c>
      <c r="F1" s="1" t="s">
        <v>3</v>
      </c>
      <c r="G1" s="1" t="s">
        <v>4</v>
      </c>
      <c r="H1" s="1" t="s">
        <v>5</v>
      </c>
      <c r="I1" s="1" t="s">
        <v>6</v>
      </c>
      <c r="J1" t="s">
        <v>1</v>
      </c>
      <c r="K1" t="s">
        <v>142</v>
      </c>
      <c r="L1" t="s">
        <v>137</v>
      </c>
      <c r="M1" t="s">
        <v>138</v>
      </c>
      <c r="N1" t="s">
        <v>146</v>
      </c>
      <c r="O1" t="s">
        <v>144</v>
      </c>
      <c r="P1" t="s">
        <v>145</v>
      </c>
      <c r="Q1" t="s">
        <v>143</v>
      </c>
      <c r="R1" t="s">
        <v>139</v>
      </c>
      <c r="S1" s="1" t="s">
        <v>7</v>
      </c>
    </row>
    <row r="2" spans="1:19" x14ac:dyDescent="0.2">
      <c r="A2" t="s">
        <v>9</v>
      </c>
      <c r="B2" t="s">
        <v>17</v>
      </c>
      <c r="C2" t="s">
        <v>18</v>
      </c>
      <c r="D2" t="s">
        <v>19</v>
      </c>
      <c r="E2" t="s">
        <v>19</v>
      </c>
      <c r="F2" t="s">
        <v>85</v>
      </c>
      <c r="G2" t="s">
        <v>20</v>
      </c>
      <c r="H2" t="s">
        <v>17</v>
      </c>
      <c r="I2" t="s">
        <v>9</v>
      </c>
      <c r="J2" t="s">
        <v>17</v>
      </c>
      <c r="K2">
        <v>3</v>
      </c>
      <c r="L2" s="3">
        <v>0.33</v>
      </c>
      <c r="M2" s="3">
        <v>0.217</v>
      </c>
      <c r="N2" s="1">
        <f>K2*O$21+IF(AND(L2&lt;1,M2&lt;1),1,0)-IFERROR(INDEX('[1]Inventory List'!$H$2:$H$262,MATCH(H2,'[1]Inventory List'!$E$2:$E$262,0)),0)</f>
        <v>7</v>
      </c>
      <c r="O2" s="2">
        <f>N2*L2</f>
        <v>2.31</v>
      </c>
      <c r="P2" s="2">
        <f>IF(N2&lt;10,10,N2)*M2</f>
        <v>2.17</v>
      </c>
      <c r="Q2">
        <f>IF(AND(P2&lt;O2,N2&lt;10),10,N2)</f>
        <v>10</v>
      </c>
      <c r="R2" s="2">
        <f>IF(Q2&gt;=10,P2,O2)</f>
        <v>2.17</v>
      </c>
      <c r="S2" t="s">
        <v>21</v>
      </c>
    </row>
    <row r="3" spans="1:19" x14ac:dyDescent="0.2">
      <c r="A3" t="s">
        <v>29</v>
      </c>
      <c r="B3" t="s">
        <v>22</v>
      </c>
      <c r="C3" t="s">
        <v>23</v>
      </c>
      <c r="D3" t="s">
        <v>24</v>
      </c>
      <c r="E3" t="s">
        <v>24</v>
      </c>
      <c r="F3" t="s">
        <v>25</v>
      </c>
      <c r="G3" t="s">
        <v>26</v>
      </c>
      <c r="H3" t="s">
        <v>22</v>
      </c>
      <c r="I3" t="s">
        <v>27</v>
      </c>
      <c r="J3" t="s">
        <v>22</v>
      </c>
      <c r="K3">
        <v>3</v>
      </c>
      <c r="L3" s="3">
        <v>1.22</v>
      </c>
      <c r="M3" s="3">
        <v>1.01</v>
      </c>
      <c r="N3" s="1">
        <f>K3*O$21+IF(AND(L3&lt;1,M3&lt;1),1,0)-IFERROR(INDEX('[1]Inventory List'!$H$2:$H$262,MATCH(H3,'[1]Inventory List'!$E$2:$E$262,0)),0)</f>
        <v>6</v>
      </c>
      <c r="O3" s="2">
        <f t="shared" ref="O3:O19" si="0">N3*L3</f>
        <v>7.32</v>
      </c>
      <c r="P3" s="2">
        <f t="shared" ref="P3:P19" si="1">IF(N3&lt;10,10,N3)*M3</f>
        <v>10.1</v>
      </c>
      <c r="Q3">
        <f t="shared" ref="Q3:Q19" si="2">IF(AND(P3&lt;O3,N3&lt;10),10,N3)</f>
        <v>6</v>
      </c>
      <c r="R3" s="2">
        <f t="shared" ref="R3:R19" si="3">IF(Q3&gt;=10,P3,O3)</f>
        <v>7.32</v>
      </c>
      <c r="S3" t="s">
        <v>28</v>
      </c>
    </row>
    <row r="4" spans="1:19" x14ac:dyDescent="0.2">
      <c r="A4" t="s">
        <v>69</v>
      </c>
      <c r="B4" t="s">
        <v>125</v>
      </c>
      <c r="C4" t="s">
        <v>126</v>
      </c>
      <c r="D4" t="s">
        <v>127</v>
      </c>
      <c r="E4" t="s">
        <v>127</v>
      </c>
      <c r="F4" t="s">
        <v>128</v>
      </c>
      <c r="G4" t="s">
        <v>129</v>
      </c>
      <c r="H4" t="s">
        <v>125</v>
      </c>
      <c r="I4" t="s">
        <v>130</v>
      </c>
      <c r="J4" t="s">
        <v>125</v>
      </c>
      <c r="K4">
        <v>6</v>
      </c>
      <c r="L4" s="3">
        <v>0.1</v>
      </c>
      <c r="M4" s="3">
        <v>7.4999999999999997E-2</v>
      </c>
      <c r="N4" s="1">
        <f>K4*O$21+IF(AND(L4&lt;1,M4&lt;1),1,0)-IFERROR(INDEX('[1]Inventory List'!$H$2:$H$262,MATCH(H4,'[1]Inventory List'!$E$2:$E$262,0)),0)</f>
        <v>13</v>
      </c>
      <c r="O4" s="2">
        <f t="shared" si="0"/>
        <v>1.3</v>
      </c>
      <c r="P4" s="2">
        <f t="shared" si="1"/>
        <v>0.97499999999999998</v>
      </c>
      <c r="Q4">
        <f t="shared" si="2"/>
        <v>13</v>
      </c>
      <c r="R4" s="2">
        <f t="shared" si="3"/>
        <v>0.97499999999999998</v>
      </c>
      <c r="S4" t="s">
        <v>131</v>
      </c>
    </row>
    <row r="5" spans="1:19" x14ac:dyDescent="0.2">
      <c r="A5" t="s">
        <v>70</v>
      </c>
      <c r="B5" t="s">
        <v>71</v>
      </c>
      <c r="C5" t="s">
        <v>68</v>
      </c>
      <c r="D5" t="s">
        <v>72</v>
      </c>
      <c r="E5" t="s">
        <v>72</v>
      </c>
      <c r="F5" t="s">
        <v>90</v>
      </c>
      <c r="G5" t="s">
        <v>73</v>
      </c>
      <c r="H5" t="s">
        <v>71</v>
      </c>
      <c r="I5" t="s">
        <v>74</v>
      </c>
      <c r="J5" t="s">
        <v>71</v>
      </c>
      <c r="K5">
        <v>6</v>
      </c>
      <c r="L5" s="3">
        <v>0.56999999999999995</v>
      </c>
      <c r="M5" s="3">
        <v>0.41299999999999998</v>
      </c>
      <c r="N5" s="1">
        <f>K5*O$21+IF(AND(L5&lt;1,M5&lt;1),1,0)-IFERROR(INDEX('[1]Inventory List'!$H$2:$H$262,MATCH(H5,'[1]Inventory List'!$E$2:$E$262,0)),0)</f>
        <v>13</v>
      </c>
      <c r="O5" s="2">
        <f t="shared" si="0"/>
        <v>7.4099999999999993</v>
      </c>
      <c r="P5" s="2">
        <f t="shared" si="1"/>
        <v>5.3689999999999998</v>
      </c>
      <c r="Q5">
        <f t="shared" si="2"/>
        <v>13</v>
      </c>
      <c r="R5" s="2">
        <f t="shared" si="3"/>
        <v>5.3689999999999998</v>
      </c>
      <c r="S5" t="s">
        <v>75</v>
      </c>
    </row>
    <row r="6" spans="1:19" x14ac:dyDescent="0.2">
      <c r="A6" t="s">
        <v>39</v>
      </c>
      <c r="B6" t="s">
        <v>112</v>
      </c>
      <c r="C6" t="s">
        <v>107</v>
      </c>
      <c r="D6" t="s">
        <v>113</v>
      </c>
      <c r="E6" t="s">
        <v>113</v>
      </c>
      <c r="F6" t="s">
        <v>109</v>
      </c>
      <c r="G6" t="s">
        <v>35</v>
      </c>
      <c r="H6" t="s">
        <v>112</v>
      </c>
      <c r="I6" t="s">
        <v>114</v>
      </c>
      <c r="J6" t="s">
        <v>112</v>
      </c>
      <c r="K6">
        <v>12</v>
      </c>
      <c r="L6" s="3">
        <v>0.23</v>
      </c>
      <c r="M6" s="3">
        <v>0.157</v>
      </c>
      <c r="N6" s="1">
        <f>K6*O$21+IF(AND(L6&lt;1,M6&lt;1),1,0)-IFERROR(INDEX('[1]Inventory List'!$H$2:$H$262,MATCH(H6,'[1]Inventory List'!$E$2:$E$262,0)),0)</f>
        <v>25</v>
      </c>
      <c r="O6" s="2">
        <f t="shared" si="0"/>
        <v>5.75</v>
      </c>
      <c r="P6" s="2">
        <f t="shared" si="1"/>
        <v>3.9249999999999998</v>
      </c>
      <c r="Q6">
        <f t="shared" si="2"/>
        <v>25</v>
      </c>
      <c r="R6" s="2">
        <f t="shared" si="3"/>
        <v>3.9249999999999998</v>
      </c>
      <c r="S6" t="s">
        <v>115</v>
      </c>
    </row>
    <row r="7" spans="1:19" x14ac:dyDescent="0.2">
      <c r="A7" t="s">
        <v>8</v>
      </c>
      <c r="B7" t="s">
        <v>95</v>
      </c>
      <c r="C7" t="s">
        <v>96</v>
      </c>
      <c r="D7" t="s">
        <v>97</v>
      </c>
      <c r="E7" t="s">
        <v>97</v>
      </c>
      <c r="F7" t="s">
        <v>98</v>
      </c>
      <c r="G7" t="s">
        <v>35</v>
      </c>
      <c r="H7" t="s">
        <v>95</v>
      </c>
      <c r="I7" t="s">
        <v>99</v>
      </c>
      <c r="J7" t="s">
        <v>95</v>
      </c>
      <c r="K7">
        <v>16</v>
      </c>
      <c r="L7" s="3">
        <v>0.1</v>
      </c>
      <c r="M7" s="3">
        <v>1.7000000000000001E-2</v>
      </c>
      <c r="N7" s="1">
        <f>K7*O$21+IF(AND(L7&lt;1,M7&lt;1),1,0)-IFERROR(INDEX('[1]Inventory List'!$H$2:$H$262,MATCH(H7,'[1]Inventory List'!$E$2:$E$262,0)),0)</f>
        <v>33</v>
      </c>
      <c r="O7" s="2">
        <f t="shared" si="0"/>
        <v>3.3000000000000003</v>
      </c>
      <c r="P7" s="2">
        <f t="shared" si="1"/>
        <v>0.56100000000000005</v>
      </c>
      <c r="Q7">
        <f t="shared" si="2"/>
        <v>33</v>
      </c>
      <c r="R7" s="2">
        <f t="shared" si="3"/>
        <v>0.56100000000000005</v>
      </c>
      <c r="S7" t="s">
        <v>100</v>
      </c>
    </row>
    <row r="8" spans="1:19" x14ac:dyDescent="0.2">
      <c r="A8" t="s">
        <v>30</v>
      </c>
      <c r="B8" t="s">
        <v>93</v>
      </c>
      <c r="C8" t="s">
        <v>101</v>
      </c>
      <c r="D8" t="s">
        <v>102</v>
      </c>
      <c r="E8" t="s">
        <v>102</v>
      </c>
      <c r="F8" t="s">
        <v>103</v>
      </c>
      <c r="G8" t="s">
        <v>35</v>
      </c>
      <c r="H8" t="s">
        <v>93</v>
      </c>
      <c r="I8" t="s">
        <v>104</v>
      </c>
      <c r="J8" t="s">
        <v>93</v>
      </c>
      <c r="K8">
        <v>10</v>
      </c>
      <c r="L8" s="3">
        <v>0.14000000000000001</v>
      </c>
      <c r="M8" s="3">
        <v>9.4E-2</v>
      </c>
      <c r="N8" s="1">
        <f>K8*O$21+IF(AND(L8&lt;1,M8&lt;1),1,0)-IFERROR(INDEX('[1]Inventory List'!$H$2:$H$262,MATCH(H8,'[1]Inventory List'!$E$2:$E$262,0)),0)</f>
        <v>21</v>
      </c>
      <c r="O8" s="2">
        <f t="shared" si="0"/>
        <v>2.9400000000000004</v>
      </c>
      <c r="P8" s="2">
        <f t="shared" si="1"/>
        <v>1.974</v>
      </c>
      <c r="Q8">
        <f t="shared" si="2"/>
        <v>21</v>
      </c>
      <c r="R8" s="2">
        <f t="shared" si="3"/>
        <v>1.974</v>
      </c>
      <c r="S8" t="s">
        <v>105</v>
      </c>
    </row>
    <row r="9" spans="1:19" x14ac:dyDescent="0.2">
      <c r="A9" t="s">
        <v>38</v>
      </c>
      <c r="B9" t="s">
        <v>106</v>
      </c>
      <c r="C9" t="s">
        <v>107</v>
      </c>
      <c r="D9" t="s">
        <v>108</v>
      </c>
      <c r="E9" t="s">
        <v>108</v>
      </c>
      <c r="F9" t="s">
        <v>109</v>
      </c>
      <c r="G9" t="s">
        <v>35</v>
      </c>
      <c r="H9" t="s">
        <v>106</v>
      </c>
      <c r="I9" t="s">
        <v>110</v>
      </c>
      <c r="J9" t="s">
        <v>106</v>
      </c>
      <c r="K9">
        <v>6</v>
      </c>
      <c r="L9" s="3">
        <v>0.51</v>
      </c>
      <c r="M9" s="3">
        <v>0.35099999999999998</v>
      </c>
      <c r="N9" s="1">
        <f>K9*O$21+IF(AND(L9&lt;1,M9&lt;1),1,0)-IFERROR(INDEX('[1]Inventory List'!$H$2:$H$262,MATCH(H9,'[1]Inventory List'!$E$2:$E$262,0)),0)</f>
        <v>13</v>
      </c>
      <c r="O9" s="2">
        <f t="shared" si="0"/>
        <v>6.63</v>
      </c>
      <c r="P9" s="2">
        <f t="shared" si="1"/>
        <v>4.5629999999999997</v>
      </c>
      <c r="Q9">
        <f t="shared" si="2"/>
        <v>13</v>
      </c>
      <c r="R9" s="2">
        <f t="shared" si="3"/>
        <v>4.5629999999999997</v>
      </c>
      <c r="S9" t="s">
        <v>111</v>
      </c>
    </row>
    <row r="10" spans="1:19" x14ac:dyDescent="0.2">
      <c r="A10" t="s">
        <v>31</v>
      </c>
      <c r="B10" t="s">
        <v>32</v>
      </c>
      <c r="C10" t="s">
        <v>33</v>
      </c>
      <c r="D10" t="s">
        <v>34</v>
      </c>
      <c r="E10" t="s">
        <v>34</v>
      </c>
      <c r="F10" t="s">
        <v>86</v>
      </c>
      <c r="G10" t="s">
        <v>35</v>
      </c>
      <c r="H10" t="s">
        <v>32</v>
      </c>
      <c r="I10" t="s">
        <v>36</v>
      </c>
      <c r="J10" t="s">
        <v>32</v>
      </c>
      <c r="K10">
        <v>6</v>
      </c>
      <c r="L10" s="3">
        <v>0.6</v>
      </c>
      <c r="M10" s="3">
        <v>0.40600000000000003</v>
      </c>
      <c r="N10" s="1">
        <f>K10*O$21+IF(AND(L10&lt;1,M10&lt;1),1,0)-IFERROR(INDEX('[1]Inventory List'!$H$2:$H$262,MATCH(H10,'[1]Inventory List'!$E$2:$E$262,0)),0)</f>
        <v>13</v>
      </c>
      <c r="O10" s="2">
        <f t="shared" si="0"/>
        <v>7.8</v>
      </c>
      <c r="P10" s="2">
        <f t="shared" si="1"/>
        <v>5.2780000000000005</v>
      </c>
      <c r="Q10">
        <f t="shared" si="2"/>
        <v>13</v>
      </c>
      <c r="R10" s="2">
        <f t="shared" si="3"/>
        <v>5.2780000000000005</v>
      </c>
      <c r="S10" t="s">
        <v>37</v>
      </c>
    </row>
    <row r="11" spans="1:19" x14ac:dyDescent="0.2">
      <c r="A11" t="s">
        <v>60</v>
      </c>
      <c r="B11" t="s">
        <v>60</v>
      </c>
      <c r="C11" t="s">
        <v>61</v>
      </c>
      <c r="D11" t="s">
        <v>89</v>
      </c>
      <c r="E11" t="s">
        <v>89</v>
      </c>
      <c r="F11" t="s">
        <v>62</v>
      </c>
      <c r="G11" t="s">
        <v>50</v>
      </c>
      <c r="H11" t="s">
        <v>63</v>
      </c>
      <c r="I11" t="s">
        <v>64</v>
      </c>
      <c r="J11" t="s">
        <v>60</v>
      </c>
      <c r="K11">
        <v>2</v>
      </c>
      <c r="L11" s="3">
        <v>0.44</v>
      </c>
      <c r="M11" s="3">
        <v>0.36799999999999999</v>
      </c>
      <c r="N11" s="1">
        <f>K11*O$21+IF(AND(L11&lt;1,M11&lt;1),1,0)-IFERROR(INDEX('[1]Inventory List'!$H$2:$H$262,MATCH(H11,'[1]Inventory List'!$E$2:$E$262,0)),0)</f>
        <v>5</v>
      </c>
      <c r="O11" s="2">
        <f t="shared" si="0"/>
        <v>2.2000000000000002</v>
      </c>
      <c r="P11" s="2">
        <f t="shared" si="1"/>
        <v>3.6799999999999997</v>
      </c>
      <c r="Q11">
        <f t="shared" si="2"/>
        <v>5</v>
      </c>
      <c r="R11" s="2">
        <f t="shared" si="3"/>
        <v>2.2000000000000002</v>
      </c>
      <c r="S11" t="s">
        <v>65</v>
      </c>
    </row>
    <row r="12" spans="1:19" x14ac:dyDescent="0.2">
      <c r="A12" t="s">
        <v>53</v>
      </c>
      <c r="B12" t="s">
        <v>53</v>
      </c>
      <c r="C12" t="s">
        <v>54</v>
      </c>
      <c r="D12" t="s">
        <v>55</v>
      </c>
      <c r="E12" t="s">
        <v>55</v>
      </c>
      <c r="F12" t="s">
        <v>56</v>
      </c>
      <c r="G12" t="s">
        <v>57</v>
      </c>
      <c r="H12" t="s">
        <v>58</v>
      </c>
      <c r="I12" t="s">
        <v>59</v>
      </c>
      <c r="J12" t="s">
        <v>53</v>
      </c>
      <c r="K12">
        <v>6</v>
      </c>
      <c r="L12" s="3">
        <v>6.53</v>
      </c>
      <c r="M12" s="3">
        <v>5.64</v>
      </c>
      <c r="N12" s="1">
        <f>K12*O$21+IF(AND(L12&lt;1,M12&lt;1),1,0)-IFERROR(INDEX('[1]Inventory List'!$H$2:$H$262,MATCH(H12,'[1]Inventory List'!$E$2:$E$262,0)),0)</f>
        <v>8</v>
      </c>
      <c r="O12" s="2">
        <f t="shared" si="0"/>
        <v>52.24</v>
      </c>
      <c r="P12" s="2">
        <f t="shared" si="1"/>
        <v>56.4</v>
      </c>
      <c r="Q12">
        <f t="shared" si="2"/>
        <v>8</v>
      </c>
      <c r="R12" s="2">
        <f t="shared" si="3"/>
        <v>52.24</v>
      </c>
      <c r="S12" t="s">
        <v>88</v>
      </c>
    </row>
    <row r="13" spans="1:19" x14ac:dyDescent="0.2">
      <c r="A13" t="s">
        <v>67</v>
      </c>
      <c r="B13" t="s">
        <v>118</v>
      </c>
      <c r="C13" t="s">
        <v>119</v>
      </c>
      <c r="D13" t="s">
        <v>120</v>
      </c>
      <c r="E13" t="s">
        <v>120</v>
      </c>
      <c r="F13" t="s">
        <v>121</v>
      </c>
      <c r="G13" t="s">
        <v>122</v>
      </c>
      <c r="H13" t="s">
        <v>118</v>
      </c>
      <c r="I13" t="s">
        <v>123</v>
      </c>
      <c r="J13" t="s">
        <v>118</v>
      </c>
      <c r="K13">
        <v>1</v>
      </c>
      <c r="L13" s="3">
        <v>0.14000000000000001</v>
      </c>
      <c r="M13" s="3">
        <v>4.8000000000000001E-2</v>
      </c>
      <c r="N13" s="1">
        <f>K13*O$21+IF(AND(L13&lt;1,M13&lt;1),1,0)-IFERROR(INDEX('[1]Inventory List'!$H$2:$H$262,MATCH(H13,'[1]Inventory List'!$E$2:$E$262,0)),0)</f>
        <v>3</v>
      </c>
      <c r="O13" s="2">
        <f t="shared" si="0"/>
        <v>0.42000000000000004</v>
      </c>
      <c r="P13" s="2">
        <f t="shared" si="1"/>
        <v>0.48</v>
      </c>
      <c r="Q13">
        <f t="shared" si="2"/>
        <v>3</v>
      </c>
      <c r="R13" s="2">
        <f t="shared" si="3"/>
        <v>0.42000000000000004</v>
      </c>
      <c r="S13" t="s">
        <v>124</v>
      </c>
    </row>
    <row r="14" spans="1:19" x14ac:dyDescent="0.2">
      <c r="A14" t="s">
        <v>83</v>
      </c>
      <c r="B14" t="s">
        <v>132</v>
      </c>
      <c r="C14" t="s">
        <v>133</v>
      </c>
      <c r="D14" t="s">
        <v>134</v>
      </c>
      <c r="E14" t="s">
        <v>134</v>
      </c>
      <c r="F14" t="s">
        <v>79</v>
      </c>
      <c r="G14" t="s">
        <v>122</v>
      </c>
      <c r="H14" t="s">
        <v>132</v>
      </c>
      <c r="I14" t="s">
        <v>135</v>
      </c>
      <c r="J14" t="s">
        <v>132</v>
      </c>
      <c r="K14">
        <v>2</v>
      </c>
      <c r="L14" s="3">
        <v>0.13</v>
      </c>
      <c r="M14" s="3">
        <v>4.3999999999999997E-2</v>
      </c>
      <c r="N14" s="1">
        <f>K14*O$21+IF(AND(L14&lt;1,M14&lt;1),1,0)-IFERROR(INDEX('[1]Inventory List'!$H$2:$H$262,MATCH(H14,'[1]Inventory List'!$E$2:$E$262,0)),0)</f>
        <v>5</v>
      </c>
      <c r="O14" s="2">
        <f t="shared" si="0"/>
        <v>0.65</v>
      </c>
      <c r="P14" s="2">
        <f t="shared" si="1"/>
        <v>0.43999999999999995</v>
      </c>
      <c r="Q14">
        <f t="shared" si="2"/>
        <v>10</v>
      </c>
      <c r="R14" s="2">
        <f t="shared" si="3"/>
        <v>0.43999999999999995</v>
      </c>
      <c r="S14" t="s">
        <v>136</v>
      </c>
    </row>
    <row r="15" spans="1:19" x14ac:dyDescent="0.2">
      <c r="A15" t="s">
        <v>40</v>
      </c>
      <c r="B15" t="s">
        <v>41</v>
      </c>
      <c r="C15" t="s">
        <v>42</v>
      </c>
      <c r="D15" t="s">
        <v>43</v>
      </c>
      <c r="E15" t="s">
        <v>43</v>
      </c>
      <c r="F15" t="s">
        <v>87</v>
      </c>
      <c r="G15" t="s">
        <v>14</v>
      </c>
      <c r="H15" t="s">
        <v>41</v>
      </c>
      <c r="I15" t="s">
        <v>44</v>
      </c>
      <c r="J15" t="s">
        <v>41</v>
      </c>
      <c r="K15">
        <v>3</v>
      </c>
      <c r="L15" s="3">
        <v>1.1499999999999999</v>
      </c>
      <c r="M15" s="3">
        <v>0.91500000000000004</v>
      </c>
      <c r="N15" s="1">
        <f>K15*O$21+IF(AND(L15&lt;1,M15&lt;1),1,0)-IFERROR(INDEX('[1]Inventory List'!$H$2:$H$262,MATCH(H15,'[1]Inventory List'!$E$2:$E$262,0)),0)</f>
        <v>6</v>
      </c>
      <c r="O15" s="2">
        <f t="shared" si="0"/>
        <v>6.8999999999999995</v>
      </c>
      <c r="P15" s="2">
        <f t="shared" si="1"/>
        <v>9.15</v>
      </c>
      <c r="Q15">
        <f t="shared" si="2"/>
        <v>6</v>
      </c>
      <c r="R15" s="2">
        <f t="shared" si="3"/>
        <v>6.8999999999999995</v>
      </c>
      <c r="S15" t="s">
        <v>45</v>
      </c>
    </row>
    <row r="16" spans="1:19" x14ac:dyDescent="0.2">
      <c r="A16" t="s">
        <v>15</v>
      </c>
      <c r="B16" t="s">
        <v>10</v>
      </c>
      <c r="C16" t="s">
        <v>11</v>
      </c>
      <c r="D16" t="s">
        <v>12</v>
      </c>
      <c r="E16" t="s">
        <v>12</v>
      </c>
      <c r="F16" t="s">
        <v>13</v>
      </c>
      <c r="G16" t="s">
        <v>14</v>
      </c>
      <c r="H16" t="s">
        <v>10</v>
      </c>
      <c r="I16" t="s">
        <v>15</v>
      </c>
      <c r="J16" t="s">
        <v>10</v>
      </c>
      <c r="K16">
        <v>10</v>
      </c>
      <c r="L16" s="3">
        <v>0.77</v>
      </c>
      <c r="M16" s="3">
        <v>0.53400000000000003</v>
      </c>
      <c r="N16" s="1">
        <f>K16*O$21+IF(AND(L16&lt;1,M16&lt;1),1,0)-IFERROR(INDEX('[1]Inventory List'!$H$2:$H$262,MATCH(H16,'[1]Inventory List'!$E$2:$E$262,0)),0)</f>
        <v>21</v>
      </c>
      <c r="O16" s="2">
        <f t="shared" si="0"/>
        <v>16.170000000000002</v>
      </c>
      <c r="P16" s="2">
        <f t="shared" si="1"/>
        <v>11.214</v>
      </c>
      <c r="Q16">
        <f t="shared" si="2"/>
        <v>21</v>
      </c>
      <c r="R16" s="2">
        <f t="shared" si="3"/>
        <v>11.214</v>
      </c>
      <c r="S16" t="s">
        <v>16</v>
      </c>
    </row>
    <row r="17" spans="1:19" x14ac:dyDescent="0.2">
      <c r="A17" t="s">
        <v>76</v>
      </c>
      <c r="B17" t="s">
        <v>77</v>
      </c>
      <c r="C17" t="s">
        <v>68</v>
      </c>
      <c r="D17" t="s">
        <v>78</v>
      </c>
      <c r="E17" t="s">
        <v>78</v>
      </c>
      <c r="F17" t="s">
        <v>79</v>
      </c>
      <c r="G17" t="s">
        <v>80</v>
      </c>
      <c r="H17" t="s">
        <v>77</v>
      </c>
      <c r="I17" t="s">
        <v>81</v>
      </c>
      <c r="J17" t="s">
        <v>77</v>
      </c>
      <c r="K17">
        <v>6</v>
      </c>
      <c r="L17" s="3">
        <v>0.1</v>
      </c>
      <c r="M17" s="3">
        <v>4.2999999999999997E-2</v>
      </c>
      <c r="N17" s="1">
        <f>K17*O$21+IF(AND(L17&lt;1,M17&lt;1),1,0)-IFERROR(INDEX('[1]Inventory List'!$H$2:$H$262,MATCH(H17,'[1]Inventory List'!$E$2:$E$262,0)),0)</f>
        <v>13</v>
      </c>
      <c r="O17" s="2">
        <f t="shared" si="0"/>
        <v>1.3</v>
      </c>
      <c r="P17" s="2">
        <f t="shared" si="1"/>
        <v>0.55899999999999994</v>
      </c>
      <c r="Q17">
        <f t="shared" si="2"/>
        <v>13</v>
      </c>
      <c r="R17" s="2">
        <f t="shared" si="3"/>
        <v>0.55899999999999994</v>
      </c>
      <c r="S17" t="s">
        <v>82</v>
      </c>
    </row>
    <row r="18" spans="1:19" x14ac:dyDescent="0.2">
      <c r="A18" t="s">
        <v>66</v>
      </c>
      <c r="B18" t="s">
        <v>66</v>
      </c>
      <c r="C18" t="s">
        <v>116</v>
      </c>
      <c r="D18" t="s">
        <v>92</v>
      </c>
      <c r="E18" t="s">
        <v>92</v>
      </c>
      <c r="F18" t="s">
        <v>117</v>
      </c>
      <c r="G18" t="s">
        <v>91</v>
      </c>
      <c r="H18" t="s">
        <v>66</v>
      </c>
      <c r="I18" t="s">
        <v>66</v>
      </c>
      <c r="J18" t="s">
        <v>66</v>
      </c>
      <c r="K18">
        <v>8</v>
      </c>
      <c r="L18" s="3">
        <v>0.1</v>
      </c>
      <c r="M18" s="3">
        <v>3.7999999999999999E-2</v>
      </c>
      <c r="N18" s="1">
        <f>K18*O$21+IF(AND(L18&lt;1,M18&lt;1),1,0)-IFERROR(INDEX('[1]Inventory List'!$H$2:$H$262,MATCH(H18,'[1]Inventory List'!$E$2:$E$262,0)),0)</f>
        <v>17</v>
      </c>
      <c r="O18" s="2">
        <f t="shared" si="0"/>
        <v>1.7000000000000002</v>
      </c>
      <c r="P18" s="2">
        <f t="shared" si="1"/>
        <v>0.64600000000000002</v>
      </c>
      <c r="Q18">
        <f t="shared" si="2"/>
        <v>17</v>
      </c>
      <c r="R18" s="2">
        <f t="shared" si="3"/>
        <v>0.64600000000000002</v>
      </c>
    </row>
    <row r="19" spans="1:19" x14ac:dyDescent="0.2">
      <c r="A19" t="s">
        <v>46</v>
      </c>
      <c r="B19" t="s">
        <v>46</v>
      </c>
      <c r="C19" t="s">
        <v>47</v>
      </c>
      <c r="D19" t="s">
        <v>48</v>
      </c>
      <c r="E19" t="s">
        <v>48</v>
      </c>
      <c r="F19" t="s">
        <v>49</v>
      </c>
      <c r="G19" t="s">
        <v>50</v>
      </c>
      <c r="H19" t="s">
        <v>46</v>
      </c>
      <c r="I19" t="s">
        <v>51</v>
      </c>
      <c r="J19" t="s">
        <v>46</v>
      </c>
      <c r="K19">
        <v>1</v>
      </c>
      <c r="L19" s="3">
        <v>0.82</v>
      </c>
      <c r="M19" s="3">
        <v>0.78400000000000003</v>
      </c>
      <c r="N19" s="1">
        <f>K19*O$21+IF(AND(L19&lt;1,M19&lt;1),1,0)-IFERROR(INDEX('[1]Inventory List'!$H$2:$H$262,MATCH(H19,'[1]Inventory List'!$E$2:$E$262,0)),0)</f>
        <v>3</v>
      </c>
      <c r="O19" s="2">
        <f t="shared" si="0"/>
        <v>2.46</v>
      </c>
      <c r="P19" s="2">
        <f t="shared" si="1"/>
        <v>7.84</v>
      </c>
      <c r="Q19">
        <f t="shared" si="2"/>
        <v>3</v>
      </c>
      <c r="R19" s="2">
        <f t="shared" si="3"/>
        <v>2.46</v>
      </c>
      <c r="S19" t="s">
        <v>52</v>
      </c>
    </row>
    <row r="20" spans="1:19" x14ac:dyDescent="0.2">
      <c r="E20" s="1"/>
      <c r="F20" s="2"/>
      <c r="H20" s="2"/>
    </row>
    <row r="21" spans="1:19" x14ac:dyDescent="0.2">
      <c r="N21" t="s">
        <v>141</v>
      </c>
      <c r="O21">
        <v>2</v>
      </c>
      <c r="Q21" t="s">
        <v>140</v>
      </c>
      <c r="R21" s="2">
        <f>SUM(R2:R19)</f>
        <v>109.214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Mouser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Hardin</dc:creator>
  <cp:lastModifiedBy>Kevin Hardin</cp:lastModifiedBy>
  <dcterms:created xsi:type="dcterms:W3CDTF">2024-02-22T04:49:43Z</dcterms:created>
  <dcterms:modified xsi:type="dcterms:W3CDTF">2024-12-20T22:48:18Z</dcterms:modified>
</cp:coreProperties>
</file>