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hardin/Documents/EAGLE/projects/Dual-Mono-Amp-Design/"/>
    </mc:Choice>
  </mc:AlternateContent>
  <xr:revisionPtr revIDLastSave="0" documentId="13_ncr:1_{7262165C-799B-554B-9FBB-056DF04C6C3D}" xr6:coauthVersionLast="47" xr6:coauthVersionMax="47" xr10:uidLastSave="{00000000-0000-0000-0000-000000000000}"/>
  <bookViews>
    <workbookView xWindow="0" yWindow="500" windowWidth="18820" windowHeight="23500" activeTab="2" xr2:uid="{C395CEAB-2D6E-154C-928F-A2CDABFBE8F7}"/>
  </bookViews>
  <sheets>
    <sheet name="Sheet2" sheetId="2" r:id="rId1"/>
    <sheet name="Sheet1" sheetId="1" r:id="rId2"/>
    <sheet name="Sheet3" sheetId="3" r:id="rId3"/>
  </sheets>
  <definedNames>
    <definedName name="DAC_GainOutputStage4" localSheetId="1">Sheet1!$A$1:$O$69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" i="3" l="1"/>
  <c r="W10" i="3" s="1"/>
  <c r="U11" i="3"/>
  <c r="W11" i="3" s="1"/>
  <c r="U18" i="3"/>
  <c r="W18" i="3" s="1"/>
  <c r="U3" i="3"/>
  <c r="W3" i="3" s="1"/>
  <c r="T4" i="3"/>
  <c r="U4" i="3" s="1"/>
  <c r="T5" i="3"/>
  <c r="U5" i="3" s="1"/>
  <c r="T6" i="3"/>
  <c r="U6" i="3" s="1"/>
  <c r="W6" i="3" s="1"/>
  <c r="T7" i="3"/>
  <c r="U7" i="3" s="1"/>
  <c r="W7" i="3" s="1"/>
  <c r="T8" i="3"/>
  <c r="U8" i="3" s="1"/>
  <c r="W8" i="3" s="1"/>
  <c r="T9" i="3"/>
  <c r="U9" i="3" s="1"/>
  <c r="W9" i="3" s="1"/>
  <c r="T10" i="3"/>
  <c r="T11" i="3"/>
  <c r="T12" i="3"/>
  <c r="U12" i="3" s="1"/>
  <c r="T13" i="3"/>
  <c r="U13" i="3" s="1"/>
  <c r="T14" i="3"/>
  <c r="U14" i="3" s="1"/>
  <c r="T15" i="3"/>
  <c r="U15" i="3" s="1"/>
  <c r="W15" i="3" s="1"/>
  <c r="T16" i="3"/>
  <c r="U16" i="3" s="1"/>
  <c r="W16" i="3" s="1"/>
  <c r="T17" i="3"/>
  <c r="U17" i="3" s="1"/>
  <c r="W17" i="3" s="1"/>
  <c r="T18" i="3"/>
  <c r="T3" i="3"/>
  <c r="V8" i="3"/>
  <c r="V15" i="3"/>
  <c r="V16" i="3"/>
  <c r="V17" i="3"/>
  <c r="V18" i="3"/>
  <c r="V3" i="3"/>
  <c r="V4" i="3"/>
  <c r="V5" i="3"/>
  <c r="V6" i="3"/>
  <c r="V7" i="3"/>
  <c r="V9" i="3"/>
  <c r="V10" i="3"/>
  <c r="V11" i="3"/>
  <c r="V12" i="3"/>
  <c r="V13" i="3"/>
  <c r="V14" i="3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/>
  <c r="H15" i="3" a="1"/>
  <c r="H15" i="3"/>
  <c r="H16" i="3" a="1"/>
  <c r="H16" i="3" s="1"/>
  <c r="H17" i="3" a="1"/>
  <c r="H17" i="3"/>
  <c r="H18" i="3" a="1"/>
  <c r="H18" i="3" s="1"/>
  <c r="I4" i="3" a="1"/>
  <c r="I4" i="3" s="1"/>
  <c r="I5" i="3" a="1"/>
  <c r="I5" i="3" s="1"/>
  <c r="I6" i="3" a="1"/>
  <c r="I6" i="3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J4" i="3" a="1"/>
  <c r="J4" i="3" s="1"/>
  <c r="J5" i="3" a="1"/>
  <c r="J5" i="3"/>
  <c r="J6" i="3" a="1"/>
  <c r="J6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10" i="3" a="1"/>
  <c r="M10" i="3" s="1"/>
  <c r="M11" i="3" a="1"/>
  <c r="M11" i="3" s="1"/>
  <c r="M12" i="3" a="1"/>
  <c r="M12" i="3" s="1"/>
  <c r="M13" i="3" a="1"/>
  <c r="M13" i="3"/>
  <c r="M14" i="3" a="1"/>
  <c r="M14" i="3" s="1"/>
  <c r="M15" i="3" a="1"/>
  <c r="M15" i="3" s="1"/>
  <c r="M16" i="3" a="1"/>
  <c r="M16" i="3" s="1"/>
  <c r="M17" i="3" a="1"/>
  <c r="M17" i="3" s="1"/>
  <c r="M18" i="3" a="1"/>
  <c r="M18" i="3" s="1"/>
  <c r="N4" i="3" a="1"/>
  <c r="N4" i="3" s="1"/>
  <c r="N5" i="3" a="1"/>
  <c r="N5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 s="1"/>
  <c r="Q3" i="3" a="1"/>
  <c r="Q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C3" i="3" a="1"/>
  <c r="C3" i="3" s="1"/>
  <c r="W14" i="3" l="1"/>
  <c r="W5" i="3"/>
  <c r="W13" i="3"/>
  <c r="W4" i="3"/>
  <c r="W12" i="3"/>
  <c r="X18" i="3"/>
  <c r="X11" i="3"/>
  <c r="X16" i="3"/>
  <c r="X14" i="3"/>
  <c r="X13" i="3"/>
  <c r="X12" i="3"/>
  <c r="X10" i="3"/>
  <c r="X9" i="3"/>
  <c r="X8" i="3"/>
  <c r="X17" i="3"/>
  <c r="X7" i="3"/>
  <c r="X15" i="3"/>
  <c r="X6" i="3"/>
  <c r="X5" i="3"/>
  <c r="X4" i="3"/>
  <c r="X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300C4-DCA4-8144-B138-7DEA0B9E9BE4}" name="DAC_GainOutputStage4" type="6" refreshedVersion="8" background="1" saveData="1">
    <textPr codePage="10000" firstRow="3" sourceFile="/Users/kevinhardin/Documents/EAGLE/projects/Dual-Mono-Amp-Design/DAC_GainOutputStage4.txt" delimited="0">
      <textFields count="15">
        <textField type="text"/>
        <textField type="text" position="6"/>
        <textField type="text" position="25"/>
        <textField type="text" position="48"/>
        <textField type="text" position="70"/>
        <textField type="text" position="581"/>
        <textField type="text" position="599"/>
        <textField type="text" position="657"/>
        <textField type="text" position="1168"/>
        <textField type="text" position="1176"/>
        <textField type="text" position="1189"/>
        <textField type="text" position="1211"/>
        <textField type="text" position="1236"/>
        <textField type="text" position="1257"/>
        <textField type="text" position="1386"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<sst xmlns="http://schemas.openxmlformats.org/spreadsheetml/2006/main" count="802" uniqueCount="198">
  <si>
    <t>Part</t>
  </si>
  <si>
    <t>Value</t>
  </si>
  <si>
    <t>Device</t>
  </si>
  <si>
    <t>Package</t>
  </si>
  <si>
    <t>Description</t>
  </si>
  <si>
    <t>ARROW_PART_NUMBER</t>
  </si>
  <si>
    <t>ARROW_PRICE-STOCK</t>
  </si>
  <si>
    <t>DESCRIPTION</t>
  </si>
  <si>
    <t>HEIGHT</t>
  </si>
  <si>
    <t>MANUFACTURER</t>
  </si>
  <si>
    <t>MANUFACTURER_NAME</t>
  </si>
  <si>
    <t>MANUFACTURER_PART_NUMBER</t>
  </si>
  <si>
    <t>MOUSER_PART_NUMBER</t>
  </si>
  <si>
    <t>MOUSER_PRICE-STOCK</t>
  </si>
  <si>
    <t>PROD_ID</t>
  </si>
  <si>
    <t>C1</t>
  </si>
  <si>
    <t>MKP4G034705D00KSSD</t>
  </si>
  <si>
    <t>0.47 F Film Capacitor 220V 400V Polypropylene (PP), Metallized Radial</t>
  </si>
  <si>
    <t>16.5mm</t>
  </si>
  <si>
    <t>WIMA</t>
  </si>
  <si>
    <t>505-MKP4G034705DKSSD</t>
  </si>
  <si>
    <t>http://www.mouser.com/Search/ProductDetail.aspx?qs=sJjjjplDs9uaOctv9bTMfA%3d%3d</t>
  </si>
  <si>
    <t>C2</t>
  </si>
  <si>
    <t>C2O</t>
  </si>
  <si>
    <t>0.1uF, 35V</t>
  </si>
  <si>
    <t>MKS4B031002A00JC00</t>
  </si>
  <si>
    <t>Film Capacitors MKS 4 0.1 uF 50 VDC 2.5x7x10 PCM 7.5</t>
  </si>
  <si>
    <t>7mm</t>
  </si>
  <si>
    <t>505-MKS4B0312AJC</t>
  </si>
  <si>
    <t>https://www.mouser.co.uk/ProductDetail/WIMA/MKS4B031002A00JC00?qs=2G4irm%2FqADy9MV8AUfKNYA%3D%3D</t>
  </si>
  <si>
    <t>C2O1</t>
  </si>
  <si>
    <t>C3</t>
  </si>
  <si>
    <t>C4</t>
  </si>
  <si>
    <t>C11O</t>
  </si>
  <si>
    <t>100uF</t>
  </si>
  <si>
    <t>UFW1H101MPD1TD</t>
  </si>
  <si>
    <t>CAPPRD350W60D825H1300</t>
  </si>
  <si>
    <t>Aluminum Electrolytic Capacitors - Radial Leaded 100uF 50 Volts 20%</t>
  </si>
  <si>
    <t>https://www.arrow.com/en/products/ufw1h101mpd1td/nichicon</t>
  </si>
  <si>
    <t>13mm</t>
  </si>
  <si>
    <t>Nichicon</t>
  </si>
  <si>
    <t>647-UFW1H101MPD1TD</t>
  </si>
  <si>
    <t>https://www.mouser.co.uk/ProductDetail/Nichicon/UFW1H101MPD1TD?qs=WJSLByB5Mu30jPPJ2KiG3A%3D%3D</t>
  </si>
  <si>
    <t>C12O</t>
  </si>
  <si>
    <t>C13O</t>
  </si>
  <si>
    <t>C14O</t>
  </si>
  <si>
    <t>C15O</t>
  </si>
  <si>
    <t>C21O</t>
  </si>
  <si>
    <t>30uF/400V</t>
  </si>
  <si>
    <t>DCP4G053006ID2KSSD</t>
  </si>
  <si>
    <t>Film Capacitors DC-LINK MKP 4 30.0 uF 400 VDC 17x34.5x31.5 PCM 27.5</t>
  </si>
  <si>
    <t>34.5mm</t>
  </si>
  <si>
    <t>505-DCP4G0536ID2KSSD</t>
  </si>
  <si>
    <t>https://www.mouser.co.uk/ProductDetail/WIMA/DCP4G053006ID2KSSD?qs=RB4whv9F6rwxZ2Ey0tRejg%3D%3D</t>
  </si>
  <si>
    <t>C21O1</t>
  </si>
  <si>
    <t>C24O</t>
  </si>
  <si>
    <t>C25O</t>
  </si>
  <si>
    <t>C26O</t>
  </si>
  <si>
    <t>D1</t>
  </si>
  <si>
    <t>1N4148-T50R</t>
  </si>
  <si>
    <t>DIOAD1068W53L380D172</t>
  </si>
  <si>
    <t>Diodes - General Purpose, Power, Switching Hi Conductance Fast</t>
  </si>
  <si>
    <t>mm</t>
  </si>
  <si>
    <t>onsemi</t>
  </si>
  <si>
    <t>512-1N4148T50R</t>
  </si>
  <si>
    <t>https://www.mouser.co.uk/ProductDetail/onsemi-Fairchild/1N4148-T50R?qs=0lQeLiL1qyZS6rosZp7Ehg%3D%3D</t>
  </si>
  <si>
    <t>D2</t>
  </si>
  <si>
    <t>D3</t>
  </si>
  <si>
    <t>D4</t>
  </si>
  <si>
    <t>D5</t>
  </si>
  <si>
    <t>D6</t>
  </si>
  <si>
    <t>J1</t>
  </si>
  <si>
    <t>1935190</t>
  </si>
  <si>
    <t>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</t>
  </si>
  <si>
    <t>11.55mm</t>
  </si>
  <si>
    <t>Phoenix Contact</t>
  </si>
  <si>
    <t>651-1935190</t>
  </si>
  <si>
    <t>https://www.mouser.co.uk/ProductDetail/Phoenix-Contact/1935190?qs=QWULklcAmSS%2FS46GSzyZOw%3D%3D</t>
  </si>
  <si>
    <t>J2</t>
  </si>
  <si>
    <t>CONN_06SILK_FEMALE_PTH</t>
  </si>
  <si>
    <t>1X06</t>
  </si>
  <si>
    <t>Multi connection point. Often used as Generic Header-pin footprint for 0.1 inch spaced/style header connections</t>
  </si>
  <si>
    <t>CONN-08437</t>
  </si>
  <si>
    <t>J3</t>
  </si>
  <si>
    <t>SJ-63033A</t>
  </si>
  <si>
    <t>SJ63033A</t>
  </si>
  <si>
    <t>6.35 mm, Stereo, Right Angle, Through Hole Mount, 3 Conductors, 0 Internal Switches, Audio Jack Connector</t>
  </si>
  <si>
    <t>12.3mm</t>
  </si>
  <si>
    <t>CUI Devices</t>
  </si>
  <si>
    <t>J13</t>
  </si>
  <si>
    <t>R1</t>
  </si>
  <si>
    <t>1k</t>
  </si>
  <si>
    <t>LR1F1K0</t>
  </si>
  <si>
    <t>0207/10</t>
  </si>
  <si>
    <t>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</t>
  </si>
  <si>
    <t>TE Connectivity</t>
  </si>
  <si>
    <t>279-LR1F1K0</t>
  </si>
  <si>
    <t>https://www.mouser.co.uk/ProductDetail/TE-Connectivity-Holsworthy/LR1F1K0?qs=ip69W3eHERVhMxNSZkerTg%3D%3D</t>
  </si>
  <si>
    <t>R2</t>
  </si>
  <si>
    <t>R3</t>
  </si>
  <si>
    <t>R3O</t>
  </si>
  <si>
    <t>1M*</t>
  </si>
  <si>
    <t>LR1F1M0</t>
  </si>
  <si>
    <t>TE Connectivity Axial Metal Film Resistor 1m +/-1% 0.6W +/-50ppm/C</t>
  </si>
  <si>
    <t>279-LR1F1M0</t>
  </si>
  <si>
    <t>https://www.mouser.co.uk/ProductDetail/TE-Connectivity-Holsworthy/LR1F1M0?qs=ip69W3eHERVt%2FmQVAugcSg%3D%3D</t>
  </si>
  <si>
    <t>R3O1</t>
  </si>
  <si>
    <t>R4</t>
  </si>
  <si>
    <t>R5</t>
  </si>
  <si>
    <t>9.1k</t>
  </si>
  <si>
    <t>PR02000209101FA100</t>
  </si>
  <si>
    <t>0411/15</t>
  </si>
  <si>
    <t>VISHAY - PR02000209101FA100 - Through Hole Resistor, 9.1 kohm, PR02 Series, 2 W, +/- 5%, Axial Leaded, 500 V</t>
  </si>
  <si>
    <t>Vishay</t>
  </si>
  <si>
    <t>594-PR02000209101FA1</t>
  </si>
  <si>
    <t>https://www.mouser.com/ProductDetail/Vishay-BC-Components/PR02000209101FA100?qs=sGAEpiMZZMtlubZbdhIBILAdz%2F2y2rDs5x9O1ZBVKlg%3D</t>
  </si>
  <si>
    <t>R6</t>
  </si>
  <si>
    <t>R7</t>
  </si>
  <si>
    <t>R8</t>
  </si>
  <si>
    <t>R9</t>
  </si>
  <si>
    <t>330</t>
  </si>
  <si>
    <t>LR1F330R</t>
  </si>
  <si>
    <t>Body Features: Lead Type Axial-Leaded | Configuration Features: Number of Resistors 1 | Dimensions: Passive Component Dimensions 6.2 x 2.3 MM | Electrical Characteristics: Resistance Value 330 OHM | Power Rating .6 WATT | Passive Component Tolerance 1 PCT | Operating Voltage 350 V | Resistance Class Up to 1k | Packaging Features: Packaging Method Ammo Packed | Product Type Features: Resistor Type General Purpose Resistor | Element Type Thin Film | Termination Features: Number of Terminations 2 | Terminati</t>
  </si>
  <si>
    <t>279-LR1F330R</t>
  </si>
  <si>
    <t>https://www.mouser.co.uk/ProductDetail/TE-Connectivity-Holsworthy/LR1F330R?qs=ip69W3eHERU18wOSJKTVaQ%3D%3D</t>
  </si>
  <si>
    <t>R10</t>
  </si>
  <si>
    <t>48.7</t>
  </si>
  <si>
    <t>RN55D48R7FB14</t>
  </si>
  <si>
    <t>Metal Film Resistors - Through Hole 1/8watt 48.7ohms 1% 100ppm</t>
  </si>
  <si>
    <t>71-RN55D-F-48.7</t>
  </si>
  <si>
    <t>https://www.mouser.com/ProductDetail/Vishay-Dale/RN55D48R7FB14?qs=sGAEpiMZZMsPqMdJzcrNwqLSjlxN7Le6H%2Fnooot2Cxw%3D</t>
  </si>
  <si>
    <t>R11</t>
  </si>
  <si>
    <t>R11O</t>
  </si>
  <si>
    <t>10k</t>
  </si>
  <si>
    <t>LR1F10K</t>
  </si>
  <si>
    <t>Metal film resistor, 10K 0.6W TE Connectivity LR1F Series Axial Metal Film Resistor 10k</t>
  </si>
  <si>
    <t>279-LR1F10K</t>
  </si>
  <si>
    <t>https://www.mouser.co.uk/ProductDetail/TE-Connectivity-Holsworthy/LR1F10K?qs=ip69W3eHERWDLLWs2Qv0Lg%3D%3D</t>
  </si>
  <si>
    <t>R12</t>
  </si>
  <si>
    <t>R12O</t>
  </si>
  <si>
    <t>182</t>
  </si>
  <si>
    <t>MF0207FTE52-182R</t>
  </si>
  <si>
    <t>Metal Film Resistors - Through Hole 0.6W 1% 182 ohm 50pp m</t>
  </si>
  <si>
    <t>Yageo</t>
  </si>
  <si>
    <t>603-MF0207FTE52-182R</t>
  </si>
  <si>
    <t>https://www.mouser.com/ProductDetail/YAGEO/MF0207FTE52-182R?qs=KUIzHt%2Fe91leK267FaM40g%3D%3D</t>
  </si>
  <si>
    <t>R13</t>
  </si>
  <si>
    <t>R14</t>
  </si>
  <si>
    <t>R14O</t>
  </si>
  <si>
    <t>R15</t>
  </si>
  <si>
    <t>R16</t>
  </si>
  <si>
    <t>R16O</t>
  </si>
  <si>
    <t>R18O</t>
  </si>
  <si>
    <t>R19O</t>
  </si>
  <si>
    <t>R20O</t>
  </si>
  <si>
    <t>R21O</t>
  </si>
  <si>
    <t>R22O</t>
  </si>
  <si>
    <t>R23O</t>
  </si>
  <si>
    <t>R24O</t>
  </si>
  <si>
    <t>R25O</t>
  </si>
  <si>
    <t>R26O</t>
  </si>
  <si>
    <t>R28O</t>
  </si>
  <si>
    <t>R29O</t>
  </si>
  <si>
    <t>R30O</t>
  </si>
  <si>
    <t>SX1</t>
  </si>
  <si>
    <t>VT9-PT</t>
  </si>
  <si>
    <t>VACUUM TUBE SOCKET</t>
  </si>
  <si>
    <t>SX2</t>
  </si>
  <si>
    <t>SX3</t>
  </si>
  <si>
    <t>SX4</t>
  </si>
  <si>
    <t>U1</t>
  </si>
  <si>
    <t>LM317MQDCYR</t>
  </si>
  <si>
    <t>SOT230P700X180-4N</t>
  </si>
  <si>
    <t>Standard Regulator 1.25V to 37V 0.5A Texas Instruments LM317MQDCYR, Single Linear Voltage Regulator, 500mA Adjustable 1.25  37 V, 4-Pin SOT-223</t>
  </si>
  <si>
    <t>1.8mm</t>
  </si>
  <si>
    <t>Texas Instruments</t>
  </si>
  <si>
    <t>595-LM317MQDCYR</t>
  </si>
  <si>
    <t>https://www.mouser.co.uk/ProductDetail/Texas-Instruments/LM317MQDCYR?qs=VBduBm9rCJSAPGr9YDjocQ%3D%3D</t>
  </si>
  <si>
    <t>U2</t>
  </si>
  <si>
    <t>Z3</t>
  </si>
  <si>
    <t>1N750</t>
  </si>
  <si>
    <t>DIOAD1256W56L444D203</t>
  </si>
  <si>
    <t>Zener Diodes Voltage Regulator</t>
  </si>
  <si>
    <t>Microsemi Corporation</t>
  </si>
  <si>
    <t>494-1N750(DO-35)</t>
  </si>
  <si>
    <t>https://www.mouser.co.uk/ProductDetail/Microchip-Microsemi/1N750?qs=Xwz%252BGKGy4sB1rzIdx4SmVg%3D%3D</t>
  </si>
  <si>
    <t>Z4</t>
  </si>
  <si>
    <t>Row Labels</t>
  </si>
  <si>
    <t>Grand Total</t>
  </si>
  <si>
    <t>Count of Device</t>
  </si>
  <si>
    <t>Count</t>
  </si>
  <si>
    <t>Unit Price</t>
  </si>
  <si>
    <t>Unit Price Per 10</t>
  </si>
  <si>
    <t>Sub-total</t>
  </si>
  <si>
    <t>Sub-total Per 10</t>
  </si>
  <si>
    <t>Final Count</t>
  </si>
  <si>
    <t>Final Subtotal</t>
  </si>
  <si>
    <t>Sub-count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</si>
</sst>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Hardin" refreshedDate="45795.616787847219" createdVersion="8" refreshedVersion="8" minRefreshableVersion="3" recordCount="68" xr:uid="{66F2B59F-D844-3049-B11C-21BBA7168805}">
  <cacheSource type="worksheet">
    <worksheetSource ref="A1:O69" sheet="Sheet1"/>
  </cacheSource>
  <cacheFields count="15">
    <cacheField name="Part" numFmtId="49">
      <sharedItems/>
    </cacheField>
    <cacheField name="Value" numFmtId="0">
      <sharedItems containsBlank="1"/>
    </cacheField>
    <cacheField name="Device" numFmtId="49">
      <sharedItems count="18">
        <s v="MKP4G034705D00KSSD"/>
        <s v="MKS4B031002A00JC00"/>
        <s v="UFW1H101MPD1TD"/>
        <s v="DCP4G053006ID2KSSD"/>
        <s v="1N4148-T50R"/>
        <s v="1935190"/>
        <s v="CONN_06SILK_FEMALE_PTH"/>
        <s v="SJ-63033A"/>
        <s v="LR1F1K0"/>
        <s v="LR1F1M0"/>
        <s v="PR02000209101FA100"/>
        <s v="LR1F330R"/>
        <s v="RN55D48R7FB14"/>
        <s v="LR1F10K"/>
        <s v="MF0207FTE52-182R"/>
        <s v="VT9-PT"/>
        <s v="LM317MQDCYR"/>
        <s v="1N750"/>
      </sharedItems>
    </cacheField>
    <cacheField name="Package" numFmtId="49">
      <sharedItems/>
    </cacheField>
    <cacheField name="Description" numFmtId="49">
      <sharedItems longText="1"/>
    </cacheField>
    <cacheField name="ARROW_PART_NUMBER" numFmtId="0">
      <sharedItems containsBlank="1"/>
    </cacheField>
    <cacheField name="ARROW_PRICE-STOCK" numFmtId="0">
      <sharedItems containsBlank="1"/>
    </cacheField>
    <cacheField name="DESCRIPTION2" numFmtId="0">
      <sharedItems containsBlank="1" longText="1"/>
    </cacheField>
    <cacheField name="HEIGHT" numFmtId="0">
      <sharedItems containsBlank="1"/>
    </cacheField>
    <cacheField name="MANUFACTURER" numFmtId="0">
      <sharedItems containsBlank="1"/>
    </cacheField>
    <cacheField name="MANUFACTURER_NAME" numFmtId="0">
      <sharedItems containsBlank="1"/>
    </cacheField>
    <cacheField name="MANUFACTURER_PART_NUMBER" numFmtId="0">
      <sharedItems containsBlank="1"/>
    </cacheField>
    <cacheField name="MOUSER_PART_NUMBER" numFmtId="0">
      <sharedItems containsBlank="1"/>
    </cacheField>
    <cacheField name="MOUSER_PRICE-STOCK" numFmtId="0">
      <sharedItems containsBlank="1"/>
    </cacheField>
    <cacheField name="PROD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s v="C1"/>
    <s v="MKP4G034705D00KSSD"/>
    <x v="0"/>
    <s v="MKP4G034705D00KSSD"/>
    <s v="0.47 F Film Capacitor 220V 400V Polypropylene (PP), Metallized Radial"/>
    <m/>
    <m/>
    <s v="0.47 F Film Capacitor 220V 400V Polypropylene (PP), Metallized Radial"/>
    <s v="16.5mm"/>
    <m/>
    <s v="WIMA"/>
    <s v="MKP4G034705D00KSSD"/>
    <s v="505-MKP4G034705DKSSD"/>
    <s v="http://www.mouser.com/Search/ProductDetail.aspx?qs=sJjjjplDs9uaOctv9bTMfA%3d%3d"/>
    <m/>
  </r>
  <r>
    <s v="C2"/>
    <s v="MKP4G034705D00KSSD"/>
    <x v="0"/>
    <s v="MKP4G034705D00KSSD"/>
    <s v="0.47 F Film Capacitor 220V 400V Polypropylene (PP), Metallized Radial"/>
    <m/>
    <m/>
    <s v="0.47 F Film Capacitor 220V 400V Polypropylene (PP), Metallized Radial"/>
    <s v="16.5mm"/>
    <m/>
    <s v="WIMA"/>
    <s v="MKP4G034705D00KSSD"/>
    <s v="505-MKP4G034705DKSSD"/>
    <s v="http://www.mouser.com/Search/ProductDetail.aspx?qs=sJjjjplDs9uaOctv9bTMfA%3d%3d"/>
    <m/>
  </r>
  <r>
    <s v="C2O"/>
    <s v="0.1uF, 35V"/>
    <x v="1"/>
    <s v="MKS4B031002A00JC00"/>
    <s v="Film Capacitors MKS 4 0.1 uF 50 VDC 2.5x7x10 PCM 7.5"/>
    <m/>
    <m/>
    <s v="Film Capacitors MKS 4 0.1 uF 50 VDC 2.5x7x10 PCM 7.5"/>
    <s v="7mm"/>
    <m/>
    <s v="WIMA"/>
    <s v="MKS4B031002A00JC00"/>
    <s v="505-MKS4B0312AJC"/>
    <s v="https://www.mouser.co.uk/ProductDetail/WIMA/MKS4B031002A00JC00?qs=2G4irm%2FqADy9MV8AUfKNYA%3D%3D"/>
    <m/>
  </r>
  <r>
    <s v="C2O1"/>
    <s v="0.1uF, 35V"/>
    <x v="1"/>
    <s v="MKS4B031002A00JC00"/>
    <s v="Film Capacitors MKS 4 0.1 uF 50 VDC 2.5x7x10 PCM 7.5"/>
    <m/>
    <m/>
    <s v="Film Capacitors MKS 4 0.1 uF 50 VDC 2.5x7x10 PCM 7.5"/>
    <s v="7mm"/>
    <m/>
    <s v="WIMA"/>
    <s v="MKS4B031002A00JC00"/>
    <s v="505-MKS4B0312AJC"/>
    <s v="https://www.mouser.co.uk/ProductDetail/WIMA/MKS4B031002A00JC00?qs=2G4irm%2FqADy9MV8AUfKNYA%3D%3D"/>
    <m/>
  </r>
  <r>
    <s v="C3"/>
    <s v="MKP4G034705D00KSSD"/>
    <x v="0"/>
    <s v="MKP4G034705D00KSSD"/>
    <s v="0.47 F Film Capacitor 220V 400V Polypropylene (PP), Metallized Radial"/>
    <m/>
    <m/>
    <s v="0.47 F Film Capacitor 220V 400V Polypropylene (PP), Metallized Radial"/>
    <s v="16.5mm"/>
    <m/>
    <s v="WIMA"/>
    <s v="MKP4G034705D00KSSD"/>
    <s v="505-MKP4G034705DKSSD"/>
    <s v="http://www.mouser.com/Search/ProductDetail.aspx?qs=sJjjjplDs9uaOctv9bTMfA%3d%3d"/>
    <m/>
  </r>
  <r>
    <s v="C4"/>
    <s v="MKP4G034705D00KSSD"/>
    <x v="0"/>
    <s v="MKP4G034705D00KSSD"/>
    <s v="0.47 F Film Capacitor 220V 400V Polypropylene (PP), Metallized Radial"/>
    <m/>
    <m/>
    <s v="0.47 F Film Capacitor 220V 400V Polypropylene (PP), Metallized Radial"/>
    <s v="16.5mm"/>
    <m/>
    <s v="WIMA"/>
    <s v="MKP4G034705D00KSSD"/>
    <s v="505-MKP4G034705DKSSD"/>
    <s v="http://www.mouser.com/Search/ProductDetail.aspx?qs=sJjjjplDs9uaOctv9bTMfA%3d%3d"/>
    <m/>
  </r>
  <r>
    <s v="C11O"/>
    <s v="100uF"/>
    <x v="2"/>
    <s v="CAPPRD350W60D825H1300"/>
    <s v="Aluminum Electrolytic Capacitors - Radial Leaded 100uF 50 Volts 20%"/>
    <s v="UFW1H101MPD1TD"/>
    <s v="https://www.arrow.com/en/products/ufw1h101mpd1td/nichicon"/>
    <s v="Aluminum Electrolytic Capacitors - Radial Leaded 100uF 50 Volts 20%"/>
    <s v="13mm"/>
    <m/>
    <s v="Nichicon"/>
    <s v="UFW1H101MPD1TD"/>
    <s v="647-UFW1H101MPD1TD"/>
    <s v="https://www.mouser.co.uk/ProductDetail/Nichicon/UFW1H101MPD1TD?qs=WJSLByB5Mu30jPPJ2KiG3A%3D%3D"/>
    <m/>
  </r>
  <r>
    <s v="C12O"/>
    <s v="100uF"/>
    <x v="2"/>
    <s v="CAPPRD350W60D825H1300"/>
    <s v="Aluminum Electrolytic Capacitors - Radial Leaded 100uF 50 Volts 20%"/>
    <s v="UFW1H101MPD1TD"/>
    <s v="https://www.arrow.com/en/products/ufw1h101mpd1td/nichicon"/>
    <s v="Aluminum Electrolytic Capacitors - Radial Leaded 100uF 50 Volts 20%"/>
    <s v="13mm"/>
    <m/>
    <s v="Nichicon"/>
    <s v="UFW1H101MPD1TD"/>
    <s v="647-UFW1H101MPD1TD"/>
    <s v="https://www.mouser.co.uk/ProductDetail/Nichicon/UFW1H101MPD1TD?qs=WJSLByB5Mu30jPPJ2KiG3A%3D%3D"/>
    <m/>
  </r>
  <r>
    <s v="C13O"/>
    <s v="100uF"/>
    <x v="2"/>
    <s v="CAPPRD350W60D825H1300"/>
    <s v="Aluminum Electrolytic Capacitors - Radial Leaded 100uF 50 Volts 20%"/>
    <s v="UFW1H101MPD1TD"/>
    <s v="https://www.arrow.com/en/products/ufw1h101mpd1td/nichicon"/>
    <s v="Aluminum Electrolytic Capacitors - Radial Leaded 100uF 50 Volts 20%"/>
    <s v="13mm"/>
    <m/>
    <s v="Nichicon"/>
    <s v="UFW1H101MPD1TD"/>
    <s v="647-UFW1H101MPD1TD"/>
    <s v="https://www.mouser.co.uk/ProductDetail/Nichicon/UFW1H101MPD1TD?qs=WJSLByB5Mu30jPPJ2KiG3A%3D%3D"/>
    <m/>
  </r>
  <r>
    <s v="C14O"/>
    <s v="100uF"/>
    <x v="2"/>
    <s v="CAPPRD350W60D825H1300"/>
    <s v="Aluminum Electrolytic Capacitors - Radial Leaded 100uF 50 Volts 20%"/>
    <s v="UFW1H101MPD1TD"/>
    <s v="https://www.arrow.com/en/products/ufw1h101mpd1td/nichicon"/>
    <s v="Aluminum Electrolytic Capacitors - Radial Leaded 100uF 50 Volts 20%"/>
    <s v="13mm"/>
    <m/>
    <s v="Nichicon"/>
    <s v="UFW1H101MPD1TD"/>
    <s v="647-UFW1H101MPD1TD"/>
    <s v="https://www.mouser.co.uk/ProductDetail/Nichicon/UFW1H101MPD1TD?qs=WJSLByB5Mu30jPPJ2KiG3A%3D%3D"/>
    <m/>
  </r>
  <r>
    <s v="C15O"/>
    <s v="100uF"/>
    <x v="2"/>
    <s v="CAPPRD350W60D825H1300"/>
    <s v="Aluminum Electrolytic Capacitors - Radial Leaded 100uF 50 Volts 20%"/>
    <s v="UFW1H101MPD1TD"/>
    <s v="https://www.arrow.com/en/products/ufw1h101mpd1td/nichicon"/>
    <s v="Aluminum Electrolytic Capacitors - Radial Leaded 100uF 50 Volts 20%"/>
    <s v="13mm"/>
    <m/>
    <s v="Nichicon"/>
    <s v="UFW1H101MPD1TD"/>
    <s v="647-UFW1H101MPD1TD"/>
    <s v="https://www.mouser.co.uk/ProductDetail/Nichicon/UFW1H101MPD1TD?qs=WJSLByB5Mu30jPPJ2KiG3A%3D%3D"/>
    <m/>
  </r>
  <r>
    <s v="C21O"/>
    <s v="30uF/400V"/>
    <x v="3"/>
    <s v="DCP4G053006ID2KSSD"/>
    <s v="Film Capacitors DC-LINK MKP 4 30.0 uF 400 VDC 17x34.5x31.5 PCM 27.5"/>
    <m/>
    <m/>
    <s v="Film Capacitors DC-LINK MKP 4 30.0 uF 400 VDC 17x34.5x31.5 PCM 27.5"/>
    <s v="34.5mm"/>
    <m/>
    <s v="WIMA"/>
    <s v="DCP4G053006ID2KSSD"/>
    <s v="505-DCP4G0536ID2KSSD"/>
    <s v="https://www.mouser.co.uk/ProductDetail/WIMA/DCP4G053006ID2KSSD?qs=RB4whv9F6rwxZ2Ey0tRejg%3D%3D"/>
    <m/>
  </r>
  <r>
    <s v="C21O1"/>
    <s v="30uF/400V"/>
    <x v="3"/>
    <s v="DCP4G053006ID2KSSD"/>
    <s v="Film Capacitors DC-LINK MKP 4 30.0 uF 400 VDC 17x34.5x31.5 PCM 27.5"/>
    <m/>
    <m/>
    <s v="Film Capacitors DC-LINK MKP 4 30.0 uF 400 VDC 17x34.5x31.5 PCM 27.5"/>
    <s v="34.5mm"/>
    <m/>
    <s v="WIMA"/>
    <s v="DCP4G053006ID2KSSD"/>
    <s v="505-DCP4G0536ID2KSSD"/>
    <s v="https://www.mouser.co.uk/ProductDetail/WIMA/DCP4G053006ID2KSSD?qs=RB4whv9F6rwxZ2Ey0tRejg%3D%3D"/>
    <m/>
  </r>
  <r>
    <s v="C24O"/>
    <s v="100uF"/>
    <x v="2"/>
    <s v="CAPPRD350W60D825H1300"/>
    <s v="Aluminum Electrolytic Capacitors - Radial Leaded 100uF 50 Volts 20%"/>
    <s v="UFW1H101MPD1TD"/>
    <s v="https://www.arrow.com/en/products/ufw1h101mpd1td/nichicon"/>
    <s v="Aluminum Electrolytic Capacitors - Radial Leaded 100uF 50 Volts 20%"/>
    <s v="13mm"/>
    <m/>
    <s v="Nichicon"/>
    <s v="UFW1H101MPD1TD"/>
    <s v="647-UFW1H101MPD1TD"/>
    <s v="https://www.mouser.co.uk/ProductDetail/Nichicon/UFW1H101MPD1TD?qs=WJSLByB5Mu30jPPJ2KiG3A%3D%3D"/>
    <m/>
  </r>
  <r>
    <s v="C25O"/>
    <s v="100uF"/>
    <x v="2"/>
    <s v="CAPPRD350W60D825H1300"/>
    <s v="Aluminum Electrolytic Capacitors - Radial Leaded 100uF 50 Volts 20%"/>
    <s v="UFW1H101MPD1TD"/>
    <s v="https://www.arrow.com/en/products/ufw1h101mpd1td/nichicon"/>
    <s v="Aluminum Electrolytic Capacitors - Radial Leaded 100uF 50 Volts 20%"/>
    <s v="13mm"/>
    <m/>
    <s v="Nichicon"/>
    <s v="UFW1H101MPD1TD"/>
    <s v="647-UFW1H101MPD1TD"/>
    <s v="https://www.mouser.co.uk/ProductDetail/Nichicon/UFW1H101MPD1TD?qs=WJSLByB5Mu30jPPJ2KiG3A%3D%3D"/>
    <m/>
  </r>
  <r>
    <s v="C26O"/>
    <s v="100uF"/>
    <x v="2"/>
    <s v="CAPPRD350W60D825H1300"/>
    <s v="Aluminum Electrolytic Capacitors - Radial Leaded 100uF 50 Volts 20%"/>
    <s v="UFW1H101MPD1TD"/>
    <s v="https://www.arrow.com/en/products/ufw1h101mpd1td/nichicon"/>
    <s v="Aluminum Electrolytic Capacitors - Radial Leaded 100uF 50 Volts 20%"/>
    <s v="13mm"/>
    <m/>
    <s v="Nichicon"/>
    <s v="UFW1H101MPD1TD"/>
    <s v="647-UFW1H101MPD1TD"/>
    <s v="https://www.mouser.co.uk/ProductDetail/Nichicon/UFW1H101MPD1TD?qs=WJSLByB5Mu30jPPJ2KiG3A%3D%3D"/>
    <m/>
  </r>
  <r>
    <s v="D1"/>
    <s v="1N4148-T50R"/>
    <x v="4"/>
    <s v="DIOAD1068W53L380D172"/>
    <s v="Diodes - General Purpose, Power, Switching Hi Conductance Fast"/>
    <m/>
    <m/>
    <s v="Diodes - General Purpose, Power, Switching Hi Conductance Fast"/>
    <s v="mm"/>
    <m/>
    <s v="onsemi"/>
    <s v="1N4148-T50R"/>
    <s v="512-1N4148T50R"/>
    <s v="https://www.mouser.co.uk/ProductDetail/onsemi-Fairchild/1N4148-T50R?qs=0lQeLiL1qyZS6rosZp7Ehg%3D%3D"/>
    <m/>
  </r>
  <r>
    <s v="D2"/>
    <s v="1N4148-T50R"/>
    <x v="4"/>
    <s v="DIOAD1068W53L380D172"/>
    <s v="Diodes - General Purpose, Power, Switching Hi Conductance Fast"/>
    <m/>
    <m/>
    <s v="Diodes - General Purpose, Power, Switching Hi Conductance Fast"/>
    <s v="mm"/>
    <m/>
    <s v="onsemi"/>
    <s v="1N4148-T50R"/>
    <s v="512-1N4148T50R"/>
    <s v="https://www.mouser.co.uk/ProductDetail/onsemi-Fairchild/1N4148-T50R?qs=0lQeLiL1qyZS6rosZp7Ehg%3D%3D"/>
    <m/>
  </r>
  <r>
    <s v="D3"/>
    <s v="1N4148-T50R"/>
    <x v="4"/>
    <s v="DIOAD1068W53L380D172"/>
    <s v="Diodes - General Purpose, Power, Switching Hi Conductance Fast"/>
    <m/>
    <m/>
    <s v="Diodes - General Purpose, Power, Switching Hi Conductance Fast"/>
    <s v="mm"/>
    <m/>
    <s v="onsemi"/>
    <s v="1N4148-T50R"/>
    <s v="512-1N4148T50R"/>
    <s v="https://www.mouser.co.uk/ProductDetail/onsemi-Fairchild/1N4148-T50R?qs=0lQeLiL1qyZS6rosZp7Ehg%3D%3D"/>
    <m/>
  </r>
  <r>
    <s v="D4"/>
    <s v="1N4148-T50R"/>
    <x v="4"/>
    <s v="DIOAD1068W53L380D172"/>
    <s v="Diodes - General Purpose, Power, Switching Hi Conductance Fast"/>
    <m/>
    <m/>
    <s v="Diodes - General Purpose, Power, Switching Hi Conductance Fast"/>
    <s v="mm"/>
    <m/>
    <s v="onsemi"/>
    <s v="1N4148-T50R"/>
    <s v="512-1N4148T50R"/>
    <s v="https://www.mouser.co.uk/ProductDetail/onsemi-Fairchild/1N4148-T50R?qs=0lQeLiL1qyZS6rosZp7Ehg%3D%3D"/>
    <m/>
  </r>
  <r>
    <s v="D5"/>
    <s v="1N4148-T50R"/>
    <x v="4"/>
    <s v="DIOAD1068W53L380D172"/>
    <s v="Diodes - General Purpose, Power, Switching Hi Conductance Fast"/>
    <m/>
    <m/>
    <s v="Diodes - General Purpose, Power, Switching Hi Conductance Fast"/>
    <s v="mm"/>
    <m/>
    <s v="onsemi"/>
    <s v="1N4148-T50R"/>
    <s v="512-1N4148T50R"/>
    <s v="https://www.mouser.co.uk/ProductDetail/onsemi-Fairchild/1N4148-T50R?qs=0lQeLiL1qyZS6rosZp7Ehg%3D%3D"/>
    <m/>
  </r>
  <r>
    <s v="D6"/>
    <s v="1N4148-T50R"/>
    <x v="4"/>
    <s v="DIOAD1068W53L380D172"/>
    <s v="Diodes - General Purpose, Power, Switching Hi Conductance Fast"/>
    <m/>
    <m/>
    <s v="Diodes - General Purpose, Power, Switching Hi Conductance Fast"/>
    <s v="mm"/>
    <m/>
    <s v="onsemi"/>
    <s v="1N4148-T50R"/>
    <s v="512-1N4148T50R"/>
    <s v="https://www.mouser.co.uk/ProductDetail/onsemi-Fairchild/1N4148-T50R?qs=0lQeLiL1qyZS6rosZp7Ehg%3D%3D"/>
    <m/>
  </r>
  <r>
    <s v="J1"/>
    <s v="1935190"/>
    <x v="5"/>
    <s v="1935190"/>
    <s v="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"/>
    <m/>
    <m/>
    <s v="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"/>
    <s v="11.55mm"/>
    <m/>
    <s v="Phoenix Contact"/>
    <s v="1935190"/>
    <s v="651-1935190"/>
    <s v="https://www.mouser.co.uk/ProductDetail/Phoenix-Contact/1935190?qs=QWULklcAmSS%2FS46GSzyZOw%3D%3D"/>
    <m/>
  </r>
  <r>
    <s v="J2"/>
    <m/>
    <x v="6"/>
    <s v="1X06"/>
    <s v="Multi connection point. Often used as Generic Header-pin footprint for 0.1 inch spaced/style header connections"/>
    <m/>
    <m/>
    <m/>
    <m/>
    <m/>
    <m/>
    <m/>
    <m/>
    <m/>
    <s v="CONN-08437"/>
  </r>
  <r>
    <s v="J3"/>
    <s v="SJ-63033A"/>
    <x v="7"/>
    <s v="SJ63033A"/>
    <s v="6.35 mm, Stereo, Right Angle, Through Hole Mount, 3 Conductors, 0 Internal Switches, Audio Jack Connector"/>
    <m/>
    <m/>
    <s v="6.35 mm, Stereo, Right Angle, Through Hole Mount, 3 Conductors, 0 Internal Switches, Audio Jack Connector"/>
    <s v="12.3mm"/>
    <m/>
    <s v="CUI Devices"/>
    <s v="SJ-63033A"/>
    <m/>
    <m/>
    <m/>
  </r>
  <r>
    <s v="J13"/>
    <m/>
    <x v="6"/>
    <s v="1X06"/>
    <s v="Multi connection point. Often used as Generic Header-pin footprint for 0.1 inch spaced/style header connections"/>
    <m/>
    <m/>
    <m/>
    <m/>
    <m/>
    <m/>
    <m/>
    <m/>
    <m/>
    <s v="CONN-08437"/>
  </r>
  <r>
    <s v="R1"/>
    <s v="1k"/>
    <x v="8"/>
    <s v="0207/10"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m/>
    <m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s v="mm"/>
    <m/>
    <s v="TE Connectivity"/>
    <s v="LR1F1K0"/>
    <s v="279-LR1F1K0"/>
    <s v="https://www.mouser.co.uk/ProductDetail/TE-Connectivity-Holsworthy/LR1F1K0?qs=ip69W3eHERVhMxNSZkerTg%3D%3D"/>
    <m/>
  </r>
  <r>
    <s v="R2"/>
    <s v="1k"/>
    <x v="8"/>
    <s v="0207/10"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m/>
    <m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s v="mm"/>
    <m/>
    <s v="TE Connectivity"/>
    <s v="LR1F1K0"/>
    <s v="279-LR1F1K0"/>
    <s v="https://www.mouser.co.uk/ProductDetail/TE-Connectivity-Holsworthy/LR1F1K0?qs=ip69W3eHERVhMxNSZkerTg%3D%3D"/>
    <m/>
  </r>
  <r>
    <s v="R3"/>
    <s v="1k"/>
    <x v="8"/>
    <s v="0207/10"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m/>
    <m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s v="mm"/>
    <m/>
    <s v="TE Connectivity"/>
    <s v="LR1F1K0"/>
    <s v="279-LR1F1K0"/>
    <s v="https://www.mouser.co.uk/ProductDetail/TE-Connectivity-Holsworthy/LR1F1K0?qs=ip69W3eHERVhMxNSZkerTg%3D%3D"/>
    <m/>
  </r>
  <r>
    <s v="R3O"/>
    <s v="1M*"/>
    <x v="9"/>
    <s v="0207/10"/>
    <s v="TE Connectivity Axial Metal Film Resistor 1m +/-1% 0.6W +/-50ppm/C"/>
    <m/>
    <m/>
    <s v="TE Connectivity Axial Metal Film Resistor 1m +/-1% 0.6W +/-50ppm/C"/>
    <s v="mm"/>
    <m/>
    <s v="TE Connectivity"/>
    <s v="LR1F1M0"/>
    <s v="279-LR1F1M0"/>
    <s v="https://www.mouser.co.uk/ProductDetail/TE-Connectivity-Holsworthy/LR1F1M0?qs=ip69W3eHERVt%2FmQVAugcSg%3D%3D"/>
    <m/>
  </r>
  <r>
    <s v="R3O1"/>
    <s v="1M*"/>
    <x v="9"/>
    <s v="0207/10"/>
    <s v="TE Connectivity Axial Metal Film Resistor 1m +/-1% 0.6W +/-50ppm/C"/>
    <m/>
    <m/>
    <s v="TE Connectivity Axial Metal Film Resistor 1m +/-1% 0.6W +/-50ppm/C"/>
    <s v="mm"/>
    <m/>
    <s v="TE Connectivity"/>
    <s v="LR1F1M0"/>
    <s v="279-LR1F1M0"/>
    <s v="https://www.mouser.co.uk/ProductDetail/TE-Connectivity-Holsworthy/LR1F1M0?qs=ip69W3eHERVt%2FmQVAugcSg%3D%3D"/>
    <m/>
  </r>
  <r>
    <s v="R4"/>
    <s v="1k"/>
    <x v="8"/>
    <s v="0207/10"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m/>
    <m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s v="mm"/>
    <m/>
    <s v="TE Connectivity"/>
    <s v="LR1F1K0"/>
    <s v="279-LR1F1K0"/>
    <s v="https://www.mouser.co.uk/ProductDetail/TE-Connectivity-Holsworthy/LR1F1K0?qs=ip69W3eHERVhMxNSZkerTg%3D%3D"/>
    <m/>
  </r>
  <r>
    <s v="R5"/>
    <s v="9.1k"/>
    <x v="10"/>
    <s v="0411/15"/>
    <s v="VISHAY - PR02000209101FA100 - Through Hole Resistor, 9.1 kohm, PR02 Series, 2 W, +/- 5%, Axial Leaded, 500 V"/>
    <m/>
    <m/>
    <s v="VISHAY - PR02000209101FA100 - Through Hole Resistor, 9.1 kohm, PR02 Series, 2 W, +/- 5%, Axial Leaded, 500 V"/>
    <s v="mm"/>
    <m/>
    <s v="Vishay"/>
    <s v="PR02000209101FA100"/>
    <s v="594-PR02000209101FA1"/>
    <s v="https://www.mouser.com/ProductDetail/Vishay-BC-Components/PR02000209101FA100?qs=sGAEpiMZZMtlubZbdhIBILAdz%2F2y2rDs5x9O1ZBVKlg%3D"/>
    <m/>
  </r>
  <r>
    <s v="R6"/>
    <s v="9.1k"/>
    <x v="10"/>
    <s v="0411/15"/>
    <s v="VISHAY - PR02000209101FA100 - Through Hole Resistor, 9.1 kohm, PR02 Series, 2 W, +/- 5%, Axial Leaded, 500 V"/>
    <m/>
    <m/>
    <s v="VISHAY - PR02000209101FA100 - Through Hole Resistor, 9.1 kohm, PR02 Series, 2 W, +/- 5%, Axial Leaded, 500 V"/>
    <s v="mm"/>
    <m/>
    <s v="Vishay"/>
    <s v="PR02000209101FA100"/>
    <s v="594-PR02000209101FA1"/>
    <s v="https://www.mouser.com/ProductDetail/Vishay-BC-Components/PR02000209101FA100?qs=sGAEpiMZZMtlubZbdhIBILAdz%2F2y2rDs5x9O1ZBVKlg%3D"/>
    <m/>
  </r>
  <r>
    <s v="R7"/>
    <s v="1k"/>
    <x v="8"/>
    <s v="0207/10"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m/>
    <m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s v="mm"/>
    <m/>
    <s v="TE Connectivity"/>
    <s v="LR1F1K0"/>
    <s v="279-LR1F1K0"/>
    <s v="https://www.mouser.co.uk/ProductDetail/TE-Connectivity-Holsworthy/LR1F1K0?qs=ip69W3eHERVhMxNSZkerTg%3D%3D"/>
    <m/>
  </r>
  <r>
    <s v="R8"/>
    <s v="1k"/>
    <x v="8"/>
    <s v="0207/10"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m/>
    <m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s v="mm"/>
    <m/>
    <s v="TE Connectivity"/>
    <s v="LR1F1K0"/>
    <s v="279-LR1F1K0"/>
    <s v="https://www.mouser.co.uk/ProductDetail/TE-Connectivity-Holsworthy/LR1F1K0?qs=ip69W3eHERVhMxNSZkerTg%3D%3D"/>
    <m/>
  </r>
  <r>
    <s v="R9"/>
    <s v="330"/>
    <x v="11"/>
    <s v="0207/10"/>
    <s v="Body Features: Lead Type Axial-Leaded | Configuration Features: Number of Resistors 1 | Dimensions: Passive Component Dimensions 6.2 x 2.3 MM | Electrical Characteristics: Resistance Value 330 OHM | Power Rating .6 WATT | Passive Component Tolerance 1 PCT | Operating Voltage 350 V | Resistance Class Up to 1k | Packaging Features: Packaging Method Ammo Packed | Product Type Features: Resistor Type General Purpose Resistor | Element Type Thin Film | Termination Features: Number of Terminations 2 | Terminati"/>
    <m/>
    <m/>
    <s v="Body Features: Lead Type Axial-Leaded | Configuration Features: Number of Resistors 1 | Dimensions: Passive Component Dimensions 6.2 x 2.3 MM | Electrical Characteristics: Resistance Value 330 OHM | Power Rating .6 WATT | Passive Component Tolerance 1 PCT | Operating Voltage 350 V | Resistance Class Up to 1k | Packaging Features: Packaging Method Ammo Packed | Product Type Features: Resistor Type General Purpose Resistor | Element Type Thin Film | Termination Features: Number of Terminations 2 | Terminati"/>
    <s v="mm"/>
    <m/>
    <s v="TE Connectivity"/>
    <s v="LR1F330R"/>
    <s v="279-LR1F330R"/>
    <s v="https://www.mouser.co.uk/ProductDetail/TE-Connectivity-Holsworthy/LR1F330R?qs=ip69W3eHERU18wOSJKTVaQ%3D%3D"/>
    <m/>
  </r>
  <r>
    <s v="R10"/>
    <s v="48.7"/>
    <x v="12"/>
    <s v="0207/10"/>
    <s v="Metal Film Resistors - Through Hole 1/8watt 48.7ohms 1% 100ppm"/>
    <m/>
    <m/>
    <s v="Metal Film Resistors - Through Hole 1/8watt 48.7ohms 1% 100ppm"/>
    <s v="mm"/>
    <m/>
    <s v="Vishay"/>
    <s v="RN55D48R7FB14"/>
    <s v="71-RN55D-F-48.7"/>
    <s v="https://www.mouser.com/ProductDetail/Vishay-Dale/RN55D48R7FB14?qs=sGAEpiMZZMsPqMdJzcrNwqLSjlxN7Le6H%2Fnooot2Cxw%3D"/>
    <m/>
  </r>
  <r>
    <s v="R11"/>
    <s v="9.1k"/>
    <x v="10"/>
    <s v="0411/15"/>
    <s v="VISHAY - PR02000209101FA100 - Through Hole Resistor, 9.1 kohm, PR02 Series, 2 W, +/- 5%, Axial Leaded, 500 V"/>
    <m/>
    <m/>
    <s v="VISHAY - PR02000209101FA100 - Through Hole Resistor, 9.1 kohm, PR02 Series, 2 W, +/- 5%, Axial Leaded, 500 V"/>
    <s v="mm"/>
    <m/>
    <s v="Vishay"/>
    <s v="PR02000209101FA100"/>
    <s v="594-PR02000209101FA1"/>
    <s v="https://www.mouser.com/ProductDetail/Vishay-BC-Components/PR02000209101FA100?qs=sGAEpiMZZMtlubZbdhIBILAdz%2F2y2rDs5x9O1ZBVKlg%3D"/>
    <m/>
  </r>
  <r>
    <s v="R11O"/>
    <s v="10k"/>
    <x v="13"/>
    <s v="0207/10"/>
    <s v="Metal film resistor, 10K 0.6W TE Connectivity LR1F Series Axial Metal Film Resistor 10k"/>
    <m/>
    <m/>
    <s v="Metal film resistor, 10K 0.6W TE Connectivity LR1F Series Axial Metal Film Resistor 10k"/>
    <s v="mm"/>
    <m/>
    <s v="TE Connectivity"/>
    <s v="LR1F10K"/>
    <s v="279-LR1F10K"/>
    <s v="https://www.mouser.co.uk/ProductDetail/TE-Connectivity-Holsworthy/LR1F10K?qs=ip69W3eHERWDLLWs2Qv0Lg%3D%3D"/>
    <m/>
  </r>
  <r>
    <s v="R12"/>
    <s v="9.1k"/>
    <x v="10"/>
    <s v="0411/15"/>
    <s v="VISHAY - PR02000209101FA100 - Through Hole Resistor, 9.1 kohm, PR02 Series, 2 W, +/- 5%, Axial Leaded, 500 V"/>
    <m/>
    <m/>
    <s v="VISHAY - PR02000209101FA100 - Through Hole Resistor, 9.1 kohm, PR02 Series, 2 W, +/- 5%, Axial Leaded, 500 V"/>
    <s v="mm"/>
    <m/>
    <s v="Vishay"/>
    <s v="PR02000209101FA100"/>
    <s v="594-PR02000209101FA1"/>
    <s v="https://www.mouser.com/ProductDetail/Vishay-BC-Components/PR02000209101FA100?qs=sGAEpiMZZMtlubZbdhIBILAdz%2F2y2rDs5x9O1ZBVKlg%3D"/>
    <m/>
  </r>
  <r>
    <s v="R12O"/>
    <s v="182"/>
    <x v="14"/>
    <s v="0207/10"/>
    <s v="Metal Film Resistors - Through Hole 0.6W 1% 182 ohm 50pp m"/>
    <m/>
    <m/>
    <s v="Metal Film Resistors - Through Hole 0.6W 1% 182 ohm 50pp m"/>
    <s v="mm"/>
    <s v="Yageo"/>
    <m/>
    <s v="MF0207FTE52-182R"/>
    <s v="603-MF0207FTE52-182R"/>
    <s v="https://www.mouser.com/ProductDetail/YAGEO/MF0207FTE52-182R?qs=KUIzHt%2Fe91leK267FaM40g%3D%3D"/>
    <m/>
  </r>
  <r>
    <s v="R13"/>
    <s v="1k"/>
    <x v="8"/>
    <s v="0207/10"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m/>
    <m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s v="mm"/>
    <m/>
    <s v="TE Connectivity"/>
    <s v="LR1F1K0"/>
    <s v="279-LR1F1K0"/>
    <s v="https://www.mouser.co.uk/ProductDetail/TE-Connectivity-Holsworthy/LR1F1K0?qs=ip69W3eHERVhMxNSZkerTg%3D%3D"/>
    <m/>
  </r>
  <r>
    <s v="R14"/>
    <s v="1k"/>
    <x v="8"/>
    <s v="0207/10"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m/>
    <m/>
    <s v="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"/>
    <s v="mm"/>
    <m/>
    <s v="TE Connectivity"/>
    <s v="LR1F1K0"/>
    <s v="279-LR1F1K0"/>
    <s v="https://www.mouser.co.uk/ProductDetail/TE-Connectivity-Holsworthy/LR1F1K0?qs=ip69W3eHERVhMxNSZkerTg%3D%3D"/>
    <m/>
  </r>
  <r>
    <s v="R14O"/>
    <s v="182"/>
    <x v="14"/>
    <s v="0207/10"/>
    <s v="Metal Film Resistors - Through Hole 0.6W 1% 182 ohm 50pp m"/>
    <m/>
    <m/>
    <s v="Metal Film Resistors - Through Hole 0.6W 1% 182 ohm 50pp m"/>
    <s v="mm"/>
    <s v="Yageo"/>
    <m/>
    <s v="MF0207FTE52-182R"/>
    <s v="603-MF0207FTE52-182R"/>
    <s v="https://www.mouser.com/ProductDetail/YAGEO/MF0207FTE52-182R?qs=KUIzHt%2Fe91leK267FaM40g%3D%3D"/>
    <m/>
  </r>
  <r>
    <s v="R15"/>
    <s v="330"/>
    <x v="11"/>
    <s v="0207/10"/>
    <s v="Body Features: Lead Type Axial-Leaded | Configuration Features: Number of Resistors 1 | Dimensions: Passive Component Dimensions 6.2 x 2.3 MM | Electrical Characteristics: Resistance Value 330 OHM | Power Rating .6 WATT | Passive Component Tolerance 1 PCT | Operating Voltage 350 V | Resistance Class Up to 1k | Packaging Features: Packaging Method Ammo Packed | Product Type Features: Resistor Type General Purpose Resistor | Element Type Thin Film | Termination Features: Number of Terminations 2 | Terminati"/>
    <m/>
    <m/>
    <s v="Body Features: Lead Type Axial-Leaded | Configuration Features: Number of Resistors 1 | Dimensions: Passive Component Dimensions 6.2 x 2.3 MM | Electrical Characteristics: Resistance Value 330 OHM | Power Rating .6 WATT | Passive Component Tolerance 1 PCT | Operating Voltage 350 V | Resistance Class Up to 1k | Packaging Features: Packaging Method Ammo Packed | Product Type Features: Resistor Type General Purpose Resistor | Element Type Thin Film | Termination Features: Number of Terminations 2 | Terminati"/>
    <s v="mm"/>
    <m/>
    <s v="TE Connectivity"/>
    <s v="LR1F330R"/>
    <s v="279-LR1F330R"/>
    <s v="https://www.mouser.co.uk/ProductDetail/TE-Connectivity-Holsworthy/LR1F330R?qs=ip69W3eHERU18wOSJKTVaQ%3D%3D"/>
    <m/>
  </r>
  <r>
    <s v="R16"/>
    <s v="48.7"/>
    <x v="12"/>
    <s v="0207/10"/>
    <s v="Metal Film Resistors - Through Hole 1/8watt 48.7ohms 1% 100ppm"/>
    <m/>
    <m/>
    <s v="Metal Film Resistors - Through Hole 1/8watt 48.7ohms 1% 100ppm"/>
    <s v="mm"/>
    <m/>
    <s v="Vishay"/>
    <s v="RN55D48R7FB14"/>
    <s v="71-RN55D-F-48.7"/>
    <s v="https://www.mouser.com/ProductDetail/Vishay-Dale/RN55D48R7FB14?qs=sGAEpiMZZMsPqMdJzcrNwqLSjlxN7Le6H%2Fnooot2Cxw%3D"/>
    <m/>
  </r>
  <r>
    <s v="R16O"/>
    <s v="182"/>
    <x v="14"/>
    <s v="0207/10"/>
    <s v="Metal Film Resistors - Through Hole 0.6W 1% 182 ohm 50pp m"/>
    <m/>
    <m/>
    <s v="Metal Film Resistors - Through Hole 0.6W 1% 182 ohm 50pp m"/>
    <s v="mm"/>
    <s v="Yageo"/>
    <m/>
    <s v="MF0207FTE52-182R"/>
    <s v="603-MF0207FTE52-182R"/>
    <s v="https://www.mouser.com/ProductDetail/YAGEO/MF0207FTE52-182R?qs=KUIzHt%2Fe91leK267FaM40g%3D%3D"/>
    <m/>
  </r>
  <r>
    <s v="R18O"/>
    <s v="182"/>
    <x v="14"/>
    <s v="0207/10"/>
    <s v="Metal Film Resistors - Through Hole 0.6W 1% 182 ohm 50pp m"/>
    <m/>
    <m/>
    <s v="Metal Film Resistors - Through Hole 0.6W 1% 182 ohm 50pp m"/>
    <s v="mm"/>
    <s v="Yageo"/>
    <m/>
    <s v="MF0207FTE52-182R"/>
    <s v="603-MF0207FTE52-182R"/>
    <s v="https://www.mouser.com/ProductDetail/YAGEO/MF0207FTE52-182R?qs=KUIzHt%2Fe91leK267FaM40g%3D%3D"/>
    <m/>
  </r>
  <r>
    <s v="R19O"/>
    <s v="10k"/>
    <x v="13"/>
    <s v="0207/10"/>
    <s v="Metal film resistor, 10K 0.6W TE Connectivity LR1F Series Axial Metal Film Resistor 10k"/>
    <m/>
    <m/>
    <s v="Metal film resistor, 10K 0.6W TE Connectivity LR1F Series Axial Metal Film Resistor 10k"/>
    <s v="mm"/>
    <m/>
    <s v="TE Connectivity"/>
    <s v="LR1F10K"/>
    <s v="279-LR1F10K"/>
    <s v="https://www.mouser.co.uk/ProductDetail/TE-Connectivity-Holsworthy/LR1F10K?qs=ip69W3eHERWDLLWs2Qv0Lg%3D%3D"/>
    <m/>
  </r>
  <r>
    <s v="R20O"/>
    <s v="10k"/>
    <x v="13"/>
    <s v="0207/10"/>
    <s v="Metal film resistor, 10K 0.6W TE Connectivity LR1F Series Axial Metal Film Resistor 10k"/>
    <m/>
    <m/>
    <s v="Metal film resistor, 10K 0.6W TE Connectivity LR1F Series Axial Metal Film Resistor 10k"/>
    <s v="mm"/>
    <m/>
    <s v="TE Connectivity"/>
    <s v="LR1F10K"/>
    <s v="279-LR1F10K"/>
    <s v="https://www.mouser.co.uk/ProductDetail/TE-Connectivity-Holsworthy/LR1F10K?qs=ip69W3eHERWDLLWs2Qv0Lg%3D%3D"/>
    <m/>
  </r>
  <r>
    <s v="R21O"/>
    <s v="10k"/>
    <x v="13"/>
    <s v="0207/10"/>
    <s v="Metal film resistor, 10K 0.6W TE Connectivity LR1F Series Axial Metal Film Resistor 10k"/>
    <m/>
    <m/>
    <s v="Metal film resistor, 10K 0.6W TE Connectivity LR1F Series Axial Metal Film Resistor 10k"/>
    <s v="mm"/>
    <m/>
    <s v="TE Connectivity"/>
    <s v="LR1F10K"/>
    <s v="279-LR1F10K"/>
    <s v="https://www.mouser.co.uk/ProductDetail/TE-Connectivity-Holsworthy/LR1F10K?qs=ip69W3eHERWDLLWs2Qv0Lg%3D%3D"/>
    <m/>
  </r>
  <r>
    <s v="R22O"/>
    <s v="10k"/>
    <x v="13"/>
    <s v="0207/10"/>
    <s v="Metal film resistor, 10K 0.6W TE Connectivity LR1F Series Axial Metal Film Resistor 10k"/>
    <m/>
    <m/>
    <s v="Metal film resistor, 10K 0.6W TE Connectivity LR1F Series Axial Metal Film Resistor 10k"/>
    <s v="mm"/>
    <m/>
    <s v="TE Connectivity"/>
    <s v="LR1F10K"/>
    <s v="279-LR1F10K"/>
    <s v="https://www.mouser.co.uk/ProductDetail/TE-Connectivity-Holsworthy/LR1F10K?qs=ip69W3eHERWDLLWs2Qv0Lg%3D%3D"/>
    <m/>
  </r>
  <r>
    <s v="R23O"/>
    <s v="182"/>
    <x v="14"/>
    <s v="0207/10"/>
    <s v="Metal Film Resistors - Through Hole 0.6W 1% 182 ohm 50pp m"/>
    <m/>
    <m/>
    <s v="Metal Film Resistors - Through Hole 0.6W 1% 182 ohm 50pp m"/>
    <s v="mm"/>
    <s v="Yageo"/>
    <m/>
    <s v="MF0207FTE52-182R"/>
    <s v="603-MF0207FTE52-182R"/>
    <s v="https://www.mouser.com/ProductDetail/YAGEO/MF0207FTE52-182R?qs=KUIzHt%2Fe91leK267FaM40g%3D%3D"/>
    <m/>
  </r>
  <r>
    <s v="R24O"/>
    <s v="182"/>
    <x v="14"/>
    <s v="0207/10"/>
    <s v="Metal Film Resistors - Through Hole 0.6W 1% 182 ohm 50pp m"/>
    <m/>
    <m/>
    <s v="Metal Film Resistors - Through Hole 0.6W 1% 182 ohm 50pp m"/>
    <s v="mm"/>
    <s v="Yageo"/>
    <m/>
    <s v="MF0207FTE52-182R"/>
    <s v="603-MF0207FTE52-182R"/>
    <s v="https://www.mouser.com/ProductDetail/YAGEO/MF0207FTE52-182R?qs=KUIzHt%2Fe91leK267FaM40g%3D%3D"/>
    <m/>
  </r>
  <r>
    <s v="R25O"/>
    <s v="182"/>
    <x v="14"/>
    <s v="0207/10"/>
    <s v="Metal Film Resistors - Through Hole 0.6W 1% 182 ohm 50pp m"/>
    <m/>
    <m/>
    <s v="Metal Film Resistors - Through Hole 0.6W 1% 182 ohm 50pp m"/>
    <s v="mm"/>
    <s v="Yageo"/>
    <m/>
    <s v="MF0207FTE52-182R"/>
    <s v="603-MF0207FTE52-182R"/>
    <s v="https://www.mouser.com/ProductDetail/YAGEO/MF0207FTE52-182R?qs=KUIzHt%2Fe91leK267FaM40g%3D%3D"/>
    <m/>
  </r>
  <r>
    <s v="R26O"/>
    <s v="182"/>
    <x v="14"/>
    <s v="0207/10"/>
    <s v="Metal Film Resistors - Through Hole 0.6W 1% 182 ohm 50pp m"/>
    <m/>
    <m/>
    <s v="Metal Film Resistors - Through Hole 0.6W 1% 182 ohm 50pp m"/>
    <s v="mm"/>
    <s v="Yageo"/>
    <m/>
    <s v="MF0207FTE52-182R"/>
    <s v="603-MF0207FTE52-182R"/>
    <s v="https://www.mouser.com/ProductDetail/YAGEO/MF0207FTE52-182R?qs=KUIzHt%2Fe91leK267FaM40g%3D%3D"/>
    <m/>
  </r>
  <r>
    <s v="R28O"/>
    <s v="10k"/>
    <x v="13"/>
    <s v="0207/10"/>
    <s v="Metal film resistor, 10K 0.6W TE Connectivity LR1F Series Axial Metal Film Resistor 10k"/>
    <m/>
    <m/>
    <s v="Metal film resistor, 10K 0.6W TE Connectivity LR1F Series Axial Metal Film Resistor 10k"/>
    <s v="mm"/>
    <m/>
    <s v="TE Connectivity"/>
    <s v="LR1F10K"/>
    <s v="279-LR1F10K"/>
    <s v="https://www.mouser.co.uk/ProductDetail/TE-Connectivity-Holsworthy/LR1F10K?qs=ip69W3eHERWDLLWs2Qv0Lg%3D%3D"/>
    <m/>
  </r>
  <r>
    <s v="R29O"/>
    <s v="10k"/>
    <x v="13"/>
    <s v="0207/10"/>
    <s v="Metal film resistor, 10K 0.6W TE Connectivity LR1F Series Axial Metal Film Resistor 10k"/>
    <m/>
    <m/>
    <s v="Metal film resistor, 10K 0.6W TE Connectivity LR1F Series Axial Metal Film Resistor 10k"/>
    <s v="mm"/>
    <m/>
    <s v="TE Connectivity"/>
    <s v="LR1F10K"/>
    <s v="279-LR1F10K"/>
    <s v="https://www.mouser.co.uk/ProductDetail/TE-Connectivity-Holsworthy/LR1F10K?qs=ip69W3eHERWDLLWs2Qv0Lg%3D%3D"/>
    <m/>
  </r>
  <r>
    <s v="R30O"/>
    <s v="10k"/>
    <x v="13"/>
    <s v="0207/10"/>
    <s v="Metal film resistor, 10K 0.6W TE Connectivity LR1F Series Axial Metal Film Resistor 10k"/>
    <m/>
    <m/>
    <s v="Metal film resistor, 10K 0.6W TE Connectivity LR1F Series Axial Metal Film Resistor 10k"/>
    <s v="mm"/>
    <m/>
    <s v="TE Connectivity"/>
    <s v="LR1F10K"/>
    <s v="279-LR1F10K"/>
    <s v="https://www.mouser.co.uk/ProductDetail/TE-Connectivity-Holsworthy/LR1F10K?qs=ip69W3eHERWDLLWs2Qv0Lg%3D%3D"/>
    <m/>
  </r>
  <r>
    <s v="SX1"/>
    <s v="VT9-PT"/>
    <x v="15"/>
    <s v="VT9-PT"/>
    <s v="VACUUM TUBE SOCKET"/>
    <m/>
    <m/>
    <m/>
    <m/>
    <m/>
    <m/>
    <m/>
    <m/>
    <m/>
    <m/>
  </r>
  <r>
    <s v="SX2"/>
    <s v="VT9-PT"/>
    <x v="15"/>
    <s v="VT9-PT"/>
    <s v="VACUUM TUBE SOCKET"/>
    <m/>
    <m/>
    <m/>
    <m/>
    <m/>
    <m/>
    <m/>
    <m/>
    <m/>
    <m/>
  </r>
  <r>
    <s v="SX3"/>
    <s v="VT9-PT"/>
    <x v="15"/>
    <s v="VT9-PT"/>
    <s v="VACUUM TUBE SOCKET"/>
    <m/>
    <m/>
    <m/>
    <m/>
    <m/>
    <m/>
    <m/>
    <m/>
    <m/>
    <m/>
  </r>
  <r>
    <s v="SX4"/>
    <s v="VT9-PT"/>
    <x v="15"/>
    <s v="VT9-PT"/>
    <s v="VACUUM TUBE SOCKET"/>
    <m/>
    <m/>
    <m/>
    <m/>
    <m/>
    <m/>
    <m/>
    <m/>
    <m/>
    <m/>
  </r>
  <r>
    <s v="U1"/>
    <s v="LM317MQDCYR"/>
    <x v="16"/>
    <s v="SOT230P700X180-4N"/>
    <s v="Standard Regulator 1.25V to 37V 0.5A Texas Instruments LM317MQDCYR, Single Linear Voltage Regulator, 500mA Adjustable 1.25  37 V, 4-Pin SOT-223"/>
    <m/>
    <m/>
    <s v="Standard Regulator 1.25V to 37V 0.5A Texas Instruments LM317MQDCYR, Single Linear Voltage Regulator, 500mA Adjustable 1.25  37 V, 4-Pin SOT-223"/>
    <s v="1.8mm"/>
    <m/>
    <s v="Texas Instruments"/>
    <s v="LM317MQDCYR"/>
    <s v="595-LM317MQDCYR"/>
    <s v="https://www.mouser.co.uk/ProductDetail/Texas-Instruments/LM317MQDCYR?qs=VBduBm9rCJSAPGr9YDjocQ%3D%3D"/>
    <m/>
  </r>
  <r>
    <s v="U2"/>
    <s v="LM317MQDCYR"/>
    <x v="16"/>
    <s v="SOT230P700X180-4N"/>
    <s v="Standard Regulator 1.25V to 37V 0.5A Texas Instruments LM317MQDCYR, Single Linear Voltage Regulator, 500mA Adjustable 1.25  37 V, 4-Pin SOT-223"/>
    <m/>
    <m/>
    <s v="Standard Regulator 1.25V to 37V 0.5A Texas Instruments LM317MQDCYR, Single Linear Voltage Regulator, 500mA Adjustable 1.25  37 V, 4-Pin SOT-223"/>
    <s v="1.8mm"/>
    <m/>
    <s v="Texas Instruments"/>
    <s v="LM317MQDCYR"/>
    <s v="595-LM317MQDCYR"/>
    <s v="https://www.mouser.co.uk/ProductDetail/Texas-Instruments/LM317MQDCYR?qs=VBduBm9rCJSAPGr9YDjocQ%3D%3D"/>
    <m/>
  </r>
  <r>
    <s v="Z3"/>
    <s v="1N750"/>
    <x v="17"/>
    <s v="DIOAD1256W56L444D203"/>
    <s v="Zener Diodes Voltage Regulator"/>
    <m/>
    <m/>
    <s v="Zener Diodes Voltage Regulator"/>
    <s v="mm"/>
    <m/>
    <s v="Microsemi Corporation"/>
    <s v="1N750"/>
    <s v="494-1N750(DO-35)"/>
    <s v="https://www.mouser.co.uk/ProductDetail/Microchip-Microsemi/1N750?qs=Xwz%252BGKGy4sB1rzIdx4SmVg%3D%3D"/>
    <m/>
  </r>
  <r>
    <s v="Z4"/>
    <s v="1N750"/>
    <x v="17"/>
    <s v="DIOAD1256W56L444D203"/>
    <s v="Zener Diodes Voltage Regulator"/>
    <m/>
    <m/>
    <s v="Zener Diodes Voltage Regulator"/>
    <s v="mm"/>
    <m/>
    <s v="Microsemi Corporation"/>
    <s v="1N750"/>
    <s v="494-1N750(DO-35)"/>
    <s v="https://www.mouser.co.uk/ProductDetail/Microchip-Microsemi/1N750?qs=Xwz%252BGKGy4sB1rzIdx4SmVg%3D%3D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60E40-5316-D64B-AD02-35A870F9EF1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5">
    <pivotField showAll="0"/>
    <pivotField showAll="0"/>
    <pivotField axis="axisRow" dataField="1" showAll="0">
      <items count="19">
        <item x="5"/>
        <item x="4"/>
        <item x="17"/>
        <item x="6"/>
        <item x="3"/>
        <item x="16"/>
        <item x="13"/>
        <item x="8"/>
        <item x="9"/>
        <item x="11"/>
        <item x="14"/>
        <item x="0"/>
        <item x="1"/>
        <item x="10"/>
        <item x="12"/>
        <item x="7"/>
        <item x="2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Devic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C_GainOutputStage4" connectionId="1" xr16:uid="{FA9F318F-5198-B34E-B7AB-45F8884F0F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048A-DF24-6844-B1B1-4B20D69FC11E}">
  <dimension ref="A3:B22"/>
  <sheetViews>
    <sheetView workbookViewId="0">
      <selection activeCell="A4" sqref="A4:B21"/>
    </sheetView>
  </sheetViews>
  <sheetFormatPr baseColWidth="10" defaultRowHeight="16" x14ac:dyDescent="0.2"/>
  <cols>
    <col min="1" max="1" width="24.1640625" bestFit="1" customWidth="1"/>
    <col min="2" max="2" width="14.1640625" bestFit="1" customWidth="1"/>
  </cols>
  <sheetData>
    <row r="3" spans="1:2" x14ac:dyDescent="0.2">
      <c r="A3" s="2" t="s">
        <v>187</v>
      </c>
      <c r="B3" t="s">
        <v>189</v>
      </c>
    </row>
    <row r="4" spans="1:2" x14ac:dyDescent="0.2">
      <c r="A4" s="3" t="s">
        <v>72</v>
      </c>
      <c r="B4" s="4">
        <v>1</v>
      </c>
    </row>
    <row r="5" spans="1:2" x14ac:dyDescent="0.2">
      <c r="A5" s="3" t="s">
        <v>59</v>
      </c>
      <c r="B5" s="4">
        <v>6</v>
      </c>
    </row>
    <row r="6" spans="1:2" x14ac:dyDescent="0.2">
      <c r="A6" s="3" t="s">
        <v>180</v>
      </c>
      <c r="B6" s="4">
        <v>2</v>
      </c>
    </row>
    <row r="7" spans="1:2" x14ac:dyDescent="0.2">
      <c r="A7" s="3" t="s">
        <v>79</v>
      </c>
      <c r="B7" s="4">
        <v>2</v>
      </c>
    </row>
    <row r="8" spans="1:2" x14ac:dyDescent="0.2">
      <c r="A8" s="3" t="s">
        <v>49</v>
      </c>
      <c r="B8" s="4">
        <v>2</v>
      </c>
    </row>
    <row r="9" spans="1:2" x14ac:dyDescent="0.2">
      <c r="A9" s="3" t="s">
        <v>171</v>
      </c>
      <c r="B9" s="4">
        <v>2</v>
      </c>
    </row>
    <row r="10" spans="1:2" x14ac:dyDescent="0.2">
      <c r="A10" s="3" t="s">
        <v>134</v>
      </c>
      <c r="B10" s="4">
        <v>8</v>
      </c>
    </row>
    <row r="11" spans="1:2" x14ac:dyDescent="0.2">
      <c r="A11" s="3" t="s">
        <v>92</v>
      </c>
      <c r="B11" s="4">
        <v>8</v>
      </c>
    </row>
    <row r="12" spans="1:2" x14ac:dyDescent="0.2">
      <c r="A12" s="3" t="s">
        <v>102</v>
      </c>
      <c r="B12" s="4">
        <v>2</v>
      </c>
    </row>
    <row r="13" spans="1:2" x14ac:dyDescent="0.2">
      <c r="A13" s="3" t="s">
        <v>121</v>
      </c>
      <c r="B13" s="4">
        <v>2</v>
      </c>
    </row>
    <row r="14" spans="1:2" x14ac:dyDescent="0.2">
      <c r="A14" s="3" t="s">
        <v>141</v>
      </c>
      <c r="B14" s="4">
        <v>8</v>
      </c>
    </row>
    <row r="15" spans="1:2" x14ac:dyDescent="0.2">
      <c r="A15" s="3" t="s">
        <v>16</v>
      </c>
      <c r="B15" s="4">
        <v>4</v>
      </c>
    </row>
    <row r="16" spans="1:2" x14ac:dyDescent="0.2">
      <c r="A16" s="3" t="s">
        <v>25</v>
      </c>
      <c r="B16" s="4">
        <v>2</v>
      </c>
    </row>
    <row r="17" spans="1:2" x14ac:dyDescent="0.2">
      <c r="A17" s="3" t="s">
        <v>110</v>
      </c>
      <c r="B17" s="4">
        <v>4</v>
      </c>
    </row>
    <row r="18" spans="1:2" x14ac:dyDescent="0.2">
      <c r="A18" s="3" t="s">
        <v>127</v>
      </c>
      <c r="B18" s="4">
        <v>2</v>
      </c>
    </row>
    <row r="19" spans="1:2" x14ac:dyDescent="0.2">
      <c r="A19" s="3" t="s">
        <v>84</v>
      </c>
      <c r="B19" s="4">
        <v>1</v>
      </c>
    </row>
    <row r="20" spans="1:2" x14ac:dyDescent="0.2">
      <c r="A20" s="3" t="s">
        <v>35</v>
      </c>
      <c r="B20" s="4">
        <v>8</v>
      </c>
    </row>
    <row r="21" spans="1:2" x14ac:dyDescent="0.2">
      <c r="A21" s="3" t="s">
        <v>165</v>
      </c>
      <c r="B21" s="4">
        <v>4</v>
      </c>
    </row>
    <row r="22" spans="1:2" x14ac:dyDescent="0.2">
      <c r="A22" s="3" t="s">
        <v>188</v>
      </c>
      <c r="B22" s="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1ED6-8B48-DA4C-8CA6-6398E7577939}">
  <dimension ref="A1:O69"/>
  <sheetViews>
    <sheetView workbookViewId="0">
      <selection sqref="A1:O1"/>
    </sheetView>
  </sheetViews>
  <sheetFormatPr baseColWidth="10" defaultRowHeight="16" x14ac:dyDescent="0.2"/>
  <cols>
    <col min="1" max="1" width="6.83203125" bestFit="1" customWidth="1"/>
    <col min="2" max="2" width="20.83203125" bestFit="1" customWidth="1"/>
    <col min="3" max="3" width="24.1640625" bestFit="1" customWidth="1"/>
    <col min="4" max="4" width="24.6640625" bestFit="1" customWidth="1"/>
    <col min="5" max="5" width="80.6640625" bestFit="1" customWidth="1"/>
    <col min="6" max="6" width="20.6640625" bestFit="1" customWidth="1"/>
    <col min="7" max="7" width="54.5" bestFit="1" customWidth="1"/>
    <col min="8" max="8" width="80.6640625" bestFit="1" customWidth="1"/>
    <col min="9" max="9" width="8.6640625" bestFit="1" customWidth="1"/>
    <col min="10" max="10" width="14.83203125" bestFit="1" customWidth="1"/>
    <col min="11" max="11" width="20.6640625" bestFit="1" customWidth="1"/>
    <col min="12" max="12" width="28.33203125" bestFit="1" customWidth="1"/>
    <col min="13" max="13" width="22.6640625" bestFit="1" customWidth="1"/>
    <col min="14" max="14" width="80.6640625" bestFit="1" customWidth="1"/>
    <col min="15" max="15" width="12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16</v>
      </c>
      <c r="D2" s="1" t="s">
        <v>16</v>
      </c>
      <c r="E2" s="1" t="s">
        <v>17</v>
      </c>
      <c r="H2" s="1" t="s">
        <v>17</v>
      </c>
      <c r="I2" s="1" t="s">
        <v>18</v>
      </c>
      <c r="K2" s="1" t="s">
        <v>19</v>
      </c>
      <c r="L2" s="1" t="s">
        <v>16</v>
      </c>
      <c r="M2" s="1" t="s">
        <v>20</v>
      </c>
      <c r="N2" s="1" t="s">
        <v>21</v>
      </c>
    </row>
    <row r="3" spans="1:15" x14ac:dyDescent="0.2">
      <c r="A3" s="1" t="s">
        <v>22</v>
      </c>
      <c r="B3" s="1" t="s">
        <v>16</v>
      </c>
      <c r="C3" s="1" t="s">
        <v>16</v>
      </c>
      <c r="D3" s="1" t="s">
        <v>16</v>
      </c>
      <c r="E3" s="1" t="s">
        <v>17</v>
      </c>
      <c r="H3" s="1" t="s">
        <v>17</v>
      </c>
      <c r="I3" s="1" t="s">
        <v>18</v>
      </c>
      <c r="K3" s="1" t="s">
        <v>19</v>
      </c>
      <c r="L3" s="1" t="s">
        <v>16</v>
      </c>
      <c r="M3" s="1" t="s">
        <v>20</v>
      </c>
      <c r="N3" s="1" t="s">
        <v>21</v>
      </c>
    </row>
    <row r="4" spans="1:15" x14ac:dyDescent="0.2">
      <c r="A4" s="1" t="s">
        <v>23</v>
      </c>
      <c r="B4" s="1" t="s">
        <v>24</v>
      </c>
      <c r="C4" s="1" t="s">
        <v>25</v>
      </c>
      <c r="D4" s="1" t="s">
        <v>25</v>
      </c>
      <c r="E4" s="1" t="s">
        <v>26</v>
      </c>
      <c r="H4" s="1" t="s">
        <v>26</v>
      </c>
      <c r="I4" s="1" t="s">
        <v>27</v>
      </c>
      <c r="K4" s="1" t="s">
        <v>19</v>
      </c>
      <c r="L4" s="1" t="s">
        <v>25</v>
      </c>
      <c r="M4" s="1" t="s">
        <v>28</v>
      </c>
      <c r="N4" s="1" t="s">
        <v>29</v>
      </c>
    </row>
    <row r="5" spans="1:15" x14ac:dyDescent="0.2">
      <c r="A5" s="1" t="s">
        <v>30</v>
      </c>
      <c r="B5" s="1" t="s">
        <v>24</v>
      </c>
      <c r="C5" s="1" t="s">
        <v>25</v>
      </c>
      <c r="D5" s="1" t="s">
        <v>25</v>
      </c>
      <c r="E5" s="1" t="s">
        <v>26</v>
      </c>
      <c r="H5" s="1" t="s">
        <v>26</v>
      </c>
      <c r="I5" s="1" t="s">
        <v>27</v>
      </c>
      <c r="K5" s="1" t="s">
        <v>19</v>
      </c>
      <c r="L5" s="1" t="s">
        <v>25</v>
      </c>
      <c r="M5" s="1" t="s">
        <v>28</v>
      </c>
      <c r="N5" s="1" t="s">
        <v>29</v>
      </c>
    </row>
    <row r="6" spans="1:15" x14ac:dyDescent="0.2">
      <c r="A6" s="1" t="s">
        <v>31</v>
      </c>
      <c r="B6" s="1" t="s">
        <v>16</v>
      </c>
      <c r="C6" s="1" t="s">
        <v>16</v>
      </c>
      <c r="D6" s="1" t="s">
        <v>16</v>
      </c>
      <c r="E6" s="1" t="s">
        <v>17</v>
      </c>
      <c r="H6" s="1" t="s">
        <v>17</v>
      </c>
      <c r="I6" s="1" t="s">
        <v>18</v>
      </c>
      <c r="K6" s="1" t="s">
        <v>19</v>
      </c>
      <c r="L6" s="1" t="s">
        <v>16</v>
      </c>
      <c r="M6" s="1" t="s">
        <v>20</v>
      </c>
      <c r="N6" s="1" t="s">
        <v>21</v>
      </c>
    </row>
    <row r="7" spans="1:15" x14ac:dyDescent="0.2">
      <c r="A7" s="1" t="s">
        <v>32</v>
      </c>
      <c r="B7" s="1" t="s">
        <v>16</v>
      </c>
      <c r="C7" s="1" t="s">
        <v>16</v>
      </c>
      <c r="D7" s="1" t="s">
        <v>16</v>
      </c>
      <c r="E7" s="1" t="s">
        <v>17</v>
      </c>
      <c r="H7" s="1" t="s">
        <v>17</v>
      </c>
      <c r="I7" s="1" t="s">
        <v>18</v>
      </c>
      <c r="K7" s="1" t="s">
        <v>19</v>
      </c>
      <c r="L7" s="1" t="s">
        <v>16</v>
      </c>
      <c r="M7" s="1" t="s">
        <v>20</v>
      </c>
      <c r="N7" s="1" t="s">
        <v>21</v>
      </c>
    </row>
    <row r="8" spans="1:15" x14ac:dyDescent="0.2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35</v>
      </c>
      <c r="G8" s="1" t="s">
        <v>38</v>
      </c>
      <c r="H8" s="1" t="s">
        <v>37</v>
      </c>
      <c r="I8" s="1" t="s">
        <v>39</v>
      </c>
      <c r="K8" s="1" t="s">
        <v>40</v>
      </c>
      <c r="L8" s="1" t="s">
        <v>35</v>
      </c>
      <c r="M8" s="1" t="s">
        <v>41</v>
      </c>
      <c r="N8" s="1" t="s">
        <v>42</v>
      </c>
    </row>
    <row r="9" spans="1:15" x14ac:dyDescent="0.2">
      <c r="A9" s="1" t="s">
        <v>43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35</v>
      </c>
      <c r="G9" s="1" t="s">
        <v>38</v>
      </c>
      <c r="H9" s="1" t="s">
        <v>37</v>
      </c>
      <c r="I9" s="1" t="s">
        <v>39</v>
      </c>
      <c r="K9" s="1" t="s">
        <v>40</v>
      </c>
      <c r="L9" s="1" t="s">
        <v>35</v>
      </c>
      <c r="M9" s="1" t="s">
        <v>41</v>
      </c>
      <c r="N9" s="1" t="s">
        <v>42</v>
      </c>
    </row>
    <row r="10" spans="1:15" x14ac:dyDescent="0.2">
      <c r="A10" s="1" t="s">
        <v>44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35</v>
      </c>
      <c r="G10" s="1" t="s">
        <v>38</v>
      </c>
      <c r="H10" s="1" t="s">
        <v>37</v>
      </c>
      <c r="I10" s="1" t="s">
        <v>39</v>
      </c>
      <c r="K10" s="1" t="s">
        <v>40</v>
      </c>
      <c r="L10" s="1" t="s">
        <v>35</v>
      </c>
      <c r="M10" s="1" t="s">
        <v>41</v>
      </c>
      <c r="N10" s="1" t="s">
        <v>42</v>
      </c>
    </row>
    <row r="11" spans="1:15" x14ac:dyDescent="0.2">
      <c r="A11" s="1" t="s">
        <v>45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35</v>
      </c>
      <c r="G11" s="1" t="s">
        <v>38</v>
      </c>
      <c r="H11" s="1" t="s">
        <v>37</v>
      </c>
      <c r="I11" s="1" t="s">
        <v>39</v>
      </c>
      <c r="K11" s="1" t="s">
        <v>40</v>
      </c>
      <c r="L11" s="1" t="s">
        <v>35</v>
      </c>
      <c r="M11" s="1" t="s">
        <v>41</v>
      </c>
      <c r="N11" s="1" t="s">
        <v>42</v>
      </c>
    </row>
    <row r="12" spans="1:15" x14ac:dyDescent="0.2">
      <c r="A12" s="1" t="s">
        <v>46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35</v>
      </c>
      <c r="G12" s="1" t="s">
        <v>38</v>
      </c>
      <c r="H12" s="1" t="s">
        <v>37</v>
      </c>
      <c r="I12" s="1" t="s">
        <v>39</v>
      </c>
      <c r="K12" s="1" t="s">
        <v>40</v>
      </c>
      <c r="L12" s="1" t="s">
        <v>35</v>
      </c>
      <c r="M12" s="1" t="s">
        <v>41</v>
      </c>
      <c r="N12" s="1" t="s">
        <v>42</v>
      </c>
    </row>
    <row r="13" spans="1:15" x14ac:dyDescent="0.2">
      <c r="A13" s="1" t="s">
        <v>47</v>
      </c>
      <c r="B13" s="1" t="s">
        <v>48</v>
      </c>
      <c r="C13" s="1" t="s">
        <v>49</v>
      </c>
      <c r="D13" s="1" t="s">
        <v>49</v>
      </c>
      <c r="E13" s="1" t="s">
        <v>50</v>
      </c>
      <c r="H13" s="1" t="s">
        <v>50</v>
      </c>
      <c r="I13" s="1" t="s">
        <v>51</v>
      </c>
      <c r="K13" s="1" t="s">
        <v>19</v>
      </c>
      <c r="L13" s="1" t="s">
        <v>49</v>
      </c>
      <c r="M13" s="1" t="s">
        <v>52</v>
      </c>
      <c r="N13" s="1" t="s">
        <v>53</v>
      </c>
    </row>
    <row r="14" spans="1:15" x14ac:dyDescent="0.2">
      <c r="A14" s="1" t="s">
        <v>54</v>
      </c>
      <c r="B14" s="1" t="s">
        <v>48</v>
      </c>
      <c r="C14" s="1" t="s">
        <v>49</v>
      </c>
      <c r="D14" s="1" t="s">
        <v>49</v>
      </c>
      <c r="E14" s="1" t="s">
        <v>50</v>
      </c>
      <c r="H14" s="1" t="s">
        <v>50</v>
      </c>
      <c r="I14" s="1" t="s">
        <v>51</v>
      </c>
      <c r="K14" s="1" t="s">
        <v>19</v>
      </c>
      <c r="L14" s="1" t="s">
        <v>49</v>
      </c>
      <c r="M14" s="1" t="s">
        <v>52</v>
      </c>
      <c r="N14" s="1" t="s">
        <v>53</v>
      </c>
    </row>
    <row r="15" spans="1:15" x14ac:dyDescent="0.2">
      <c r="A15" s="1" t="s">
        <v>55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35</v>
      </c>
      <c r="G15" s="1" t="s">
        <v>38</v>
      </c>
      <c r="H15" s="1" t="s">
        <v>37</v>
      </c>
      <c r="I15" s="1" t="s">
        <v>39</v>
      </c>
      <c r="K15" s="1" t="s">
        <v>40</v>
      </c>
      <c r="L15" s="1" t="s">
        <v>35</v>
      </c>
      <c r="M15" s="1" t="s">
        <v>41</v>
      </c>
      <c r="N15" s="1" t="s">
        <v>42</v>
      </c>
    </row>
    <row r="16" spans="1:15" x14ac:dyDescent="0.2">
      <c r="A16" s="1" t="s">
        <v>56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35</v>
      </c>
      <c r="G16" s="1" t="s">
        <v>38</v>
      </c>
      <c r="H16" s="1" t="s">
        <v>37</v>
      </c>
      <c r="I16" s="1" t="s">
        <v>39</v>
      </c>
      <c r="K16" s="1" t="s">
        <v>40</v>
      </c>
      <c r="L16" s="1" t="s">
        <v>35</v>
      </c>
      <c r="M16" s="1" t="s">
        <v>41</v>
      </c>
      <c r="N16" s="1" t="s">
        <v>42</v>
      </c>
    </row>
    <row r="17" spans="1:15" x14ac:dyDescent="0.2">
      <c r="A17" s="1" t="s">
        <v>57</v>
      </c>
      <c r="B17" s="1" t="s">
        <v>34</v>
      </c>
      <c r="C17" s="1" t="s">
        <v>35</v>
      </c>
      <c r="D17" s="1" t="s">
        <v>36</v>
      </c>
      <c r="E17" s="1" t="s">
        <v>37</v>
      </c>
      <c r="F17" s="1" t="s">
        <v>35</v>
      </c>
      <c r="G17" s="1" t="s">
        <v>38</v>
      </c>
      <c r="H17" s="1" t="s">
        <v>37</v>
      </c>
      <c r="I17" s="1" t="s">
        <v>39</v>
      </c>
      <c r="K17" s="1" t="s">
        <v>40</v>
      </c>
      <c r="L17" s="1" t="s">
        <v>35</v>
      </c>
      <c r="M17" s="1" t="s">
        <v>41</v>
      </c>
      <c r="N17" s="1" t="s">
        <v>42</v>
      </c>
    </row>
    <row r="18" spans="1:15" x14ac:dyDescent="0.2">
      <c r="A18" s="1" t="s">
        <v>58</v>
      </c>
      <c r="B18" s="1" t="s">
        <v>59</v>
      </c>
      <c r="C18" s="1" t="s">
        <v>59</v>
      </c>
      <c r="D18" s="1" t="s">
        <v>60</v>
      </c>
      <c r="E18" s="1" t="s">
        <v>61</v>
      </c>
      <c r="H18" s="1" t="s">
        <v>61</v>
      </c>
      <c r="I18" s="1" t="s">
        <v>62</v>
      </c>
      <c r="K18" s="1" t="s">
        <v>63</v>
      </c>
      <c r="L18" s="1" t="s">
        <v>59</v>
      </c>
      <c r="M18" s="1" t="s">
        <v>64</v>
      </c>
      <c r="N18" s="1" t="s">
        <v>65</v>
      </c>
    </row>
    <row r="19" spans="1:15" x14ac:dyDescent="0.2">
      <c r="A19" s="1" t="s">
        <v>66</v>
      </c>
      <c r="B19" s="1" t="s">
        <v>59</v>
      </c>
      <c r="C19" s="1" t="s">
        <v>59</v>
      </c>
      <c r="D19" s="1" t="s">
        <v>60</v>
      </c>
      <c r="E19" s="1" t="s">
        <v>61</v>
      </c>
      <c r="H19" s="1" t="s">
        <v>61</v>
      </c>
      <c r="I19" s="1" t="s">
        <v>62</v>
      </c>
      <c r="K19" s="1" t="s">
        <v>63</v>
      </c>
      <c r="L19" s="1" t="s">
        <v>59</v>
      </c>
      <c r="M19" s="1" t="s">
        <v>64</v>
      </c>
      <c r="N19" s="1" t="s">
        <v>65</v>
      </c>
    </row>
    <row r="20" spans="1:15" x14ac:dyDescent="0.2">
      <c r="A20" s="1" t="s">
        <v>67</v>
      </c>
      <c r="B20" s="1" t="s">
        <v>59</v>
      </c>
      <c r="C20" s="1" t="s">
        <v>59</v>
      </c>
      <c r="D20" s="1" t="s">
        <v>60</v>
      </c>
      <c r="E20" s="1" t="s">
        <v>61</v>
      </c>
      <c r="H20" s="1" t="s">
        <v>61</v>
      </c>
      <c r="I20" s="1" t="s">
        <v>62</v>
      </c>
      <c r="K20" s="1" t="s">
        <v>63</v>
      </c>
      <c r="L20" s="1" t="s">
        <v>59</v>
      </c>
      <c r="M20" s="1" t="s">
        <v>64</v>
      </c>
      <c r="N20" s="1" t="s">
        <v>65</v>
      </c>
    </row>
    <row r="21" spans="1:15" x14ac:dyDescent="0.2">
      <c r="A21" s="1" t="s">
        <v>68</v>
      </c>
      <c r="B21" s="1" t="s">
        <v>59</v>
      </c>
      <c r="C21" s="1" t="s">
        <v>59</v>
      </c>
      <c r="D21" s="1" t="s">
        <v>60</v>
      </c>
      <c r="E21" s="1" t="s">
        <v>61</v>
      </c>
      <c r="H21" s="1" t="s">
        <v>61</v>
      </c>
      <c r="I21" s="1" t="s">
        <v>62</v>
      </c>
      <c r="K21" s="1" t="s">
        <v>63</v>
      </c>
      <c r="L21" s="1" t="s">
        <v>59</v>
      </c>
      <c r="M21" s="1" t="s">
        <v>64</v>
      </c>
      <c r="N21" s="1" t="s">
        <v>65</v>
      </c>
    </row>
    <row r="22" spans="1:15" x14ac:dyDescent="0.2">
      <c r="A22" s="1" t="s">
        <v>69</v>
      </c>
      <c r="B22" s="1" t="s">
        <v>59</v>
      </c>
      <c r="C22" s="1" t="s">
        <v>59</v>
      </c>
      <c r="D22" s="1" t="s">
        <v>60</v>
      </c>
      <c r="E22" s="1" t="s">
        <v>61</v>
      </c>
      <c r="H22" s="1" t="s">
        <v>61</v>
      </c>
      <c r="I22" s="1" t="s">
        <v>62</v>
      </c>
      <c r="K22" s="1" t="s">
        <v>63</v>
      </c>
      <c r="L22" s="1" t="s">
        <v>59</v>
      </c>
      <c r="M22" s="1" t="s">
        <v>64</v>
      </c>
      <c r="N22" s="1" t="s">
        <v>65</v>
      </c>
    </row>
    <row r="23" spans="1:15" x14ac:dyDescent="0.2">
      <c r="A23" s="1" t="s">
        <v>70</v>
      </c>
      <c r="B23" s="1" t="s">
        <v>59</v>
      </c>
      <c r="C23" s="1" t="s">
        <v>59</v>
      </c>
      <c r="D23" s="1" t="s">
        <v>60</v>
      </c>
      <c r="E23" s="1" t="s">
        <v>61</v>
      </c>
      <c r="H23" s="1" t="s">
        <v>61</v>
      </c>
      <c r="I23" s="1" t="s">
        <v>62</v>
      </c>
      <c r="K23" s="1" t="s">
        <v>63</v>
      </c>
      <c r="L23" s="1" t="s">
        <v>59</v>
      </c>
      <c r="M23" s="1" t="s">
        <v>64</v>
      </c>
      <c r="N23" s="1" t="s">
        <v>65</v>
      </c>
    </row>
    <row r="24" spans="1:15" x14ac:dyDescent="0.2">
      <c r="A24" s="1" t="s">
        <v>71</v>
      </c>
      <c r="B24" s="1" t="s">
        <v>72</v>
      </c>
      <c r="C24" s="1" t="s">
        <v>72</v>
      </c>
      <c r="D24" s="1" t="s">
        <v>72</v>
      </c>
      <c r="E24" s="1" t="s">
        <v>73</v>
      </c>
      <c r="H24" s="1" t="s">
        <v>73</v>
      </c>
      <c r="I24" s="1" t="s">
        <v>74</v>
      </c>
      <c r="K24" s="1" t="s">
        <v>75</v>
      </c>
      <c r="L24" s="1" t="s">
        <v>72</v>
      </c>
      <c r="M24" s="1" t="s">
        <v>76</v>
      </c>
      <c r="N24" s="1" t="s">
        <v>77</v>
      </c>
    </row>
    <row r="25" spans="1:15" x14ac:dyDescent="0.2">
      <c r="A25" s="1" t="s">
        <v>78</v>
      </c>
      <c r="C25" s="1" t="s">
        <v>79</v>
      </c>
      <c r="D25" s="1" t="s">
        <v>80</v>
      </c>
      <c r="E25" s="1" t="s">
        <v>81</v>
      </c>
      <c r="O25" s="1" t="s">
        <v>82</v>
      </c>
    </row>
    <row r="26" spans="1:15" x14ac:dyDescent="0.2">
      <c r="A26" s="1" t="s">
        <v>83</v>
      </c>
      <c r="B26" s="1" t="s">
        <v>84</v>
      </c>
      <c r="C26" s="1" t="s">
        <v>84</v>
      </c>
      <c r="D26" s="1" t="s">
        <v>85</v>
      </c>
      <c r="E26" s="1" t="s">
        <v>86</v>
      </c>
      <c r="H26" s="1" t="s">
        <v>86</v>
      </c>
      <c r="I26" s="1" t="s">
        <v>87</v>
      </c>
      <c r="K26" s="1" t="s">
        <v>88</v>
      </c>
      <c r="L26" s="1" t="s">
        <v>84</v>
      </c>
    </row>
    <row r="27" spans="1:15" x14ac:dyDescent="0.2">
      <c r="A27" s="1" t="s">
        <v>89</v>
      </c>
      <c r="C27" s="1" t="s">
        <v>79</v>
      </c>
      <c r="D27" s="1" t="s">
        <v>80</v>
      </c>
      <c r="E27" s="1" t="s">
        <v>81</v>
      </c>
      <c r="O27" s="1" t="s">
        <v>82</v>
      </c>
    </row>
    <row r="28" spans="1:15" x14ac:dyDescent="0.2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94</v>
      </c>
      <c r="H28" s="1" t="s">
        <v>94</v>
      </c>
      <c r="I28" s="1" t="s">
        <v>62</v>
      </c>
      <c r="K28" s="1" t="s">
        <v>95</v>
      </c>
      <c r="L28" s="1" t="s">
        <v>92</v>
      </c>
      <c r="M28" s="1" t="s">
        <v>96</v>
      </c>
      <c r="N28" s="1" t="s">
        <v>97</v>
      </c>
    </row>
    <row r="29" spans="1:15" x14ac:dyDescent="0.2">
      <c r="A29" s="1" t="s">
        <v>98</v>
      </c>
      <c r="B29" s="1" t="s">
        <v>91</v>
      </c>
      <c r="C29" s="1" t="s">
        <v>92</v>
      </c>
      <c r="D29" s="1" t="s">
        <v>93</v>
      </c>
      <c r="E29" s="1" t="s">
        <v>94</v>
      </c>
      <c r="H29" s="1" t="s">
        <v>94</v>
      </c>
      <c r="I29" s="1" t="s">
        <v>62</v>
      </c>
      <c r="K29" s="1" t="s">
        <v>95</v>
      </c>
      <c r="L29" s="1" t="s">
        <v>92</v>
      </c>
      <c r="M29" s="1" t="s">
        <v>96</v>
      </c>
      <c r="N29" s="1" t="s">
        <v>97</v>
      </c>
    </row>
    <row r="30" spans="1:15" x14ac:dyDescent="0.2">
      <c r="A30" s="1" t="s">
        <v>99</v>
      </c>
      <c r="B30" s="1" t="s">
        <v>91</v>
      </c>
      <c r="C30" s="1" t="s">
        <v>92</v>
      </c>
      <c r="D30" s="1" t="s">
        <v>93</v>
      </c>
      <c r="E30" s="1" t="s">
        <v>94</v>
      </c>
      <c r="H30" s="1" t="s">
        <v>94</v>
      </c>
      <c r="I30" s="1" t="s">
        <v>62</v>
      </c>
      <c r="K30" s="1" t="s">
        <v>95</v>
      </c>
      <c r="L30" s="1" t="s">
        <v>92</v>
      </c>
      <c r="M30" s="1" t="s">
        <v>96</v>
      </c>
      <c r="N30" s="1" t="s">
        <v>97</v>
      </c>
    </row>
    <row r="31" spans="1:15" x14ac:dyDescent="0.2">
      <c r="A31" s="1" t="s">
        <v>100</v>
      </c>
      <c r="B31" s="1" t="s">
        <v>101</v>
      </c>
      <c r="C31" s="1" t="s">
        <v>102</v>
      </c>
      <c r="D31" s="1" t="s">
        <v>93</v>
      </c>
      <c r="E31" s="1" t="s">
        <v>103</v>
      </c>
      <c r="H31" s="1" t="s">
        <v>103</v>
      </c>
      <c r="I31" s="1" t="s">
        <v>62</v>
      </c>
      <c r="K31" s="1" t="s">
        <v>95</v>
      </c>
      <c r="L31" s="1" t="s">
        <v>102</v>
      </c>
      <c r="M31" s="1" t="s">
        <v>104</v>
      </c>
      <c r="N31" s="1" t="s">
        <v>105</v>
      </c>
    </row>
    <row r="32" spans="1:15" x14ac:dyDescent="0.2">
      <c r="A32" s="1" t="s">
        <v>106</v>
      </c>
      <c r="B32" s="1" t="s">
        <v>101</v>
      </c>
      <c r="C32" s="1" t="s">
        <v>102</v>
      </c>
      <c r="D32" s="1" t="s">
        <v>93</v>
      </c>
      <c r="E32" s="1" t="s">
        <v>103</v>
      </c>
      <c r="H32" s="1" t="s">
        <v>103</v>
      </c>
      <c r="I32" s="1" t="s">
        <v>62</v>
      </c>
      <c r="K32" s="1" t="s">
        <v>95</v>
      </c>
      <c r="L32" s="1" t="s">
        <v>102</v>
      </c>
      <c r="M32" s="1" t="s">
        <v>104</v>
      </c>
      <c r="N32" s="1" t="s">
        <v>105</v>
      </c>
    </row>
    <row r="33" spans="1:14" x14ac:dyDescent="0.2">
      <c r="A33" s="1" t="s">
        <v>107</v>
      </c>
      <c r="B33" s="1" t="s">
        <v>91</v>
      </c>
      <c r="C33" s="1" t="s">
        <v>92</v>
      </c>
      <c r="D33" s="1" t="s">
        <v>93</v>
      </c>
      <c r="E33" s="1" t="s">
        <v>94</v>
      </c>
      <c r="H33" s="1" t="s">
        <v>94</v>
      </c>
      <c r="I33" s="1" t="s">
        <v>62</v>
      </c>
      <c r="K33" s="1" t="s">
        <v>95</v>
      </c>
      <c r="L33" s="1" t="s">
        <v>92</v>
      </c>
      <c r="M33" s="1" t="s">
        <v>96</v>
      </c>
      <c r="N33" s="1" t="s">
        <v>97</v>
      </c>
    </row>
    <row r="34" spans="1:14" x14ac:dyDescent="0.2">
      <c r="A34" s="1" t="s">
        <v>108</v>
      </c>
      <c r="B34" s="1" t="s">
        <v>109</v>
      </c>
      <c r="C34" s="1" t="s">
        <v>110</v>
      </c>
      <c r="D34" s="1" t="s">
        <v>111</v>
      </c>
      <c r="E34" s="1" t="s">
        <v>112</v>
      </c>
      <c r="H34" s="1" t="s">
        <v>112</v>
      </c>
      <c r="I34" s="1" t="s">
        <v>62</v>
      </c>
      <c r="K34" s="1" t="s">
        <v>113</v>
      </c>
      <c r="L34" s="1" t="s">
        <v>110</v>
      </c>
      <c r="M34" s="1" t="s">
        <v>114</v>
      </c>
      <c r="N34" s="1" t="s">
        <v>115</v>
      </c>
    </row>
    <row r="35" spans="1:14" x14ac:dyDescent="0.2">
      <c r="A35" s="1" t="s">
        <v>116</v>
      </c>
      <c r="B35" s="1" t="s">
        <v>109</v>
      </c>
      <c r="C35" s="1" t="s">
        <v>110</v>
      </c>
      <c r="D35" s="1" t="s">
        <v>111</v>
      </c>
      <c r="E35" s="1" t="s">
        <v>112</v>
      </c>
      <c r="H35" s="1" t="s">
        <v>112</v>
      </c>
      <c r="I35" s="1" t="s">
        <v>62</v>
      </c>
      <c r="K35" s="1" t="s">
        <v>113</v>
      </c>
      <c r="L35" s="1" t="s">
        <v>110</v>
      </c>
      <c r="M35" s="1" t="s">
        <v>114</v>
      </c>
      <c r="N35" s="1" t="s">
        <v>115</v>
      </c>
    </row>
    <row r="36" spans="1:14" x14ac:dyDescent="0.2">
      <c r="A36" s="1" t="s">
        <v>117</v>
      </c>
      <c r="B36" s="1" t="s">
        <v>91</v>
      </c>
      <c r="C36" s="1" t="s">
        <v>92</v>
      </c>
      <c r="D36" s="1" t="s">
        <v>93</v>
      </c>
      <c r="E36" s="1" t="s">
        <v>94</v>
      </c>
      <c r="H36" s="1" t="s">
        <v>94</v>
      </c>
      <c r="I36" s="1" t="s">
        <v>62</v>
      </c>
      <c r="K36" s="1" t="s">
        <v>95</v>
      </c>
      <c r="L36" s="1" t="s">
        <v>92</v>
      </c>
      <c r="M36" s="1" t="s">
        <v>96</v>
      </c>
      <c r="N36" s="1" t="s">
        <v>97</v>
      </c>
    </row>
    <row r="37" spans="1:14" x14ac:dyDescent="0.2">
      <c r="A37" s="1" t="s">
        <v>118</v>
      </c>
      <c r="B37" s="1" t="s">
        <v>91</v>
      </c>
      <c r="C37" s="1" t="s">
        <v>92</v>
      </c>
      <c r="D37" s="1" t="s">
        <v>93</v>
      </c>
      <c r="E37" s="1" t="s">
        <v>94</v>
      </c>
      <c r="H37" s="1" t="s">
        <v>94</v>
      </c>
      <c r="I37" s="1" t="s">
        <v>62</v>
      </c>
      <c r="K37" s="1" t="s">
        <v>95</v>
      </c>
      <c r="L37" s="1" t="s">
        <v>92</v>
      </c>
      <c r="M37" s="1" t="s">
        <v>96</v>
      </c>
      <c r="N37" s="1" t="s">
        <v>97</v>
      </c>
    </row>
    <row r="38" spans="1:14" x14ac:dyDescent="0.2">
      <c r="A38" s="1" t="s">
        <v>119</v>
      </c>
      <c r="B38" s="1" t="s">
        <v>120</v>
      </c>
      <c r="C38" s="1" t="s">
        <v>121</v>
      </c>
      <c r="D38" s="1" t="s">
        <v>93</v>
      </c>
      <c r="E38" s="1" t="s">
        <v>122</v>
      </c>
      <c r="H38" s="1" t="s">
        <v>122</v>
      </c>
      <c r="I38" s="1" t="s">
        <v>62</v>
      </c>
      <c r="K38" s="1" t="s">
        <v>95</v>
      </c>
      <c r="L38" s="1" t="s">
        <v>121</v>
      </c>
      <c r="M38" s="1" t="s">
        <v>123</v>
      </c>
      <c r="N38" s="1" t="s">
        <v>124</v>
      </c>
    </row>
    <row r="39" spans="1:14" x14ac:dyDescent="0.2">
      <c r="A39" s="1" t="s">
        <v>125</v>
      </c>
      <c r="B39" s="1" t="s">
        <v>126</v>
      </c>
      <c r="C39" s="1" t="s">
        <v>127</v>
      </c>
      <c r="D39" s="1" t="s">
        <v>93</v>
      </c>
      <c r="E39" s="1" t="s">
        <v>128</v>
      </c>
      <c r="H39" s="1" t="s">
        <v>128</v>
      </c>
      <c r="I39" s="1" t="s">
        <v>62</v>
      </c>
      <c r="K39" s="1" t="s">
        <v>113</v>
      </c>
      <c r="L39" s="1" t="s">
        <v>127</v>
      </c>
      <c r="M39" s="1" t="s">
        <v>129</v>
      </c>
      <c r="N39" s="1" t="s">
        <v>130</v>
      </c>
    </row>
    <row r="40" spans="1:14" x14ac:dyDescent="0.2">
      <c r="A40" s="1" t="s">
        <v>131</v>
      </c>
      <c r="B40" s="1" t="s">
        <v>109</v>
      </c>
      <c r="C40" s="1" t="s">
        <v>110</v>
      </c>
      <c r="D40" s="1" t="s">
        <v>111</v>
      </c>
      <c r="E40" s="1" t="s">
        <v>112</v>
      </c>
      <c r="H40" s="1" t="s">
        <v>112</v>
      </c>
      <c r="I40" s="1" t="s">
        <v>62</v>
      </c>
      <c r="K40" s="1" t="s">
        <v>113</v>
      </c>
      <c r="L40" s="1" t="s">
        <v>110</v>
      </c>
      <c r="M40" s="1" t="s">
        <v>114</v>
      </c>
      <c r="N40" s="1" t="s">
        <v>115</v>
      </c>
    </row>
    <row r="41" spans="1:14" x14ac:dyDescent="0.2">
      <c r="A41" s="1" t="s">
        <v>132</v>
      </c>
      <c r="B41" s="1" t="s">
        <v>133</v>
      </c>
      <c r="C41" s="1" t="s">
        <v>134</v>
      </c>
      <c r="D41" s="1" t="s">
        <v>93</v>
      </c>
      <c r="E41" s="1" t="s">
        <v>135</v>
      </c>
      <c r="H41" s="1" t="s">
        <v>135</v>
      </c>
      <c r="I41" s="1" t="s">
        <v>62</v>
      </c>
      <c r="K41" s="1" t="s">
        <v>95</v>
      </c>
      <c r="L41" s="1" t="s">
        <v>134</v>
      </c>
      <c r="M41" s="1" t="s">
        <v>136</v>
      </c>
      <c r="N41" s="1" t="s">
        <v>137</v>
      </c>
    </row>
    <row r="42" spans="1:14" x14ac:dyDescent="0.2">
      <c r="A42" s="1" t="s">
        <v>138</v>
      </c>
      <c r="B42" s="1" t="s">
        <v>109</v>
      </c>
      <c r="C42" s="1" t="s">
        <v>110</v>
      </c>
      <c r="D42" s="1" t="s">
        <v>111</v>
      </c>
      <c r="E42" s="1" t="s">
        <v>112</v>
      </c>
      <c r="H42" s="1" t="s">
        <v>112</v>
      </c>
      <c r="I42" s="1" t="s">
        <v>62</v>
      </c>
      <c r="K42" s="1" t="s">
        <v>113</v>
      </c>
      <c r="L42" s="1" t="s">
        <v>110</v>
      </c>
      <c r="M42" s="1" t="s">
        <v>114</v>
      </c>
      <c r="N42" s="1" t="s">
        <v>115</v>
      </c>
    </row>
    <row r="43" spans="1:14" x14ac:dyDescent="0.2">
      <c r="A43" s="1" t="s">
        <v>139</v>
      </c>
      <c r="B43" s="1" t="s">
        <v>140</v>
      </c>
      <c r="C43" s="1" t="s">
        <v>141</v>
      </c>
      <c r="D43" s="1" t="s">
        <v>93</v>
      </c>
      <c r="E43" s="1" t="s">
        <v>142</v>
      </c>
      <c r="H43" s="1" t="s">
        <v>142</v>
      </c>
      <c r="I43" s="1" t="s">
        <v>62</v>
      </c>
      <c r="J43" s="1" t="s">
        <v>143</v>
      </c>
      <c r="L43" s="1" t="s">
        <v>141</v>
      </c>
      <c r="M43" s="1" t="s">
        <v>144</v>
      </c>
      <c r="N43" s="1" t="s">
        <v>145</v>
      </c>
    </row>
    <row r="44" spans="1:14" x14ac:dyDescent="0.2">
      <c r="A44" s="1" t="s">
        <v>146</v>
      </c>
      <c r="B44" s="1" t="s">
        <v>91</v>
      </c>
      <c r="C44" s="1" t="s">
        <v>92</v>
      </c>
      <c r="D44" s="1" t="s">
        <v>93</v>
      </c>
      <c r="E44" s="1" t="s">
        <v>94</v>
      </c>
      <c r="H44" s="1" t="s">
        <v>94</v>
      </c>
      <c r="I44" s="1" t="s">
        <v>62</v>
      </c>
      <c r="K44" s="1" t="s">
        <v>95</v>
      </c>
      <c r="L44" s="1" t="s">
        <v>92</v>
      </c>
      <c r="M44" s="1" t="s">
        <v>96</v>
      </c>
      <c r="N44" s="1" t="s">
        <v>97</v>
      </c>
    </row>
    <row r="45" spans="1:14" x14ac:dyDescent="0.2">
      <c r="A45" s="1" t="s">
        <v>147</v>
      </c>
      <c r="B45" s="1" t="s">
        <v>91</v>
      </c>
      <c r="C45" s="1" t="s">
        <v>92</v>
      </c>
      <c r="D45" s="1" t="s">
        <v>93</v>
      </c>
      <c r="E45" s="1" t="s">
        <v>94</v>
      </c>
      <c r="H45" s="1" t="s">
        <v>94</v>
      </c>
      <c r="I45" s="1" t="s">
        <v>62</v>
      </c>
      <c r="K45" s="1" t="s">
        <v>95</v>
      </c>
      <c r="L45" s="1" t="s">
        <v>92</v>
      </c>
      <c r="M45" s="1" t="s">
        <v>96</v>
      </c>
      <c r="N45" s="1" t="s">
        <v>97</v>
      </c>
    </row>
    <row r="46" spans="1:14" x14ac:dyDescent="0.2">
      <c r="A46" s="1" t="s">
        <v>148</v>
      </c>
      <c r="B46" s="1" t="s">
        <v>140</v>
      </c>
      <c r="C46" s="1" t="s">
        <v>141</v>
      </c>
      <c r="D46" s="1" t="s">
        <v>93</v>
      </c>
      <c r="E46" s="1" t="s">
        <v>142</v>
      </c>
      <c r="H46" s="1" t="s">
        <v>142</v>
      </c>
      <c r="I46" s="1" t="s">
        <v>62</v>
      </c>
      <c r="J46" s="1" t="s">
        <v>143</v>
      </c>
      <c r="L46" s="1" t="s">
        <v>141</v>
      </c>
      <c r="M46" s="1" t="s">
        <v>144</v>
      </c>
      <c r="N46" s="1" t="s">
        <v>145</v>
      </c>
    </row>
    <row r="47" spans="1:14" x14ac:dyDescent="0.2">
      <c r="A47" s="1" t="s">
        <v>149</v>
      </c>
      <c r="B47" s="1" t="s">
        <v>120</v>
      </c>
      <c r="C47" s="1" t="s">
        <v>121</v>
      </c>
      <c r="D47" s="1" t="s">
        <v>93</v>
      </c>
      <c r="E47" s="1" t="s">
        <v>122</v>
      </c>
      <c r="H47" s="1" t="s">
        <v>122</v>
      </c>
      <c r="I47" s="1" t="s">
        <v>62</v>
      </c>
      <c r="K47" s="1" t="s">
        <v>95</v>
      </c>
      <c r="L47" s="1" t="s">
        <v>121</v>
      </c>
      <c r="M47" s="1" t="s">
        <v>123</v>
      </c>
      <c r="N47" s="1" t="s">
        <v>124</v>
      </c>
    </row>
    <row r="48" spans="1:14" x14ac:dyDescent="0.2">
      <c r="A48" s="1" t="s">
        <v>150</v>
      </c>
      <c r="B48" s="1" t="s">
        <v>126</v>
      </c>
      <c r="C48" s="1" t="s">
        <v>127</v>
      </c>
      <c r="D48" s="1" t="s">
        <v>93</v>
      </c>
      <c r="E48" s="1" t="s">
        <v>128</v>
      </c>
      <c r="H48" s="1" t="s">
        <v>128</v>
      </c>
      <c r="I48" s="1" t="s">
        <v>62</v>
      </c>
      <c r="K48" s="1" t="s">
        <v>113</v>
      </c>
      <c r="L48" s="1" t="s">
        <v>127</v>
      </c>
      <c r="M48" s="1" t="s">
        <v>129</v>
      </c>
      <c r="N48" s="1" t="s">
        <v>130</v>
      </c>
    </row>
    <row r="49" spans="1:14" x14ac:dyDescent="0.2">
      <c r="A49" s="1" t="s">
        <v>151</v>
      </c>
      <c r="B49" s="1" t="s">
        <v>140</v>
      </c>
      <c r="C49" s="1" t="s">
        <v>141</v>
      </c>
      <c r="D49" s="1" t="s">
        <v>93</v>
      </c>
      <c r="E49" s="1" t="s">
        <v>142</v>
      </c>
      <c r="H49" s="1" t="s">
        <v>142</v>
      </c>
      <c r="I49" s="1" t="s">
        <v>62</v>
      </c>
      <c r="J49" s="1" t="s">
        <v>143</v>
      </c>
      <c r="L49" s="1" t="s">
        <v>141</v>
      </c>
      <c r="M49" s="1" t="s">
        <v>144</v>
      </c>
      <c r="N49" s="1" t="s">
        <v>145</v>
      </c>
    </row>
    <row r="50" spans="1:14" x14ac:dyDescent="0.2">
      <c r="A50" s="1" t="s">
        <v>152</v>
      </c>
      <c r="B50" s="1" t="s">
        <v>140</v>
      </c>
      <c r="C50" s="1" t="s">
        <v>141</v>
      </c>
      <c r="D50" s="1" t="s">
        <v>93</v>
      </c>
      <c r="E50" s="1" t="s">
        <v>142</v>
      </c>
      <c r="H50" s="1" t="s">
        <v>142</v>
      </c>
      <c r="I50" s="1" t="s">
        <v>62</v>
      </c>
      <c r="J50" s="1" t="s">
        <v>143</v>
      </c>
      <c r="L50" s="1" t="s">
        <v>141</v>
      </c>
      <c r="M50" s="1" t="s">
        <v>144</v>
      </c>
      <c r="N50" s="1" t="s">
        <v>145</v>
      </c>
    </row>
    <row r="51" spans="1:14" x14ac:dyDescent="0.2">
      <c r="A51" s="1" t="s">
        <v>153</v>
      </c>
      <c r="B51" s="1" t="s">
        <v>133</v>
      </c>
      <c r="C51" s="1" t="s">
        <v>134</v>
      </c>
      <c r="D51" s="1" t="s">
        <v>93</v>
      </c>
      <c r="E51" s="1" t="s">
        <v>135</v>
      </c>
      <c r="H51" s="1" t="s">
        <v>135</v>
      </c>
      <c r="I51" s="1" t="s">
        <v>62</v>
      </c>
      <c r="K51" s="1" t="s">
        <v>95</v>
      </c>
      <c r="L51" s="1" t="s">
        <v>134</v>
      </c>
      <c r="M51" s="1" t="s">
        <v>136</v>
      </c>
      <c r="N51" s="1" t="s">
        <v>137</v>
      </c>
    </row>
    <row r="52" spans="1:14" x14ac:dyDescent="0.2">
      <c r="A52" s="1" t="s">
        <v>154</v>
      </c>
      <c r="B52" s="1" t="s">
        <v>133</v>
      </c>
      <c r="C52" s="1" t="s">
        <v>134</v>
      </c>
      <c r="D52" s="1" t="s">
        <v>93</v>
      </c>
      <c r="E52" s="1" t="s">
        <v>135</v>
      </c>
      <c r="H52" s="1" t="s">
        <v>135</v>
      </c>
      <c r="I52" s="1" t="s">
        <v>62</v>
      </c>
      <c r="K52" s="1" t="s">
        <v>95</v>
      </c>
      <c r="L52" s="1" t="s">
        <v>134</v>
      </c>
      <c r="M52" s="1" t="s">
        <v>136</v>
      </c>
      <c r="N52" s="1" t="s">
        <v>137</v>
      </c>
    </row>
    <row r="53" spans="1:14" x14ac:dyDescent="0.2">
      <c r="A53" s="1" t="s">
        <v>155</v>
      </c>
      <c r="B53" s="1" t="s">
        <v>133</v>
      </c>
      <c r="C53" s="1" t="s">
        <v>134</v>
      </c>
      <c r="D53" s="1" t="s">
        <v>93</v>
      </c>
      <c r="E53" s="1" t="s">
        <v>135</v>
      </c>
      <c r="H53" s="1" t="s">
        <v>135</v>
      </c>
      <c r="I53" s="1" t="s">
        <v>62</v>
      </c>
      <c r="K53" s="1" t="s">
        <v>95</v>
      </c>
      <c r="L53" s="1" t="s">
        <v>134</v>
      </c>
      <c r="M53" s="1" t="s">
        <v>136</v>
      </c>
      <c r="N53" s="1" t="s">
        <v>137</v>
      </c>
    </row>
    <row r="54" spans="1:14" x14ac:dyDescent="0.2">
      <c r="A54" s="1" t="s">
        <v>156</v>
      </c>
      <c r="B54" s="1" t="s">
        <v>133</v>
      </c>
      <c r="C54" s="1" t="s">
        <v>134</v>
      </c>
      <c r="D54" s="1" t="s">
        <v>93</v>
      </c>
      <c r="E54" s="1" t="s">
        <v>135</v>
      </c>
      <c r="H54" s="1" t="s">
        <v>135</v>
      </c>
      <c r="I54" s="1" t="s">
        <v>62</v>
      </c>
      <c r="K54" s="1" t="s">
        <v>95</v>
      </c>
      <c r="L54" s="1" t="s">
        <v>134</v>
      </c>
      <c r="M54" s="1" t="s">
        <v>136</v>
      </c>
      <c r="N54" s="1" t="s">
        <v>137</v>
      </c>
    </row>
    <row r="55" spans="1:14" x14ac:dyDescent="0.2">
      <c r="A55" s="1" t="s">
        <v>157</v>
      </c>
      <c r="B55" s="1" t="s">
        <v>140</v>
      </c>
      <c r="C55" s="1" t="s">
        <v>141</v>
      </c>
      <c r="D55" s="1" t="s">
        <v>93</v>
      </c>
      <c r="E55" s="1" t="s">
        <v>142</v>
      </c>
      <c r="H55" s="1" t="s">
        <v>142</v>
      </c>
      <c r="I55" s="1" t="s">
        <v>62</v>
      </c>
      <c r="J55" s="1" t="s">
        <v>143</v>
      </c>
      <c r="L55" s="1" t="s">
        <v>141</v>
      </c>
      <c r="M55" s="1" t="s">
        <v>144</v>
      </c>
      <c r="N55" s="1" t="s">
        <v>145</v>
      </c>
    </row>
    <row r="56" spans="1:14" x14ac:dyDescent="0.2">
      <c r="A56" s="1" t="s">
        <v>158</v>
      </c>
      <c r="B56" s="1" t="s">
        <v>140</v>
      </c>
      <c r="C56" s="1" t="s">
        <v>141</v>
      </c>
      <c r="D56" s="1" t="s">
        <v>93</v>
      </c>
      <c r="E56" s="1" t="s">
        <v>142</v>
      </c>
      <c r="H56" s="1" t="s">
        <v>142</v>
      </c>
      <c r="I56" s="1" t="s">
        <v>62</v>
      </c>
      <c r="J56" s="1" t="s">
        <v>143</v>
      </c>
      <c r="L56" s="1" t="s">
        <v>141</v>
      </c>
      <c r="M56" s="1" t="s">
        <v>144</v>
      </c>
      <c r="N56" s="1" t="s">
        <v>145</v>
      </c>
    </row>
    <row r="57" spans="1:14" x14ac:dyDescent="0.2">
      <c r="A57" s="1" t="s">
        <v>159</v>
      </c>
      <c r="B57" s="1" t="s">
        <v>140</v>
      </c>
      <c r="C57" s="1" t="s">
        <v>141</v>
      </c>
      <c r="D57" s="1" t="s">
        <v>93</v>
      </c>
      <c r="E57" s="1" t="s">
        <v>142</v>
      </c>
      <c r="H57" s="1" t="s">
        <v>142</v>
      </c>
      <c r="I57" s="1" t="s">
        <v>62</v>
      </c>
      <c r="J57" s="1" t="s">
        <v>143</v>
      </c>
      <c r="L57" s="1" t="s">
        <v>141</v>
      </c>
      <c r="M57" s="1" t="s">
        <v>144</v>
      </c>
      <c r="N57" s="1" t="s">
        <v>145</v>
      </c>
    </row>
    <row r="58" spans="1:14" x14ac:dyDescent="0.2">
      <c r="A58" s="1" t="s">
        <v>160</v>
      </c>
      <c r="B58" s="1" t="s">
        <v>140</v>
      </c>
      <c r="C58" s="1" t="s">
        <v>141</v>
      </c>
      <c r="D58" s="1" t="s">
        <v>93</v>
      </c>
      <c r="E58" s="1" t="s">
        <v>142</v>
      </c>
      <c r="H58" s="1" t="s">
        <v>142</v>
      </c>
      <c r="I58" s="1" t="s">
        <v>62</v>
      </c>
      <c r="J58" s="1" t="s">
        <v>143</v>
      </c>
      <c r="L58" s="1" t="s">
        <v>141</v>
      </c>
      <c r="M58" s="1" t="s">
        <v>144</v>
      </c>
      <c r="N58" s="1" t="s">
        <v>145</v>
      </c>
    </row>
    <row r="59" spans="1:14" x14ac:dyDescent="0.2">
      <c r="A59" s="1" t="s">
        <v>161</v>
      </c>
      <c r="B59" s="1" t="s">
        <v>133</v>
      </c>
      <c r="C59" s="1" t="s">
        <v>134</v>
      </c>
      <c r="D59" s="1" t="s">
        <v>93</v>
      </c>
      <c r="E59" s="1" t="s">
        <v>135</v>
      </c>
      <c r="H59" s="1" t="s">
        <v>135</v>
      </c>
      <c r="I59" s="1" t="s">
        <v>62</v>
      </c>
      <c r="K59" s="1" t="s">
        <v>95</v>
      </c>
      <c r="L59" s="1" t="s">
        <v>134</v>
      </c>
      <c r="M59" s="1" t="s">
        <v>136</v>
      </c>
      <c r="N59" s="1" t="s">
        <v>137</v>
      </c>
    </row>
    <row r="60" spans="1:14" x14ac:dyDescent="0.2">
      <c r="A60" s="1" t="s">
        <v>162</v>
      </c>
      <c r="B60" s="1" t="s">
        <v>133</v>
      </c>
      <c r="C60" s="1" t="s">
        <v>134</v>
      </c>
      <c r="D60" s="1" t="s">
        <v>93</v>
      </c>
      <c r="E60" s="1" t="s">
        <v>135</v>
      </c>
      <c r="H60" s="1" t="s">
        <v>135</v>
      </c>
      <c r="I60" s="1" t="s">
        <v>62</v>
      </c>
      <c r="K60" s="1" t="s">
        <v>95</v>
      </c>
      <c r="L60" s="1" t="s">
        <v>134</v>
      </c>
      <c r="M60" s="1" t="s">
        <v>136</v>
      </c>
      <c r="N60" s="1" t="s">
        <v>137</v>
      </c>
    </row>
    <row r="61" spans="1:14" x14ac:dyDescent="0.2">
      <c r="A61" s="1" t="s">
        <v>163</v>
      </c>
      <c r="B61" s="1" t="s">
        <v>133</v>
      </c>
      <c r="C61" s="1" t="s">
        <v>134</v>
      </c>
      <c r="D61" s="1" t="s">
        <v>93</v>
      </c>
      <c r="E61" s="1" t="s">
        <v>135</v>
      </c>
      <c r="H61" s="1" t="s">
        <v>135</v>
      </c>
      <c r="I61" s="1" t="s">
        <v>62</v>
      </c>
      <c r="K61" s="1" t="s">
        <v>95</v>
      </c>
      <c r="L61" s="1" t="s">
        <v>134</v>
      </c>
      <c r="M61" s="1" t="s">
        <v>136</v>
      </c>
      <c r="N61" s="1" t="s">
        <v>137</v>
      </c>
    </row>
    <row r="62" spans="1:14" x14ac:dyDescent="0.2">
      <c r="A62" s="1" t="s">
        <v>164</v>
      </c>
      <c r="B62" s="1" t="s">
        <v>165</v>
      </c>
      <c r="C62" s="1" t="s">
        <v>165</v>
      </c>
      <c r="D62" s="1" t="s">
        <v>165</v>
      </c>
      <c r="E62" s="1" t="s">
        <v>166</v>
      </c>
    </row>
    <row r="63" spans="1:14" x14ac:dyDescent="0.2">
      <c r="A63" s="1" t="s">
        <v>167</v>
      </c>
      <c r="B63" s="1" t="s">
        <v>165</v>
      </c>
      <c r="C63" s="1" t="s">
        <v>165</v>
      </c>
      <c r="D63" s="1" t="s">
        <v>165</v>
      </c>
      <c r="E63" s="1" t="s">
        <v>166</v>
      </c>
    </row>
    <row r="64" spans="1:14" x14ac:dyDescent="0.2">
      <c r="A64" s="1" t="s">
        <v>168</v>
      </c>
      <c r="B64" s="1" t="s">
        <v>165</v>
      </c>
      <c r="C64" s="1" t="s">
        <v>165</v>
      </c>
      <c r="D64" s="1" t="s">
        <v>165</v>
      </c>
      <c r="E64" s="1" t="s">
        <v>166</v>
      </c>
    </row>
    <row r="65" spans="1:14" x14ac:dyDescent="0.2">
      <c r="A65" s="1" t="s">
        <v>169</v>
      </c>
      <c r="B65" s="1" t="s">
        <v>165</v>
      </c>
      <c r="C65" s="1" t="s">
        <v>165</v>
      </c>
      <c r="D65" s="1" t="s">
        <v>165</v>
      </c>
      <c r="E65" s="1" t="s">
        <v>166</v>
      </c>
    </row>
    <row r="66" spans="1:14" x14ac:dyDescent="0.2">
      <c r="A66" s="1" t="s">
        <v>170</v>
      </c>
      <c r="B66" s="1" t="s">
        <v>171</v>
      </c>
      <c r="C66" s="1" t="s">
        <v>171</v>
      </c>
      <c r="D66" s="1" t="s">
        <v>172</v>
      </c>
      <c r="E66" s="1" t="s">
        <v>173</v>
      </c>
      <c r="H66" s="1" t="s">
        <v>173</v>
      </c>
      <c r="I66" s="1" t="s">
        <v>174</v>
      </c>
      <c r="K66" s="1" t="s">
        <v>175</v>
      </c>
      <c r="L66" s="1" t="s">
        <v>171</v>
      </c>
      <c r="M66" s="1" t="s">
        <v>176</v>
      </c>
      <c r="N66" s="1" t="s">
        <v>177</v>
      </c>
    </row>
    <row r="67" spans="1:14" x14ac:dyDescent="0.2">
      <c r="A67" s="1" t="s">
        <v>178</v>
      </c>
      <c r="B67" s="1" t="s">
        <v>171</v>
      </c>
      <c r="C67" s="1" t="s">
        <v>171</v>
      </c>
      <c r="D67" s="1" t="s">
        <v>172</v>
      </c>
      <c r="E67" s="1" t="s">
        <v>173</v>
      </c>
      <c r="H67" s="1" t="s">
        <v>173</v>
      </c>
      <c r="I67" s="1" t="s">
        <v>174</v>
      </c>
      <c r="K67" s="1" t="s">
        <v>175</v>
      </c>
      <c r="L67" s="1" t="s">
        <v>171</v>
      </c>
      <c r="M67" s="1" t="s">
        <v>176</v>
      </c>
      <c r="N67" s="1" t="s">
        <v>177</v>
      </c>
    </row>
    <row r="68" spans="1:14" x14ac:dyDescent="0.2">
      <c r="A68" s="1" t="s">
        <v>179</v>
      </c>
      <c r="B68" s="1" t="s">
        <v>180</v>
      </c>
      <c r="C68" s="1" t="s">
        <v>180</v>
      </c>
      <c r="D68" s="1" t="s">
        <v>181</v>
      </c>
      <c r="E68" s="1" t="s">
        <v>182</v>
      </c>
      <c r="H68" s="1" t="s">
        <v>182</v>
      </c>
      <c r="I68" s="1" t="s">
        <v>62</v>
      </c>
      <c r="K68" s="1" t="s">
        <v>183</v>
      </c>
      <c r="L68" s="1" t="s">
        <v>180</v>
      </c>
      <c r="M68" s="1" t="s">
        <v>184</v>
      </c>
      <c r="N68" s="1" t="s">
        <v>185</v>
      </c>
    </row>
    <row r="69" spans="1:14" x14ac:dyDescent="0.2">
      <c r="A69" s="1" t="s">
        <v>186</v>
      </c>
      <c r="B69" s="1" t="s">
        <v>180</v>
      </c>
      <c r="C69" s="1" t="s">
        <v>180</v>
      </c>
      <c r="D69" s="1" t="s">
        <v>181</v>
      </c>
      <c r="E69" s="1" t="s">
        <v>182</v>
      </c>
      <c r="H69" s="1" t="s">
        <v>182</v>
      </c>
      <c r="I69" s="1" t="s">
        <v>62</v>
      </c>
      <c r="K69" s="1" t="s">
        <v>183</v>
      </c>
      <c r="L69" s="1" t="s">
        <v>180</v>
      </c>
      <c r="M69" s="1" t="s">
        <v>184</v>
      </c>
      <c r="N69" s="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573F-4DD7-AA4A-89DE-4EB5473E1E5F}">
  <dimension ref="A1:X18"/>
  <sheetViews>
    <sheetView tabSelected="1" topLeftCell="N1" workbookViewId="0">
      <selection activeCell="X23" sqref="X23"/>
    </sheetView>
  </sheetViews>
  <sheetFormatPr baseColWidth="10" defaultRowHeight="16" x14ac:dyDescent="0.2"/>
  <cols>
    <col min="1" max="1" width="24.1640625" hidden="1" customWidth="1"/>
    <col min="2" max="2" width="6.1640625" hidden="1" customWidth="1"/>
    <col min="3" max="3" width="5.83203125" hidden="1" customWidth="1"/>
    <col min="4" max="5" width="8.1640625" hidden="1" customWidth="1"/>
    <col min="6" max="6" width="10.6640625" hidden="1" customWidth="1"/>
    <col min="7" max="7" width="24.83203125" hidden="1" customWidth="1"/>
    <col min="8" max="8" width="19.6640625" hidden="1" customWidth="1"/>
    <col min="9" max="9" width="12.5" hidden="1" customWidth="1"/>
    <col min="10" max="10" width="255.83203125" hidden="1" customWidth="1"/>
    <col min="11" max="11" width="14.83203125" hidden="1" customWidth="1"/>
    <col min="12" max="13" width="20.6640625" hidden="1" customWidth="1"/>
    <col min="14" max="14" width="28.33203125" bestFit="1" customWidth="1"/>
    <col min="15" max="15" width="22.6640625" hidden="1" customWidth="1"/>
    <col min="16" max="16" width="22.83203125" hidden="1" customWidth="1"/>
    <col min="17" max="17" width="0" hidden="1" customWidth="1"/>
    <col min="18" max="18" width="9" hidden="1" customWidth="1"/>
    <col min="19" max="20" width="14.33203125" hidden="1" customWidth="1"/>
    <col min="21" max="21" width="0" hidden="1" customWidth="1"/>
    <col min="22" max="22" width="14" hidden="1" customWidth="1"/>
    <col min="23" max="23" width="10.5" bestFit="1" customWidth="1"/>
    <col min="24" max="24" width="12.33203125" bestFit="1" customWidth="1"/>
  </cols>
  <sheetData>
    <row r="1" spans="1:24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24" x14ac:dyDescent="0.2">
      <c r="A2" t="s">
        <v>2</v>
      </c>
      <c r="B2" t="s">
        <v>190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191</v>
      </c>
      <c r="S2" s="1" t="s">
        <v>192</v>
      </c>
      <c r="T2" s="1" t="s">
        <v>197</v>
      </c>
      <c r="U2" s="1" t="s">
        <v>193</v>
      </c>
      <c r="V2" s="1" t="s">
        <v>194</v>
      </c>
      <c r="W2" s="1" t="s">
        <v>195</v>
      </c>
      <c r="X2" s="1" t="s">
        <v>196</v>
      </c>
    </row>
    <row r="3" spans="1:24" x14ac:dyDescent="0.2">
      <c r="A3" t="s">
        <v>72</v>
      </c>
      <c r="B3">
        <v>1</v>
      </c>
      <c r="C3" t="str" cm="1">
        <f t="array" ref="C3">INDEX(Sheet1!$A$2:$O$69,MATCH(Sheet3!$A3,Sheet1!$C$2:$C$69,0),C$1)</f>
        <v>J1</v>
      </c>
      <c r="D3" t="str" cm="1">
        <f t="array" ref="D3">INDEX(Sheet1!$A$2:$O$69,MATCH(Sheet3!$A3,Sheet1!$C$2:$C$69,0),D$1)</f>
        <v>1935190</v>
      </c>
      <c r="E3" t="str" cm="1">
        <f t="array" ref="E3">INDEX(Sheet1!$A$2:$O$69,MATCH(Sheet3!$A3,Sheet1!$C$2:$C$69,0),E$1)</f>
        <v>1935190</v>
      </c>
      <c r="F3" t="str" cm="1">
        <f t="array" ref="F3">INDEX(Sheet1!$A$2:$O$69,MATCH(Sheet3!$A3,Sheet1!$C$2:$C$69,0),F$1)</f>
        <v>1935190</v>
      </c>
      <c r="G3" t="str" cm="1">
        <f t="array" ref="G3">INDEX(Sheet1!$A$2:$O$69,MATCH(Sheet3!$A3,Sheet1!$C$2:$C$69,0),G$1)</f>
        <v>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</v>
      </c>
      <c r="H3" cm="1">
        <f t="array" ref="H3">INDEX(Sheet1!$A$2:$O$69,MATCH(Sheet3!$A3,Sheet1!$C$2:$C$69,0),H$1)</f>
        <v>0</v>
      </c>
      <c r="I3" cm="1">
        <f t="array" ref="I3">INDEX(Sheet1!$A$2:$O$69,MATCH(Sheet3!$A3,Sheet1!$C$2:$C$69,0),I$1)</f>
        <v>0</v>
      </c>
      <c r="J3" t="str" cm="1">
        <f t="array" ref="J3">INDEX(Sheet1!$A$2:$O$69,MATCH(Sheet3!$A3,Sheet1!$C$2:$C$69,0),J$1)</f>
        <v>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</v>
      </c>
      <c r="K3" t="str" cm="1">
        <f t="array" ref="K3">INDEX(Sheet1!$A$2:$O$69,MATCH(Sheet3!$A3,Sheet1!$C$2:$C$69,0),K$1)</f>
        <v>11.55mm</v>
      </c>
      <c r="L3" cm="1">
        <f t="array" ref="L3">INDEX(Sheet1!$A$2:$O$69,MATCH(Sheet3!$A3,Sheet1!$C$2:$C$69,0),L$1)</f>
        <v>0</v>
      </c>
      <c r="M3" t="str" cm="1">
        <f t="array" ref="M3">INDEX(Sheet1!$A$2:$O$69,MATCH(Sheet3!$A3,Sheet1!$C$2:$C$69,0),M$1)</f>
        <v>Phoenix Contact</v>
      </c>
      <c r="N3" t="str" cm="1">
        <f t="array" ref="N3">INDEX(Sheet1!$A$2:$O$69,MATCH(Sheet3!$A3,Sheet1!$C$2:$C$69,0),N$1)</f>
        <v>1935190</v>
      </c>
      <c r="O3" t="str" cm="1">
        <f t="array" ref="O3">INDEX(Sheet1!$A$2:$O$69,MATCH(Sheet3!$A3,Sheet1!$C$2:$C$69,0),O$1)</f>
        <v>651-1935190</v>
      </c>
      <c r="P3" t="str" cm="1">
        <f t="array" ref="P3">INDEX(Sheet1!$A$2:$O$69,MATCH(Sheet3!$A3,Sheet1!$C$2:$C$69,0),P$1)</f>
        <v>https://www.mouser.co.uk/ProductDetail/Phoenix-Contact/1935190?qs=QWULklcAmSS%2FS46GSzyZOw%3D%3D</v>
      </c>
      <c r="Q3" cm="1">
        <f t="array" ref="Q3">INDEX(Sheet1!$A$2:$O$69,MATCH(Sheet3!$A3,Sheet1!$C$2:$C$69,0),Q$1)</f>
        <v>0</v>
      </c>
      <c r="R3" s="5">
        <v>1.33</v>
      </c>
      <c r="S3" s="5">
        <v>1.28</v>
      </c>
      <c r="T3" s="4">
        <f>IF(R3&lt;1,B3+1,B3)</f>
        <v>1</v>
      </c>
      <c r="U3" s="5">
        <f>T3*R3</f>
        <v>1.33</v>
      </c>
      <c r="V3" s="5">
        <f>S3*10</f>
        <v>12.8</v>
      </c>
      <c r="W3">
        <f>IF(V3&lt;=U3,10,T3)</f>
        <v>1</v>
      </c>
      <c r="X3" s="5">
        <f>IF(V3&lt;=U3,V3,U3)</f>
        <v>1.33</v>
      </c>
    </row>
    <row r="4" spans="1:24" x14ac:dyDescent="0.2">
      <c r="A4" t="s">
        <v>59</v>
      </c>
      <c r="B4">
        <v>6</v>
      </c>
      <c r="C4" t="str" cm="1">
        <f t="array" ref="C4">INDEX(Sheet1!$A$2:$O$69,MATCH(Sheet3!$A4,Sheet1!$C$2:$C$69,0),C$1)</f>
        <v>D1</v>
      </c>
      <c r="D4" t="str" cm="1">
        <f t="array" ref="D4">INDEX(Sheet1!$A$2:$O$69,MATCH(Sheet3!$A4,Sheet1!$C$2:$C$69,0),D$1)</f>
        <v>1N4148-T50R</v>
      </c>
      <c r="E4" t="str" cm="1">
        <f t="array" ref="E4">INDEX(Sheet1!$A$2:$O$69,MATCH(Sheet3!$A4,Sheet1!$C$2:$C$69,0),E$1)</f>
        <v>1N4148-T50R</v>
      </c>
      <c r="F4" t="str" cm="1">
        <f t="array" ref="F4">INDEX(Sheet1!$A$2:$O$69,MATCH(Sheet3!$A4,Sheet1!$C$2:$C$69,0),F$1)</f>
        <v>DIOAD1068W53L380D172</v>
      </c>
      <c r="G4" t="str" cm="1">
        <f t="array" ref="G4">INDEX(Sheet1!$A$2:$O$69,MATCH(Sheet3!$A4,Sheet1!$C$2:$C$69,0),G$1)</f>
        <v>Diodes - General Purpose, Power, Switching Hi Conductance Fast</v>
      </c>
      <c r="H4" cm="1">
        <f t="array" ref="H4">INDEX(Sheet1!$A$2:$O$69,MATCH(Sheet3!$A4,Sheet1!$C$2:$C$69,0),H$1)</f>
        <v>0</v>
      </c>
      <c r="I4" cm="1">
        <f t="array" ref="I4">INDEX(Sheet1!$A$2:$O$69,MATCH(Sheet3!$A4,Sheet1!$C$2:$C$69,0),I$1)</f>
        <v>0</v>
      </c>
      <c r="J4" t="str" cm="1">
        <f t="array" ref="J4">INDEX(Sheet1!$A$2:$O$69,MATCH(Sheet3!$A4,Sheet1!$C$2:$C$69,0),J$1)</f>
        <v>Diodes - General Purpose, Power, Switching Hi Conductance Fast</v>
      </c>
      <c r="K4" t="str" cm="1">
        <f t="array" ref="K4">INDEX(Sheet1!$A$2:$O$69,MATCH(Sheet3!$A4,Sheet1!$C$2:$C$69,0),K$1)</f>
        <v>mm</v>
      </c>
      <c r="L4" cm="1">
        <f t="array" ref="L4">INDEX(Sheet1!$A$2:$O$69,MATCH(Sheet3!$A4,Sheet1!$C$2:$C$69,0),L$1)</f>
        <v>0</v>
      </c>
      <c r="M4" t="str" cm="1">
        <f t="array" ref="M4">INDEX(Sheet1!$A$2:$O$69,MATCH(Sheet3!$A4,Sheet1!$C$2:$C$69,0),M$1)</f>
        <v>onsemi</v>
      </c>
      <c r="N4" t="str" cm="1">
        <f t="array" ref="N4">INDEX(Sheet1!$A$2:$O$69,MATCH(Sheet3!$A4,Sheet1!$C$2:$C$69,0),N$1)</f>
        <v>1N4148-T50R</v>
      </c>
      <c r="O4" t="str" cm="1">
        <f t="array" ref="O4">INDEX(Sheet1!$A$2:$O$69,MATCH(Sheet3!$A4,Sheet1!$C$2:$C$69,0),O$1)</f>
        <v>512-1N4148T50R</v>
      </c>
      <c r="P4" t="str" cm="1">
        <f t="array" ref="P4">INDEX(Sheet1!$A$2:$O$69,MATCH(Sheet3!$A4,Sheet1!$C$2:$C$69,0),P$1)</f>
        <v>https://www.mouser.co.uk/ProductDetail/onsemi-Fairchild/1N4148-T50R?qs=0lQeLiL1qyZS6rosZp7Ehg%3D%3D</v>
      </c>
      <c r="Q4" cm="1">
        <f t="array" ref="Q4">INDEX(Sheet1!$A$2:$O$69,MATCH(Sheet3!$A4,Sheet1!$C$2:$C$69,0),Q$1)</f>
        <v>0</v>
      </c>
      <c r="R4" s="5">
        <v>0.1</v>
      </c>
      <c r="S4" s="5">
        <v>3.6999999999999998E-2</v>
      </c>
      <c r="T4" s="4">
        <f t="shared" ref="T4:T18" si="0">IF(R4&lt;1,B4+1,B4)</f>
        <v>7</v>
      </c>
      <c r="U4" s="5">
        <f t="shared" ref="U4:U18" si="1">T4*R4</f>
        <v>0.70000000000000007</v>
      </c>
      <c r="V4" s="5">
        <f>S4*10</f>
        <v>0.37</v>
      </c>
      <c r="W4">
        <f t="shared" ref="W4:W18" si="2">IF(V4&lt;=U4,10,T4)</f>
        <v>10</v>
      </c>
      <c r="X4" s="5">
        <f t="shared" ref="X4:X18" si="3">IF(V4&lt;=U4,V4,U4)</f>
        <v>0.37</v>
      </c>
    </row>
    <row r="5" spans="1:24" x14ac:dyDescent="0.2">
      <c r="A5" t="s">
        <v>180</v>
      </c>
      <c r="B5">
        <v>2</v>
      </c>
      <c r="C5" t="str" cm="1">
        <f t="array" ref="C5">INDEX(Sheet1!$A$2:$O$69,MATCH(Sheet3!$A5,Sheet1!$C$2:$C$69,0),C$1)</f>
        <v>Z3</v>
      </c>
      <c r="D5" t="str" cm="1">
        <f t="array" ref="D5">INDEX(Sheet1!$A$2:$O$69,MATCH(Sheet3!$A5,Sheet1!$C$2:$C$69,0),D$1)</f>
        <v>1N750</v>
      </c>
      <c r="E5" t="str" cm="1">
        <f t="array" ref="E5">INDEX(Sheet1!$A$2:$O$69,MATCH(Sheet3!$A5,Sheet1!$C$2:$C$69,0),E$1)</f>
        <v>1N750</v>
      </c>
      <c r="F5" t="str" cm="1">
        <f t="array" ref="F5">INDEX(Sheet1!$A$2:$O$69,MATCH(Sheet3!$A5,Sheet1!$C$2:$C$69,0),F$1)</f>
        <v>DIOAD1256W56L444D203</v>
      </c>
      <c r="G5" t="str" cm="1">
        <f t="array" ref="G5">INDEX(Sheet1!$A$2:$O$69,MATCH(Sheet3!$A5,Sheet1!$C$2:$C$69,0),G$1)</f>
        <v>Zener Diodes Voltage Regulator</v>
      </c>
      <c r="H5" cm="1">
        <f t="array" ref="H5">INDEX(Sheet1!$A$2:$O$69,MATCH(Sheet3!$A5,Sheet1!$C$2:$C$69,0),H$1)</f>
        <v>0</v>
      </c>
      <c r="I5" cm="1">
        <f t="array" ref="I5">INDEX(Sheet1!$A$2:$O$69,MATCH(Sheet3!$A5,Sheet1!$C$2:$C$69,0),I$1)</f>
        <v>0</v>
      </c>
      <c r="J5" t="str" cm="1">
        <f t="array" ref="J5">INDEX(Sheet1!$A$2:$O$69,MATCH(Sheet3!$A5,Sheet1!$C$2:$C$69,0),J$1)</f>
        <v>Zener Diodes Voltage Regulator</v>
      </c>
      <c r="K5" t="str" cm="1">
        <f t="array" ref="K5">INDEX(Sheet1!$A$2:$O$69,MATCH(Sheet3!$A5,Sheet1!$C$2:$C$69,0),K$1)</f>
        <v>mm</v>
      </c>
      <c r="L5" cm="1">
        <f t="array" ref="L5">INDEX(Sheet1!$A$2:$O$69,MATCH(Sheet3!$A5,Sheet1!$C$2:$C$69,0),L$1)</f>
        <v>0</v>
      </c>
      <c r="M5" t="str" cm="1">
        <f t="array" ref="M5">INDEX(Sheet1!$A$2:$O$69,MATCH(Sheet3!$A5,Sheet1!$C$2:$C$69,0),M$1)</f>
        <v>Microsemi Corporation</v>
      </c>
      <c r="N5" t="str" cm="1">
        <f t="array" ref="N5">INDEX(Sheet1!$A$2:$O$69,MATCH(Sheet3!$A5,Sheet1!$C$2:$C$69,0),N$1)</f>
        <v>1N750</v>
      </c>
      <c r="O5" t="str" cm="1">
        <f t="array" ref="O5">INDEX(Sheet1!$A$2:$O$69,MATCH(Sheet3!$A5,Sheet1!$C$2:$C$69,0),O$1)</f>
        <v>494-1N750(DO-35)</v>
      </c>
      <c r="P5" t="str" cm="1">
        <f t="array" ref="P5">INDEX(Sheet1!$A$2:$O$69,MATCH(Sheet3!$A5,Sheet1!$C$2:$C$69,0),P$1)</f>
        <v>https://www.mouser.co.uk/ProductDetail/Microchip-Microsemi/1N750?qs=Xwz%252BGKGy4sB1rzIdx4SmVg%3D%3D</v>
      </c>
      <c r="Q5" cm="1">
        <f t="array" ref="Q5">INDEX(Sheet1!$A$2:$O$69,MATCH(Sheet3!$A5,Sheet1!$C$2:$C$69,0),Q$1)</f>
        <v>0</v>
      </c>
      <c r="R5" s="5">
        <v>2.02</v>
      </c>
      <c r="S5" s="5">
        <v>1.87</v>
      </c>
      <c r="T5" s="4">
        <f t="shared" si="0"/>
        <v>2</v>
      </c>
      <c r="U5" s="5">
        <f t="shared" si="1"/>
        <v>4.04</v>
      </c>
      <c r="V5" s="5">
        <f>S5*10</f>
        <v>18.700000000000003</v>
      </c>
      <c r="W5">
        <f t="shared" si="2"/>
        <v>2</v>
      </c>
      <c r="X5" s="5">
        <f t="shared" si="3"/>
        <v>4.04</v>
      </c>
    </row>
    <row r="6" spans="1:24" x14ac:dyDescent="0.2">
      <c r="A6" t="s">
        <v>49</v>
      </c>
      <c r="B6">
        <v>2</v>
      </c>
      <c r="C6" t="str" cm="1">
        <f t="array" ref="C6">INDEX(Sheet1!$A$2:$O$69,MATCH(Sheet3!$A6,Sheet1!$C$2:$C$69,0),C$1)</f>
        <v>C21O</v>
      </c>
      <c r="D6" t="str" cm="1">
        <f t="array" ref="D6">INDEX(Sheet1!$A$2:$O$69,MATCH(Sheet3!$A6,Sheet1!$C$2:$C$69,0),D$1)</f>
        <v>30uF/400V</v>
      </c>
      <c r="E6" t="str" cm="1">
        <f t="array" ref="E6">INDEX(Sheet1!$A$2:$O$69,MATCH(Sheet3!$A6,Sheet1!$C$2:$C$69,0),E$1)</f>
        <v>DCP4G053006ID2KSSD</v>
      </c>
      <c r="F6" t="str" cm="1">
        <f t="array" ref="F6">INDEX(Sheet1!$A$2:$O$69,MATCH(Sheet3!$A6,Sheet1!$C$2:$C$69,0),F$1)</f>
        <v>DCP4G053006ID2KSSD</v>
      </c>
      <c r="G6" t="str" cm="1">
        <f t="array" ref="G6">INDEX(Sheet1!$A$2:$O$69,MATCH(Sheet3!$A6,Sheet1!$C$2:$C$69,0),G$1)</f>
        <v>Film Capacitors DC-LINK MKP 4 30.0 uF 400 VDC 17x34.5x31.5 PCM 27.5</v>
      </c>
      <c r="H6" cm="1">
        <f t="array" ref="H6">INDEX(Sheet1!$A$2:$O$69,MATCH(Sheet3!$A6,Sheet1!$C$2:$C$69,0),H$1)</f>
        <v>0</v>
      </c>
      <c r="I6" cm="1">
        <f t="array" ref="I6">INDEX(Sheet1!$A$2:$O$69,MATCH(Sheet3!$A6,Sheet1!$C$2:$C$69,0),I$1)</f>
        <v>0</v>
      </c>
      <c r="J6" t="str" cm="1">
        <f t="array" ref="J6">INDEX(Sheet1!$A$2:$O$69,MATCH(Sheet3!$A6,Sheet1!$C$2:$C$69,0),J$1)</f>
        <v>Film Capacitors DC-LINK MKP 4 30.0 uF 400 VDC 17x34.5x31.5 PCM 27.5</v>
      </c>
      <c r="K6" t="str" cm="1">
        <f t="array" ref="K6">INDEX(Sheet1!$A$2:$O$69,MATCH(Sheet3!$A6,Sheet1!$C$2:$C$69,0),K$1)</f>
        <v>34.5mm</v>
      </c>
      <c r="L6" cm="1">
        <f t="array" ref="L6">INDEX(Sheet1!$A$2:$O$69,MATCH(Sheet3!$A6,Sheet1!$C$2:$C$69,0),L$1)</f>
        <v>0</v>
      </c>
      <c r="M6" t="str" cm="1">
        <f t="array" ref="M6">INDEX(Sheet1!$A$2:$O$69,MATCH(Sheet3!$A6,Sheet1!$C$2:$C$69,0),M$1)</f>
        <v>WIMA</v>
      </c>
      <c r="N6" t="str" cm="1">
        <f t="array" ref="N6">INDEX(Sheet1!$A$2:$O$69,MATCH(Sheet3!$A6,Sheet1!$C$2:$C$69,0),N$1)</f>
        <v>DCP4G053006ID2KSSD</v>
      </c>
      <c r="O6" t="str" cm="1">
        <f t="array" ref="O6">INDEX(Sheet1!$A$2:$O$69,MATCH(Sheet3!$A6,Sheet1!$C$2:$C$69,0),O$1)</f>
        <v>505-DCP4G0536ID2KSSD</v>
      </c>
      <c r="P6" t="str" cm="1">
        <f t="array" ref="P6">INDEX(Sheet1!$A$2:$O$69,MATCH(Sheet3!$A6,Sheet1!$C$2:$C$69,0),P$1)</f>
        <v>https://www.mouser.co.uk/ProductDetail/WIMA/DCP4G053006ID2KSSD?qs=RB4whv9F6rwxZ2Ey0tRejg%3D%3D</v>
      </c>
      <c r="Q6" cm="1">
        <f t="array" ref="Q6">INDEX(Sheet1!$A$2:$O$69,MATCH(Sheet3!$A6,Sheet1!$C$2:$C$69,0),Q$1)</f>
        <v>0</v>
      </c>
      <c r="R6" s="5">
        <v>9.32</v>
      </c>
      <c r="S6" s="5">
        <v>6.97</v>
      </c>
      <c r="T6" s="4">
        <f t="shared" si="0"/>
        <v>2</v>
      </c>
      <c r="U6" s="5">
        <f t="shared" si="1"/>
        <v>18.64</v>
      </c>
      <c r="V6" s="5">
        <f>S6*10</f>
        <v>69.7</v>
      </c>
      <c r="W6">
        <f t="shared" si="2"/>
        <v>2</v>
      </c>
      <c r="X6" s="5">
        <f t="shared" si="3"/>
        <v>18.64</v>
      </c>
    </row>
    <row r="7" spans="1:24" x14ac:dyDescent="0.2">
      <c r="A7" t="s">
        <v>171</v>
      </c>
      <c r="B7">
        <v>2</v>
      </c>
      <c r="C7" t="str" cm="1">
        <f t="array" ref="C7">INDEX(Sheet1!$A$2:$O$69,MATCH(Sheet3!$A7,Sheet1!$C$2:$C$69,0),C$1)</f>
        <v>U1</v>
      </c>
      <c r="D7" t="str" cm="1">
        <f t="array" ref="D7">INDEX(Sheet1!$A$2:$O$69,MATCH(Sheet3!$A7,Sheet1!$C$2:$C$69,0),D$1)</f>
        <v>LM317MQDCYR</v>
      </c>
      <c r="E7" t="str" cm="1">
        <f t="array" ref="E7">INDEX(Sheet1!$A$2:$O$69,MATCH(Sheet3!$A7,Sheet1!$C$2:$C$69,0),E$1)</f>
        <v>LM317MQDCYR</v>
      </c>
      <c r="F7" t="str" cm="1">
        <f t="array" ref="F7">INDEX(Sheet1!$A$2:$O$69,MATCH(Sheet3!$A7,Sheet1!$C$2:$C$69,0),F$1)</f>
        <v>SOT230P700X180-4N</v>
      </c>
      <c r="G7" t="str" cm="1">
        <f t="array" ref="G7">INDEX(Sheet1!$A$2:$O$69,MATCH(Sheet3!$A7,Sheet1!$C$2:$C$69,0),G$1)</f>
        <v>Standard Regulator 1.25V to 37V 0.5A Texas Instruments LM317MQDCYR, Single Linear Voltage Regulator, 500mA Adjustable 1.25  37 V, 4-Pin SOT-223</v>
      </c>
      <c r="H7" cm="1">
        <f t="array" ref="H7">INDEX(Sheet1!$A$2:$O$69,MATCH(Sheet3!$A7,Sheet1!$C$2:$C$69,0),H$1)</f>
        <v>0</v>
      </c>
      <c r="I7" cm="1">
        <f t="array" ref="I7">INDEX(Sheet1!$A$2:$O$69,MATCH(Sheet3!$A7,Sheet1!$C$2:$C$69,0),I$1)</f>
        <v>0</v>
      </c>
      <c r="J7" t="str" cm="1">
        <f t="array" ref="J7">INDEX(Sheet1!$A$2:$O$69,MATCH(Sheet3!$A7,Sheet1!$C$2:$C$69,0),J$1)</f>
        <v>Standard Regulator 1.25V to 37V 0.5A Texas Instruments LM317MQDCYR, Single Linear Voltage Regulator, 500mA Adjustable 1.25  37 V, 4-Pin SOT-223</v>
      </c>
      <c r="K7" t="str" cm="1">
        <f t="array" ref="K7">INDEX(Sheet1!$A$2:$O$69,MATCH(Sheet3!$A7,Sheet1!$C$2:$C$69,0),K$1)</f>
        <v>1.8mm</v>
      </c>
      <c r="L7" cm="1">
        <f t="array" ref="L7">INDEX(Sheet1!$A$2:$O$69,MATCH(Sheet3!$A7,Sheet1!$C$2:$C$69,0),L$1)</f>
        <v>0</v>
      </c>
      <c r="M7" t="str" cm="1">
        <f t="array" ref="M7">INDEX(Sheet1!$A$2:$O$69,MATCH(Sheet3!$A7,Sheet1!$C$2:$C$69,0),M$1)</f>
        <v>Texas Instruments</v>
      </c>
      <c r="N7" t="str" cm="1">
        <f t="array" ref="N7">INDEX(Sheet1!$A$2:$O$69,MATCH(Sheet3!$A7,Sheet1!$C$2:$C$69,0),N$1)</f>
        <v>LM317MQDCYR</v>
      </c>
      <c r="O7" t="str" cm="1">
        <f t="array" ref="O7">INDEX(Sheet1!$A$2:$O$69,MATCH(Sheet3!$A7,Sheet1!$C$2:$C$69,0),O$1)</f>
        <v>595-LM317MQDCYR</v>
      </c>
      <c r="P7" t="str" cm="1">
        <f t="array" ref="P7">INDEX(Sheet1!$A$2:$O$69,MATCH(Sheet3!$A7,Sheet1!$C$2:$C$69,0),P$1)</f>
        <v>https://www.mouser.co.uk/ProductDetail/Texas-Instruments/LM317MQDCYR?qs=VBduBm9rCJSAPGr9YDjocQ%3D%3D</v>
      </c>
      <c r="Q7" cm="1">
        <f t="array" ref="Q7">INDEX(Sheet1!$A$2:$O$69,MATCH(Sheet3!$A7,Sheet1!$C$2:$C$69,0),Q$1)</f>
        <v>0</v>
      </c>
      <c r="R7" s="5">
        <v>0.57999999999999996</v>
      </c>
      <c r="S7" s="5">
        <v>0.40200000000000002</v>
      </c>
      <c r="T7" s="4">
        <f t="shared" si="0"/>
        <v>3</v>
      </c>
      <c r="U7" s="5">
        <f t="shared" si="1"/>
        <v>1.7399999999999998</v>
      </c>
      <c r="V7" s="5">
        <f>S7*10</f>
        <v>4.0200000000000005</v>
      </c>
      <c r="W7">
        <f t="shared" si="2"/>
        <v>3</v>
      </c>
      <c r="X7" s="5">
        <f t="shared" si="3"/>
        <v>1.7399999999999998</v>
      </c>
    </row>
    <row r="8" spans="1:24" x14ac:dyDescent="0.2">
      <c r="A8" t="s">
        <v>134</v>
      </c>
      <c r="B8">
        <v>8</v>
      </c>
      <c r="C8" t="str" cm="1">
        <f t="array" ref="C8">INDEX(Sheet1!$A$2:$O$69,MATCH(Sheet3!$A8,Sheet1!$C$2:$C$69,0),C$1)</f>
        <v>R11O</v>
      </c>
      <c r="D8" t="str" cm="1">
        <f t="array" ref="D8">INDEX(Sheet1!$A$2:$O$69,MATCH(Sheet3!$A8,Sheet1!$C$2:$C$69,0),D$1)</f>
        <v>10k</v>
      </c>
      <c r="E8" t="str" cm="1">
        <f t="array" ref="E8">INDEX(Sheet1!$A$2:$O$69,MATCH(Sheet3!$A8,Sheet1!$C$2:$C$69,0),E$1)</f>
        <v>LR1F10K</v>
      </c>
      <c r="F8" t="str" cm="1">
        <f t="array" ref="F8">INDEX(Sheet1!$A$2:$O$69,MATCH(Sheet3!$A8,Sheet1!$C$2:$C$69,0),F$1)</f>
        <v>0207/10</v>
      </c>
      <c r="G8" t="str" cm="1">
        <f t="array" ref="G8">INDEX(Sheet1!$A$2:$O$69,MATCH(Sheet3!$A8,Sheet1!$C$2:$C$69,0),G$1)</f>
        <v>Metal film resistor, 10K 0.6W TE Connectivity LR1F Series Axial Metal Film Resistor 10k</v>
      </c>
      <c r="H8" cm="1">
        <f t="array" ref="H8">INDEX(Sheet1!$A$2:$O$69,MATCH(Sheet3!$A8,Sheet1!$C$2:$C$69,0),H$1)</f>
        <v>0</v>
      </c>
      <c r="I8" cm="1">
        <f t="array" ref="I8">INDEX(Sheet1!$A$2:$O$69,MATCH(Sheet3!$A8,Sheet1!$C$2:$C$69,0),I$1)</f>
        <v>0</v>
      </c>
      <c r="J8" t="str" cm="1">
        <f t="array" ref="J8">INDEX(Sheet1!$A$2:$O$69,MATCH(Sheet3!$A8,Sheet1!$C$2:$C$69,0),J$1)</f>
        <v>Metal film resistor, 10K 0.6W TE Connectivity LR1F Series Axial Metal Film Resistor 10k</v>
      </c>
      <c r="K8" t="str" cm="1">
        <f t="array" ref="K8">INDEX(Sheet1!$A$2:$O$69,MATCH(Sheet3!$A8,Sheet1!$C$2:$C$69,0),K$1)</f>
        <v>mm</v>
      </c>
      <c r="L8" cm="1">
        <f t="array" ref="L8">INDEX(Sheet1!$A$2:$O$69,MATCH(Sheet3!$A8,Sheet1!$C$2:$C$69,0),L$1)</f>
        <v>0</v>
      </c>
      <c r="M8" t="str" cm="1">
        <f t="array" ref="M8">INDEX(Sheet1!$A$2:$O$69,MATCH(Sheet3!$A8,Sheet1!$C$2:$C$69,0),M$1)</f>
        <v>TE Connectivity</v>
      </c>
      <c r="N8" t="str" cm="1">
        <f t="array" ref="N8">INDEX(Sheet1!$A$2:$O$69,MATCH(Sheet3!$A8,Sheet1!$C$2:$C$69,0),N$1)</f>
        <v>LR1F10K</v>
      </c>
      <c r="O8" t="str" cm="1">
        <f t="array" ref="O8">INDEX(Sheet1!$A$2:$O$69,MATCH(Sheet3!$A8,Sheet1!$C$2:$C$69,0),O$1)</f>
        <v>279-LR1F10K</v>
      </c>
      <c r="P8" t="str" cm="1">
        <f t="array" ref="P8">INDEX(Sheet1!$A$2:$O$69,MATCH(Sheet3!$A8,Sheet1!$C$2:$C$69,0),P$1)</f>
        <v>https://www.mouser.co.uk/ProductDetail/TE-Connectivity-Holsworthy/LR1F10K?qs=ip69W3eHERWDLLWs2Qv0Lg%3D%3D</v>
      </c>
      <c r="Q8" cm="1">
        <f t="array" ref="Q8">INDEX(Sheet1!$A$2:$O$69,MATCH(Sheet3!$A8,Sheet1!$C$2:$C$69,0),Q$1)</f>
        <v>0</v>
      </c>
      <c r="R8" s="5">
        <v>0.1</v>
      </c>
      <c r="S8" s="5">
        <v>3.2000000000000001E-2</v>
      </c>
      <c r="T8" s="4">
        <f t="shared" si="0"/>
        <v>9</v>
      </c>
      <c r="U8" s="5">
        <f t="shared" si="1"/>
        <v>0.9</v>
      </c>
      <c r="V8" s="5">
        <f>S8*10</f>
        <v>0.32</v>
      </c>
      <c r="W8">
        <f t="shared" si="2"/>
        <v>10</v>
      </c>
      <c r="X8" s="5">
        <f t="shared" si="3"/>
        <v>0.32</v>
      </c>
    </row>
    <row r="9" spans="1:24" x14ac:dyDescent="0.2">
      <c r="A9" t="s">
        <v>92</v>
      </c>
      <c r="B9">
        <v>8</v>
      </c>
      <c r="C9" t="str" cm="1">
        <f t="array" ref="C9">INDEX(Sheet1!$A$2:$O$69,MATCH(Sheet3!$A9,Sheet1!$C$2:$C$69,0),C$1)</f>
        <v>R1</v>
      </c>
      <c r="D9" t="str" cm="1">
        <f t="array" ref="D9">INDEX(Sheet1!$A$2:$O$69,MATCH(Sheet3!$A9,Sheet1!$C$2:$C$69,0),D$1)</f>
        <v>1k</v>
      </c>
      <c r="E9" t="str" cm="1">
        <f t="array" ref="E9">INDEX(Sheet1!$A$2:$O$69,MATCH(Sheet3!$A9,Sheet1!$C$2:$C$69,0),E$1)</f>
        <v>LR1F1K0</v>
      </c>
      <c r="F9" t="str" cm="1">
        <f t="array" ref="F9">INDEX(Sheet1!$A$2:$O$69,MATCH(Sheet3!$A9,Sheet1!$C$2:$C$69,0),F$1)</f>
        <v>0207/10</v>
      </c>
      <c r="G9" t="str" cm="1">
        <f t="array" ref="G9">INDEX(Sheet1!$A$2:$O$69,MATCH(Sheet3!$A9,Sheet1!$C$2:$C$69,0),G$1)</f>
        <v>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</v>
      </c>
      <c r="H9" cm="1">
        <f t="array" ref="H9">INDEX(Sheet1!$A$2:$O$69,MATCH(Sheet3!$A9,Sheet1!$C$2:$C$69,0),H$1)</f>
        <v>0</v>
      </c>
      <c r="I9" cm="1">
        <f t="array" ref="I9">INDEX(Sheet1!$A$2:$O$69,MATCH(Sheet3!$A9,Sheet1!$C$2:$C$69,0),I$1)</f>
        <v>0</v>
      </c>
      <c r="J9" t="str" cm="1">
        <f t="array" ref="J9">INDEX(Sheet1!$A$2:$O$69,MATCH(Sheet3!$A9,Sheet1!$C$2:$C$69,0),J$1)</f>
        <v>Body Features: Lead Type Axial-Leaded | Configuration Features: Number of Resistors 1 | Dimensions: Passive Component Dimensions 6.2 x 2.3 MM | Electrical Characteristics: Passive Component Tolerance 1 PCT | Resistance Value 1K OHM | Operating Voltage 350 V | Power Rating .6 WATT | Resistance Class 1k  1M | Packaging Features: Packaging Method Ammo Packed | Product Type Features: Element Type Thin Film | Resistor Type General Purpose Resistor | Termination Features: Termination Area Base Material Cop</v>
      </c>
      <c r="K9" t="str" cm="1">
        <f t="array" ref="K9">INDEX(Sheet1!$A$2:$O$69,MATCH(Sheet3!$A9,Sheet1!$C$2:$C$69,0),K$1)</f>
        <v>mm</v>
      </c>
      <c r="L9" cm="1">
        <f t="array" ref="L9">INDEX(Sheet1!$A$2:$O$69,MATCH(Sheet3!$A9,Sheet1!$C$2:$C$69,0),L$1)</f>
        <v>0</v>
      </c>
      <c r="M9" t="str" cm="1">
        <f t="array" ref="M9">INDEX(Sheet1!$A$2:$O$69,MATCH(Sheet3!$A9,Sheet1!$C$2:$C$69,0),M$1)</f>
        <v>TE Connectivity</v>
      </c>
      <c r="N9" t="str" cm="1">
        <f t="array" ref="N9">INDEX(Sheet1!$A$2:$O$69,MATCH(Sheet3!$A9,Sheet1!$C$2:$C$69,0),N$1)</f>
        <v>LR1F1K0</v>
      </c>
      <c r="O9" t="str" cm="1">
        <f t="array" ref="O9">INDEX(Sheet1!$A$2:$O$69,MATCH(Sheet3!$A9,Sheet1!$C$2:$C$69,0),O$1)</f>
        <v>279-LR1F1K0</v>
      </c>
      <c r="P9" t="str" cm="1">
        <f t="array" ref="P9">INDEX(Sheet1!$A$2:$O$69,MATCH(Sheet3!$A9,Sheet1!$C$2:$C$69,0),P$1)</f>
        <v>https://www.mouser.co.uk/ProductDetail/TE-Connectivity-Holsworthy/LR1F1K0?qs=ip69W3eHERVhMxNSZkerTg%3D%3D</v>
      </c>
      <c r="Q9" cm="1">
        <f t="array" ref="Q9">INDEX(Sheet1!$A$2:$O$69,MATCH(Sheet3!$A9,Sheet1!$C$2:$C$69,0),Q$1)</f>
        <v>0</v>
      </c>
      <c r="R9" s="5"/>
      <c r="S9" s="5"/>
      <c r="T9" s="4">
        <f t="shared" si="0"/>
        <v>9</v>
      </c>
      <c r="U9" s="5">
        <f t="shared" si="1"/>
        <v>0</v>
      </c>
      <c r="V9" s="5">
        <f>S9*10</f>
        <v>0</v>
      </c>
      <c r="W9">
        <f t="shared" si="2"/>
        <v>10</v>
      </c>
      <c r="X9" s="5">
        <f t="shared" si="3"/>
        <v>0</v>
      </c>
    </row>
    <row r="10" spans="1:24" x14ac:dyDescent="0.2">
      <c r="A10" t="s">
        <v>102</v>
      </c>
      <c r="B10">
        <v>2</v>
      </c>
      <c r="C10" t="str" cm="1">
        <f t="array" ref="C10">INDEX(Sheet1!$A$2:$O$69,MATCH(Sheet3!$A10,Sheet1!$C$2:$C$69,0),C$1)</f>
        <v>R3O</v>
      </c>
      <c r="D10" t="str" cm="1">
        <f t="array" ref="D10">INDEX(Sheet1!$A$2:$O$69,MATCH(Sheet3!$A10,Sheet1!$C$2:$C$69,0),D$1)</f>
        <v>1M*</v>
      </c>
      <c r="E10" t="str" cm="1">
        <f t="array" ref="E10">INDEX(Sheet1!$A$2:$O$69,MATCH(Sheet3!$A10,Sheet1!$C$2:$C$69,0),E$1)</f>
        <v>LR1F1M0</v>
      </c>
      <c r="F10" t="str" cm="1">
        <f t="array" ref="F10">INDEX(Sheet1!$A$2:$O$69,MATCH(Sheet3!$A10,Sheet1!$C$2:$C$69,0),F$1)</f>
        <v>0207/10</v>
      </c>
      <c r="G10" t="str" cm="1">
        <f t="array" ref="G10">INDEX(Sheet1!$A$2:$O$69,MATCH(Sheet3!$A10,Sheet1!$C$2:$C$69,0),G$1)</f>
        <v>TE Connectivity Axial Metal Film Resistor 1m +/-1% 0.6W +/-50ppm/C</v>
      </c>
      <c r="H10" cm="1">
        <f t="array" ref="H10">INDEX(Sheet1!$A$2:$O$69,MATCH(Sheet3!$A10,Sheet1!$C$2:$C$69,0),H$1)</f>
        <v>0</v>
      </c>
      <c r="I10" cm="1">
        <f t="array" ref="I10">INDEX(Sheet1!$A$2:$O$69,MATCH(Sheet3!$A10,Sheet1!$C$2:$C$69,0),I$1)</f>
        <v>0</v>
      </c>
      <c r="J10" t="str" cm="1">
        <f t="array" ref="J10">INDEX(Sheet1!$A$2:$O$69,MATCH(Sheet3!$A10,Sheet1!$C$2:$C$69,0),J$1)</f>
        <v>TE Connectivity Axial Metal Film Resistor 1m +/-1% 0.6W +/-50ppm/C</v>
      </c>
      <c r="K10" t="str" cm="1">
        <f t="array" ref="K10">INDEX(Sheet1!$A$2:$O$69,MATCH(Sheet3!$A10,Sheet1!$C$2:$C$69,0),K$1)</f>
        <v>mm</v>
      </c>
      <c r="L10" cm="1">
        <f t="array" ref="L10">INDEX(Sheet1!$A$2:$O$69,MATCH(Sheet3!$A10,Sheet1!$C$2:$C$69,0),L$1)</f>
        <v>0</v>
      </c>
      <c r="M10" t="str" cm="1">
        <f t="array" ref="M10">INDEX(Sheet1!$A$2:$O$69,MATCH(Sheet3!$A10,Sheet1!$C$2:$C$69,0),M$1)</f>
        <v>TE Connectivity</v>
      </c>
      <c r="N10" t="str" cm="1">
        <f t="array" ref="N10">INDEX(Sheet1!$A$2:$O$69,MATCH(Sheet3!$A10,Sheet1!$C$2:$C$69,0),N$1)</f>
        <v>LR1F1M0</v>
      </c>
      <c r="O10" t="str" cm="1">
        <f t="array" ref="O10">INDEX(Sheet1!$A$2:$O$69,MATCH(Sheet3!$A10,Sheet1!$C$2:$C$69,0),O$1)</f>
        <v>279-LR1F1M0</v>
      </c>
      <c r="P10" t="str" cm="1">
        <f t="array" ref="P10">INDEX(Sheet1!$A$2:$O$69,MATCH(Sheet3!$A10,Sheet1!$C$2:$C$69,0),P$1)</f>
        <v>https://www.mouser.co.uk/ProductDetail/TE-Connectivity-Holsworthy/LR1F1M0?qs=ip69W3eHERVt%2FmQVAugcSg%3D%3D</v>
      </c>
      <c r="Q10" cm="1">
        <f t="array" ref="Q10">INDEX(Sheet1!$A$2:$O$69,MATCH(Sheet3!$A10,Sheet1!$C$2:$C$69,0),Q$1)</f>
        <v>0</v>
      </c>
      <c r="R10" s="5">
        <v>0.1</v>
      </c>
      <c r="S10" s="5">
        <v>3.2000000000000001E-2</v>
      </c>
      <c r="T10" s="4">
        <f t="shared" si="0"/>
        <v>3</v>
      </c>
      <c r="U10" s="5">
        <f t="shared" si="1"/>
        <v>0.30000000000000004</v>
      </c>
      <c r="V10" s="5">
        <f>S10*10</f>
        <v>0.32</v>
      </c>
      <c r="W10">
        <f t="shared" si="2"/>
        <v>3</v>
      </c>
      <c r="X10" s="5">
        <f t="shared" si="3"/>
        <v>0.30000000000000004</v>
      </c>
    </row>
    <row r="11" spans="1:24" x14ac:dyDescent="0.2">
      <c r="A11" t="s">
        <v>121</v>
      </c>
      <c r="B11">
        <v>2</v>
      </c>
      <c r="C11" t="str" cm="1">
        <f t="array" ref="C11">INDEX(Sheet1!$A$2:$O$69,MATCH(Sheet3!$A11,Sheet1!$C$2:$C$69,0),C$1)</f>
        <v>R9</v>
      </c>
      <c r="D11" t="str" cm="1">
        <f t="array" ref="D11">INDEX(Sheet1!$A$2:$O$69,MATCH(Sheet3!$A11,Sheet1!$C$2:$C$69,0),D$1)</f>
        <v>330</v>
      </c>
      <c r="E11" t="str" cm="1">
        <f t="array" ref="E11">INDEX(Sheet1!$A$2:$O$69,MATCH(Sheet3!$A11,Sheet1!$C$2:$C$69,0),E$1)</f>
        <v>LR1F330R</v>
      </c>
      <c r="F11" t="str" cm="1">
        <f t="array" ref="F11">INDEX(Sheet1!$A$2:$O$69,MATCH(Sheet3!$A11,Sheet1!$C$2:$C$69,0),F$1)</f>
        <v>0207/10</v>
      </c>
      <c r="G11" t="str" cm="1">
        <f t="array" ref="G11">INDEX(Sheet1!$A$2:$O$69,MATCH(Sheet3!$A11,Sheet1!$C$2:$C$69,0),G$1)</f>
        <v>Body Features: Lead Type Axial-Leaded | Configuration Features: Number of Resistors 1 | Dimensions: Passive Component Dimensions 6.2 x 2.3 MM | Electrical Characteristics: Resistance Value 330 OHM | Power Rating .6 WATT | Passive Component Tolerance 1 PCT | Operating Voltage 350 V | Resistance Class Up to 1k | Packaging Features: Packaging Method Ammo Packed | Product Type Features: Resistor Type General Purpose Resistor | Element Type Thin Film | Termination Features: Number of Terminations 2 | Terminati</v>
      </c>
      <c r="H11" cm="1">
        <f t="array" ref="H11">INDEX(Sheet1!$A$2:$O$69,MATCH(Sheet3!$A11,Sheet1!$C$2:$C$69,0),H$1)</f>
        <v>0</v>
      </c>
      <c r="I11" cm="1">
        <f t="array" ref="I11">INDEX(Sheet1!$A$2:$O$69,MATCH(Sheet3!$A11,Sheet1!$C$2:$C$69,0),I$1)</f>
        <v>0</v>
      </c>
      <c r="J11" t="str" cm="1">
        <f t="array" ref="J11">INDEX(Sheet1!$A$2:$O$69,MATCH(Sheet3!$A11,Sheet1!$C$2:$C$69,0),J$1)</f>
        <v>Body Features: Lead Type Axial-Leaded | Configuration Features: Number of Resistors 1 | Dimensions: Passive Component Dimensions 6.2 x 2.3 MM | Electrical Characteristics: Resistance Value 330 OHM | Power Rating .6 WATT | Passive Component Tolerance 1 PCT | Operating Voltage 350 V | Resistance Class Up to 1k | Packaging Features: Packaging Method Ammo Packed | Product Type Features: Resistor Type General Purpose Resistor | Element Type Thin Film | Termination Features: Number of Terminations 2 | Terminati</v>
      </c>
      <c r="K11" t="str" cm="1">
        <f t="array" ref="K11">INDEX(Sheet1!$A$2:$O$69,MATCH(Sheet3!$A11,Sheet1!$C$2:$C$69,0),K$1)</f>
        <v>mm</v>
      </c>
      <c r="L11" cm="1">
        <f t="array" ref="L11">INDEX(Sheet1!$A$2:$O$69,MATCH(Sheet3!$A11,Sheet1!$C$2:$C$69,0),L$1)</f>
        <v>0</v>
      </c>
      <c r="M11" t="str" cm="1">
        <f t="array" ref="M11">INDEX(Sheet1!$A$2:$O$69,MATCH(Sheet3!$A11,Sheet1!$C$2:$C$69,0),M$1)</f>
        <v>TE Connectivity</v>
      </c>
      <c r="N11" t="str" cm="1">
        <f t="array" ref="N11">INDEX(Sheet1!$A$2:$O$69,MATCH(Sheet3!$A11,Sheet1!$C$2:$C$69,0),N$1)</f>
        <v>LR1F330R</v>
      </c>
      <c r="O11" t="str" cm="1">
        <f t="array" ref="O11">INDEX(Sheet1!$A$2:$O$69,MATCH(Sheet3!$A11,Sheet1!$C$2:$C$69,0),O$1)</f>
        <v>279-LR1F330R</v>
      </c>
      <c r="P11" t="str" cm="1">
        <f t="array" ref="P11">INDEX(Sheet1!$A$2:$O$69,MATCH(Sheet3!$A11,Sheet1!$C$2:$C$69,0),P$1)</f>
        <v>https://www.mouser.co.uk/ProductDetail/TE-Connectivity-Holsworthy/LR1F330R?qs=ip69W3eHERU18wOSJKTVaQ%3D%3D</v>
      </c>
      <c r="Q11" cm="1">
        <f t="array" ref="Q11">INDEX(Sheet1!$A$2:$O$69,MATCH(Sheet3!$A11,Sheet1!$C$2:$C$69,0),Q$1)</f>
        <v>0</v>
      </c>
      <c r="R11" s="5">
        <v>0.1</v>
      </c>
      <c r="S11" s="5">
        <v>3.2000000000000001E-2</v>
      </c>
      <c r="T11" s="4">
        <f t="shared" si="0"/>
        <v>3</v>
      </c>
      <c r="U11" s="5">
        <f t="shared" si="1"/>
        <v>0.30000000000000004</v>
      </c>
      <c r="V11" s="5">
        <f>S11*10</f>
        <v>0.32</v>
      </c>
      <c r="W11">
        <f t="shared" si="2"/>
        <v>3</v>
      </c>
      <c r="X11" s="5">
        <f t="shared" si="3"/>
        <v>0.30000000000000004</v>
      </c>
    </row>
    <row r="12" spans="1:24" x14ac:dyDescent="0.2">
      <c r="A12" t="s">
        <v>141</v>
      </c>
      <c r="B12">
        <v>8</v>
      </c>
      <c r="C12" t="str" cm="1">
        <f t="array" ref="C12">INDEX(Sheet1!$A$2:$O$69,MATCH(Sheet3!$A12,Sheet1!$C$2:$C$69,0),C$1)</f>
        <v>R12O</v>
      </c>
      <c r="D12" t="str" cm="1">
        <f t="array" ref="D12">INDEX(Sheet1!$A$2:$O$69,MATCH(Sheet3!$A12,Sheet1!$C$2:$C$69,0),D$1)</f>
        <v>182</v>
      </c>
      <c r="E12" t="str" cm="1">
        <f t="array" ref="E12">INDEX(Sheet1!$A$2:$O$69,MATCH(Sheet3!$A12,Sheet1!$C$2:$C$69,0),E$1)</f>
        <v>MF0207FTE52-182R</v>
      </c>
      <c r="F12" t="str" cm="1">
        <f t="array" ref="F12">INDEX(Sheet1!$A$2:$O$69,MATCH(Sheet3!$A12,Sheet1!$C$2:$C$69,0),F$1)</f>
        <v>0207/10</v>
      </c>
      <c r="G12" t="str" cm="1">
        <f t="array" ref="G12">INDEX(Sheet1!$A$2:$O$69,MATCH(Sheet3!$A12,Sheet1!$C$2:$C$69,0),G$1)</f>
        <v>Metal Film Resistors - Through Hole 0.6W 1% 182 ohm 50pp m</v>
      </c>
      <c r="H12" cm="1">
        <f t="array" ref="H12">INDEX(Sheet1!$A$2:$O$69,MATCH(Sheet3!$A12,Sheet1!$C$2:$C$69,0),H$1)</f>
        <v>0</v>
      </c>
      <c r="I12" cm="1">
        <f t="array" ref="I12">INDEX(Sheet1!$A$2:$O$69,MATCH(Sheet3!$A12,Sheet1!$C$2:$C$69,0),I$1)</f>
        <v>0</v>
      </c>
      <c r="J12" t="str" cm="1">
        <f t="array" ref="J12">INDEX(Sheet1!$A$2:$O$69,MATCH(Sheet3!$A12,Sheet1!$C$2:$C$69,0),J$1)</f>
        <v>Metal Film Resistors - Through Hole 0.6W 1% 182 ohm 50pp m</v>
      </c>
      <c r="K12" t="str" cm="1">
        <f t="array" ref="K12">INDEX(Sheet1!$A$2:$O$69,MATCH(Sheet3!$A12,Sheet1!$C$2:$C$69,0),K$1)</f>
        <v>mm</v>
      </c>
      <c r="L12" t="str" cm="1">
        <f t="array" ref="L12">INDEX(Sheet1!$A$2:$O$69,MATCH(Sheet3!$A12,Sheet1!$C$2:$C$69,0),L$1)</f>
        <v>Yageo</v>
      </c>
      <c r="M12" cm="1">
        <f t="array" ref="M12">INDEX(Sheet1!$A$2:$O$69,MATCH(Sheet3!$A12,Sheet1!$C$2:$C$69,0),M$1)</f>
        <v>0</v>
      </c>
      <c r="N12" t="str" cm="1">
        <f t="array" ref="N12">INDEX(Sheet1!$A$2:$O$69,MATCH(Sheet3!$A12,Sheet1!$C$2:$C$69,0),N$1)</f>
        <v>MF0207FTE52-182R</v>
      </c>
      <c r="O12" t="str" cm="1">
        <f t="array" ref="O12">INDEX(Sheet1!$A$2:$O$69,MATCH(Sheet3!$A12,Sheet1!$C$2:$C$69,0),O$1)</f>
        <v>603-MF0207FTE52-182R</v>
      </c>
      <c r="P12" t="str" cm="1">
        <f t="array" ref="P12">INDEX(Sheet1!$A$2:$O$69,MATCH(Sheet3!$A12,Sheet1!$C$2:$C$69,0),P$1)</f>
        <v>https://www.mouser.com/ProductDetail/YAGEO/MF0207FTE52-182R?qs=KUIzHt%2Fe91leK267FaM40g%3D%3D</v>
      </c>
      <c r="Q12" cm="1">
        <f t="array" ref="Q12">INDEX(Sheet1!$A$2:$O$69,MATCH(Sheet3!$A12,Sheet1!$C$2:$C$69,0),Q$1)</f>
        <v>0</v>
      </c>
      <c r="R12" s="5">
        <v>0.1</v>
      </c>
      <c r="S12" s="5">
        <v>3.4000000000000002E-2</v>
      </c>
      <c r="T12" s="4">
        <f t="shared" si="0"/>
        <v>9</v>
      </c>
      <c r="U12" s="5">
        <f t="shared" si="1"/>
        <v>0.9</v>
      </c>
      <c r="V12" s="5">
        <f>S12*10</f>
        <v>0.34</v>
      </c>
      <c r="W12">
        <f t="shared" si="2"/>
        <v>10</v>
      </c>
      <c r="X12" s="5">
        <f t="shared" si="3"/>
        <v>0.34</v>
      </c>
    </row>
    <row r="13" spans="1:24" x14ac:dyDescent="0.2">
      <c r="A13" t="s">
        <v>16</v>
      </c>
      <c r="B13">
        <v>4</v>
      </c>
      <c r="C13" t="str" cm="1">
        <f t="array" ref="C13">INDEX(Sheet1!$A$2:$O$69,MATCH(Sheet3!$A13,Sheet1!$C$2:$C$69,0),C$1)</f>
        <v>C1</v>
      </c>
      <c r="D13" t="str" cm="1">
        <f t="array" ref="D13">INDEX(Sheet1!$A$2:$O$69,MATCH(Sheet3!$A13,Sheet1!$C$2:$C$69,0),D$1)</f>
        <v>MKP4G034705D00KSSD</v>
      </c>
      <c r="E13" t="str" cm="1">
        <f t="array" ref="E13">INDEX(Sheet1!$A$2:$O$69,MATCH(Sheet3!$A13,Sheet1!$C$2:$C$69,0),E$1)</f>
        <v>MKP4G034705D00KSSD</v>
      </c>
      <c r="F13" t="str" cm="1">
        <f t="array" ref="F13">INDEX(Sheet1!$A$2:$O$69,MATCH(Sheet3!$A13,Sheet1!$C$2:$C$69,0),F$1)</f>
        <v>MKP4G034705D00KSSD</v>
      </c>
      <c r="G13" t="str" cm="1">
        <f t="array" ref="G13">INDEX(Sheet1!$A$2:$O$69,MATCH(Sheet3!$A13,Sheet1!$C$2:$C$69,0),G$1)</f>
        <v>0.47 F Film Capacitor 220V 400V Polypropylene (PP), Metallized Radial</v>
      </c>
      <c r="H13" cm="1">
        <f t="array" ref="H13">INDEX(Sheet1!$A$2:$O$69,MATCH(Sheet3!$A13,Sheet1!$C$2:$C$69,0),H$1)</f>
        <v>0</v>
      </c>
      <c r="I13" cm="1">
        <f t="array" ref="I13">INDEX(Sheet1!$A$2:$O$69,MATCH(Sheet3!$A13,Sheet1!$C$2:$C$69,0),I$1)</f>
        <v>0</v>
      </c>
      <c r="J13" t="str" cm="1">
        <f t="array" ref="J13">INDEX(Sheet1!$A$2:$O$69,MATCH(Sheet3!$A13,Sheet1!$C$2:$C$69,0),J$1)</f>
        <v>0.47 F Film Capacitor 220V 400V Polypropylene (PP), Metallized Radial</v>
      </c>
      <c r="K13" t="str" cm="1">
        <f t="array" ref="K13">INDEX(Sheet1!$A$2:$O$69,MATCH(Sheet3!$A13,Sheet1!$C$2:$C$69,0),K$1)</f>
        <v>16.5mm</v>
      </c>
      <c r="L13" cm="1">
        <f t="array" ref="L13">INDEX(Sheet1!$A$2:$O$69,MATCH(Sheet3!$A13,Sheet1!$C$2:$C$69,0),L$1)</f>
        <v>0</v>
      </c>
      <c r="M13" t="str" cm="1">
        <f t="array" ref="M13">INDEX(Sheet1!$A$2:$O$69,MATCH(Sheet3!$A13,Sheet1!$C$2:$C$69,0),M$1)</f>
        <v>WIMA</v>
      </c>
      <c r="N13" t="str" cm="1">
        <f t="array" ref="N13">INDEX(Sheet1!$A$2:$O$69,MATCH(Sheet3!$A13,Sheet1!$C$2:$C$69,0),N$1)</f>
        <v>MKP4G034705D00KSSD</v>
      </c>
      <c r="O13" t="str" cm="1">
        <f t="array" ref="O13">INDEX(Sheet1!$A$2:$O$69,MATCH(Sheet3!$A13,Sheet1!$C$2:$C$69,0),O$1)</f>
        <v>505-MKP4G034705DKSSD</v>
      </c>
      <c r="P13" t="str" cm="1">
        <f t="array" ref="P13">INDEX(Sheet1!$A$2:$O$69,MATCH(Sheet3!$A13,Sheet1!$C$2:$C$69,0),P$1)</f>
        <v>http://www.mouser.com/Search/ProductDetail.aspx?qs=sJjjjplDs9uaOctv9bTMfA%3d%3d</v>
      </c>
      <c r="Q13" cm="1">
        <f t="array" ref="Q13">INDEX(Sheet1!$A$2:$O$69,MATCH(Sheet3!$A13,Sheet1!$C$2:$C$69,0),Q$1)</f>
        <v>0</v>
      </c>
      <c r="R13" s="5">
        <v>1.37</v>
      </c>
      <c r="S13" s="5">
        <v>0.93899999999999995</v>
      </c>
      <c r="T13" s="4">
        <f t="shared" si="0"/>
        <v>4</v>
      </c>
      <c r="U13" s="5">
        <f t="shared" si="1"/>
        <v>5.48</v>
      </c>
      <c r="V13" s="5">
        <f>S13*10</f>
        <v>9.3899999999999988</v>
      </c>
      <c r="W13">
        <f t="shared" si="2"/>
        <v>4</v>
      </c>
      <c r="X13" s="5">
        <f t="shared" si="3"/>
        <v>5.48</v>
      </c>
    </row>
    <row r="14" spans="1:24" x14ac:dyDescent="0.2">
      <c r="A14" t="s">
        <v>25</v>
      </c>
      <c r="B14">
        <v>2</v>
      </c>
      <c r="C14" t="str" cm="1">
        <f t="array" ref="C14">INDEX(Sheet1!$A$2:$O$69,MATCH(Sheet3!$A14,Sheet1!$C$2:$C$69,0),C$1)</f>
        <v>C2O</v>
      </c>
      <c r="D14" t="str" cm="1">
        <f t="array" ref="D14">INDEX(Sheet1!$A$2:$O$69,MATCH(Sheet3!$A14,Sheet1!$C$2:$C$69,0),D$1)</f>
        <v>0.1uF, 35V</v>
      </c>
      <c r="E14" t="str" cm="1">
        <f t="array" ref="E14">INDEX(Sheet1!$A$2:$O$69,MATCH(Sheet3!$A14,Sheet1!$C$2:$C$69,0),E$1)</f>
        <v>MKS4B031002A00JC00</v>
      </c>
      <c r="F14" t="str" cm="1">
        <f t="array" ref="F14">INDEX(Sheet1!$A$2:$O$69,MATCH(Sheet3!$A14,Sheet1!$C$2:$C$69,0),F$1)</f>
        <v>MKS4B031002A00JC00</v>
      </c>
      <c r="G14" t="str" cm="1">
        <f t="array" ref="G14">INDEX(Sheet1!$A$2:$O$69,MATCH(Sheet3!$A14,Sheet1!$C$2:$C$69,0),G$1)</f>
        <v>Film Capacitors MKS 4 0.1 uF 50 VDC 2.5x7x10 PCM 7.5</v>
      </c>
      <c r="H14" cm="1">
        <f t="array" ref="H14">INDEX(Sheet1!$A$2:$O$69,MATCH(Sheet3!$A14,Sheet1!$C$2:$C$69,0),H$1)</f>
        <v>0</v>
      </c>
      <c r="I14" cm="1">
        <f t="array" ref="I14">INDEX(Sheet1!$A$2:$O$69,MATCH(Sheet3!$A14,Sheet1!$C$2:$C$69,0),I$1)</f>
        <v>0</v>
      </c>
      <c r="J14" t="str" cm="1">
        <f t="array" ref="J14">INDEX(Sheet1!$A$2:$O$69,MATCH(Sheet3!$A14,Sheet1!$C$2:$C$69,0),J$1)</f>
        <v>Film Capacitors MKS 4 0.1 uF 50 VDC 2.5x7x10 PCM 7.5</v>
      </c>
      <c r="K14" t="str" cm="1">
        <f t="array" ref="K14">INDEX(Sheet1!$A$2:$O$69,MATCH(Sheet3!$A14,Sheet1!$C$2:$C$69,0),K$1)</f>
        <v>7mm</v>
      </c>
      <c r="L14" cm="1">
        <f t="array" ref="L14">INDEX(Sheet1!$A$2:$O$69,MATCH(Sheet3!$A14,Sheet1!$C$2:$C$69,0),L$1)</f>
        <v>0</v>
      </c>
      <c r="M14" t="str" cm="1">
        <f t="array" ref="M14">INDEX(Sheet1!$A$2:$O$69,MATCH(Sheet3!$A14,Sheet1!$C$2:$C$69,0),M$1)</f>
        <v>WIMA</v>
      </c>
      <c r="N14" t="str" cm="1">
        <f t="array" ref="N14">INDEX(Sheet1!$A$2:$O$69,MATCH(Sheet3!$A14,Sheet1!$C$2:$C$69,0),N$1)</f>
        <v>MKS4B031002A00JC00</v>
      </c>
      <c r="O14" t="str" cm="1">
        <f t="array" ref="O14">INDEX(Sheet1!$A$2:$O$69,MATCH(Sheet3!$A14,Sheet1!$C$2:$C$69,0),O$1)</f>
        <v>505-MKS4B0312AJC</v>
      </c>
      <c r="P14" t="str" cm="1">
        <f t="array" ref="P14">INDEX(Sheet1!$A$2:$O$69,MATCH(Sheet3!$A14,Sheet1!$C$2:$C$69,0),P$1)</f>
        <v>https://www.mouser.co.uk/ProductDetail/WIMA/MKS4B031002A00JC00?qs=2G4irm%2FqADy9MV8AUfKNYA%3D%3D</v>
      </c>
      <c r="Q14" cm="1">
        <f t="array" ref="Q14">INDEX(Sheet1!$A$2:$O$69,MATCH(Sheet3!$A14,Sheet1!$C$2:$C$69,0),Q$1)</f>
        <v>0</v>
      </c>
      <c r="R14" s="5">
        <v>0.69</v>
      </c>
      <c r="S14" s="5">
        <v>0.46200000000000002</v>
      </c>
      <c r="T14" s="4">
        <f t="shared" si="0"/>
        <v>3</v>
      </c>
      <c r="U14" s="5">
        <f t="shared" si="1"/>
        <v>2.0699999999999998</v>
      </c>
      <c r="V14" s="5">
        <f>S14*10</f>
        <v>4.62</v>
      </c>
      <c r="W14">
        <f t="shared" si="2"/>
        <v>3</v>
      </c>
      <c r="X14" s="5">
        <f t="shared" si="3"/>
        <v>2.0699999999999998</v>
      </c>
    </row>
    <row r="15" spans="1:24" x14ac:dyDescent="0.2">
      <c r="A15" t="s">
        <v>110</v>
      </c>
      <c r="B15">
        <v>4</v>
      </c>
      <c r="C15" t="str" cm="1">
        <f t="array" ref="C15">INDEX(Sheet1!$A$2:$O$69,MATCH(Sheet3!$A15,Sheet1!$C$2:$C$69,0),C$1)</f>
        <v>R5</v>
      </c>
      <c r="D15" t="str" cm="1">
        <f t="array" ref="D15">INDEX(Sheet1!$A$2:$O$69,MATCH(Sheet3!$A15,Sheet1!$C$2:$C$69,0),D$1)</f>
        <v>9.1k</v>
      </c>
      <c r="E15" t="str" cm="1">
        <f t="array" ref="E15">INDEX(Sheet1!$A$2:$O$69,MATCH(Sheet3!$A15,Sheet1!$C$2:$C$69,0),E$1)</f>
        <v>PR02000209101FA100</v>
      </c>
      <c r="F15" t="str" cm="1">
        <f t="array" ref="F15">INDEX(Sheet1!$A$2:$O$69,MATCH(Sheet3!$A15,Sheet1!$C$2:$C$69,0),F$1)</f>
        <v>0411/15</v>
      </c>
      <c r="G15" t="str" cm="1">
        <f t="array" ref="G15">INDEX(Sheet1!$A$2:$O$69,MATCH(Sheet3!$A15,Sheet1!$C$2:$C$69,0),G$1)</f>
        <v>VISHAY - PR02000209101FA100 - Through Hole Resistor, 9.1 kohm, PR02 Series, 2 W, +/- 5%, Axial Leaded, 500 V</v>
      </c>
      <c r="H15" cm="1">
        <f t="array" ref="H15">INDEX(Sheet1!$A$2:$O$69,MATCH(Sheet3!$A15,Sheet1!$C$2:$C$69,0),H$1)</f>
        <v>0</v>
      </c>
      <c r="I15" cm="1">
        <f t="array" ref="I15">INDEX(Sheet1!$A$2:$O$69,MATCH(Sheet3!$A15,Sheet1!$C$2:$C$69,0),I$1)</f>
        <v>0</v>
      </c>
      <c r="J15" t="str" cm="1">
        <f t="array" ref="J15">INDEX(Sheet1!$A$2:$O$69,MATCH(Sheet3!$A15,Sheet1!$C$2:$C$69,0),J$1)</f>
        <v>VISHAY - PR02000209101FA100 - Through Hole Resistor, 9.1 kohm, PR02 Series, 2 W, +/- 5%, Axial Leaded, 500 V</v>
      </c>
      <c r="K15" t="str" cm="1">
        <f t="array" ref="K15">INDEX(Sheet1!$A$2:$O$69,MATCH(Sheet3!$A15,Sheet1!$C$2:$C$69,0),K$1)</f>
        <v>mm</v>
      </c>
      <c r="L15" cm="1">
        <f t="array" ref="L15">INDEX(Sheet1!$A$2:$O$69,MATCH(Sheet3!$A15,Sheet1!$C$2:$C$69,0),L$1)</f>
        <v>0</v>
      </c>
      <c r="M15" t="str" cm="1">
        <f t="array" ref="M15">INDEX(Sheet1!$A$2:$O$69,MATCH(Sheet3!$A15,Sheet1!$C$2:$C$69,0),M$1)</f>
        <v>Vishay</v>
      </c>
      <c r="N15" t="str" cm="1">
        <f t="array" ref="N15">INDEX(Sheet1!$A$2:$O$69,MATCH(Sheet3!$A15,Sheet1!$C$2:$C$69,0),N$1)</f>
        <v>PR02000209101FA100</v>
      </c>
      <c r="O15" t="str" cm="1">
        <f t="array" ref="O15">INDEX(Sheet1!$A$2:$O$69,MATCH(Sheet3!$A15,Sheet1!$C$2:$C$69,0),O$1)</f>
        <v>594-PR02000209101FA1</v>
      </c>
      <c r="P15" t="str" cm="1">
        <f t="array" ref="P15">INDEX(Sheet1!$A$2:$O$69,MATCH(Sheet3!$A15,Sheet1!$C$2:$C$69,0),P$1)</f>
        <v>https://www.mouser.com/ProductDetail/Vishay-BC-Components/PR02000209101FA100?qs=sGAEpiMZZMtlubZbdhIBILAdz%2F2y2rDs5x9O1ZBVKlg%3D</v>
      </c>
      <c r="Q15" cm="1">
        <f t="array" ref="Q15">INDEX(Sheet1!$A$2:$O$69,MATCH(Sheet3!$A15,Sheet1!$C$2:$C$69,0),Q$1)</f>
        <v>0</v>
      </c>
      <c r="R15" s="5">
        <v>0.56000000000000005</v>
      </c>
      <c r="S15" s="5">
        <v>0.42399999999999999</v>
      </c>
      <c r="T15" s="4">
        <f t="shared" si="0"/>
        <v>5</v>
      </c>
      <c r="U15" s="5">
        <f t="shared" si="1"/>
        <v>2.8000000000000003</v>
      </c>
      <c r="V15" s="5">
        <f>S15*10</f>
        <v>4.24</v>
      </c>
      <c r="W15">
        <f t="shared" si="2"/>
        <v>5</v>
      </c>
      <c r="X15" s="5">
        <f t="shared" si="3"/>
        <v>2.8000000000000003</v>
      </c>
    </row>
    <row r="16" spans="1:24" x14ac:dyDescent="0.2">
      <c r="A16" t="s">
        <v>127</v>
      </c>
      <c r="B16">
        <v>2</v>
      </c>
      <c r="C16" t="str" cm="1">
        <f t="array" ref="C16">INDEX(Sheet1!$A$2:$O$69,MATCH(Sheet3!$A16,Sheet1!$C$2:$C$69,0),C$1)</f>
        <v>R10</v>
      </c>
      <c r="D16" t="str" cm="1">
        <f t="array" ref="D16">INDEX(Sheet1!$A$2:$O$69,MATCH(Sheet3!$A16,Sheet1!$C$2:$C$69,0),D$1)</f>
        <v>48.7</v>
      </c>
      <c r="E16" t="str" cm="1">
        <f t="array" ref="E16">INDEX(Sheet1!$A$2:$O$69,MATCH(Sheet3!$A16,Sheet1!$C$2:$C$69,0),E$1)</f>
        <v>RN55D48R7FB14</v>
      </c>
      <c r="F16" t="str" cm="1">
        <f t="array" ref="F16">INDEX(Sheet1!$A$2:$O$69,MATCH(Sheet3!$A16,Sheet1!$C$2:$C$69,0),F$1)</f>
        <v>0207/10</v>
      </c>
      <c r="G16" t="str" cm="1">
        <f t="array" ref="G16">INDEX(Sheet1!$A$2:$O$69,MATCH(Sheet3!$A16,Sheet1!$C$2:$C$69,0),G$1)</f>
        <v>Metal Film Resistors - Through Hole 1/8watt 48.7ohms 1% 100ppm</v>
      </c>
      <c r="H16" cm="1">
        <f t="array" ref="H16">INDEX(Sheet1!$A$2:$O$69,MATCH(Sheet3!$A16,Sheet1!$C$2:$C$69,0),H$1)</f>
        <v>0</v>
      </c>
      <c r="I16" cm="1">
        <f t="array" ref="I16">INDEX(Sheet1!$A$2:$O$69,MATCH(Sheet3!$A16,Sheet1!$C$2:$C$69,0),I$1)</f>
        <v>0</v>
      </c>
      <c r="J16" t="str" cm="1">
        <f t="array" ref="J16">INDEX(Sheet1!$A$2:$O$69,MATCH(Sheet3!$A16,Sheet1!$C$2:$C$69,0),J$1)</f>
        <v>Metal Film Resistors - Through Hole 1/8watt 48.7ohms 1% 100ppm</v>
      </c>
      <c r="K16" t="str" cm="1">
        <f t="array" ref="K16">INDEX(Sheet1!$A$2:$O$69,MATCH(Sheet3!$A16,Sheet1!$C$2:$C$69,0),K$1)</f>
        <v>mm</v>
      </c>
      <c r="L16" cm="1">
        <f t="array" ref="L16">INDEX(Sheet1!$A$2:$O$69,MATCH(Sheet3!$A16,Sheet1!$C$2:$C$69,0),L$1)</f>
        <v>0</v>
      </c>
      <c r="M16" t="str" cm="1">
        <f t="array" ref="M16">INDEX(Sheet1!$A$2:$O$69,MATCH(Sheet3!$A16,Sheet1!$C$2:$C$69,0),M$1)</f>
        <v>Vishay</v>
      </c>
      <c r="N16" t="str" cm="1">
        <f t="array" ref="N16">INDEX(Sheet1!$A$2:$O$69,MATCH(Sheet3!$A16,Sheet1!$C$2:$C$69,0),N$1)</f>
        <v>RN55D48R7FB14</v>
      </c>
      <c r="O16" t="str" cm="1">
        <f t="array" ref="O16">INDEX(Sheet1!$A$2:$O$69,MATCH(Sheet3!$A16,Sheet1!$C$2:$C$69,0),O$1)</f>
        <v>71-RN55D-F-48.7</v>
      </c>
      <c r="P16" t="str" cm="1">
        <f t="array" ref="P16">INDEX(Sheet1!$A$2:$O$69,MATCH(Sheet3!$A16,Sheet1!$C$2:$C$69,0),P$1)</f>
        <v>https://www.mouser.com/ProductDetail/Vishay-Dale/RN55D48R7FB14?qs=sGAEpiMZZMsPqMdJzcrNwqLSjlxN7Le6H%2Fnooot2Cxw%3D</v>
      </c>
      <c r="Q16" cm="1">
        <f t="array" ref="Q16">INDEX(Sheet1!$A$2:$O$69,MATCH(Sheet3!$A16,Sheet1!$C$2:$C$69,0),Q$1)</f>
        <v>0</v>
      </c>
      <c r="R16" s="5">
        <v>0.59</v>
      </c>
      <c r="S16" s="5">
        <v>0.35899999999999999</v>
      </c>
      <c r="T16" s="4">
        <f t="shared" si="0"/>
        <v>3</v>
      </c>
      <c r="U16" s="5">
        <f t="shared" si="1"/>
        <v>1.77</v>
      </c>
      <c r="V16" s="5">
        <f>S16*10</f>
        <v>3.59</v>
      </c>
      <c r="W16">
        <f t="shared" si="2"/>
        <v>3</v>
      </c>
      <c r="X16" s="5">
        <f t="shared" si="3"/>
        <v>1.77</v>
      </c>
    </row>
    <row r="17" spans="1:24" x14ac:dyDescent="0.2">
      <c r="A17" t="s">
        <v>84</v>
      </c>
      <c r="B17">
        <v>1</v>
      </c>
      <c r="C17" t="str" cm="1">
        <f t="array" ref="C17">INDEX(Sheet1!$A$2:$O$69,MATCH(Sheet3!$A17,Sheet1!$C$2:$C$69,0),C$1)</f>
        <v>J3</v>
      </c>
      <c r="D17" t="str" cm="1">
        <f t="array" ref="D17">INDEX(Sheet1!$A$2:$O$69,MATCH(Sheet3!$A17,Sheet1!$C$2:$C$69,0),D$1)</f>
        <v>SJ-63033A</v>
      </c>
      <c r="E17" t="str" cm="1">
        <f t="array" ref="E17">INDEX(Sheet1!$A$2:$O$69,MATCH(Sheet3!$A17,Sheet1!$C$2:$C$69,0),E$1)</f>
        <v>SJ-63033A</v>
      </c>
      <c r="F17" t="str" cm="1">
        <f t="array" ref="F17">INDEX(Sheet1!$A$2:$O$69,MATCH(Sheet3!$A17,Sheet1!$C$2:$C$69,0),F$1)</f>
        <v>SJ63033A</v>
      </c>
      <c r="G17" t="str" cm="1">
        <f t="array" ref="G17">INDEX(Sheet1!$A$2:$O$69,MATCH(Sheet3!$A17,Sheet1!$C$2:$C$69,0),G$1)</f>
        <v>6.35 mm, Stereo, Right Angle, Through Hole Mount, 3 Conductors, 0 Internal Switches, Audio Jack Connector</v>
      </c>
      <c r="H17" cm="1">
        <f t="array" ref="H17">INDEX(Sheet1!$A$2:$O$69,MATCH(Sheet3!$A17,Sheet1!$C$2:$C$69,0),H$1)</f>
        <v>0</v>
      </c>
      <c r="I17" cm="1">
        <f t="array" ref="I17">INDEX(Sheet1!$A$2:$O$69,MATCH(Sheet3!$A17,Sheet1!$C$2:$C$69,0),I$1)</f>
        <v>0</v>
      </c>
      <c r="J17" t="str" cm="1">
        <f t="array" ref="J17">INDEX(Sheet1!$A$2:$O$69,MATCH(Sheet3!$A17,Sheet1!$C$2:$C$69,0),J$1)</f>
        <v>6.35 mm, Stereo, Right Angle, Through Hole Mount, 3 Conductors, 0 Internal Switches, Audio Jack Connector</v>
      </c>
      <c r="K17" t="str" cm="1">
        <f t="array" ref="K17">INDEX(Sheet1!$A$2:$O$69,MATCH(Sheet3!$A17,Sheet1!$C$2:$C$69,0),K$1)</f>
        <v>12.3mm</v>
      </c>
      <c r="L17" cm="1">
        <f t="array" ref="L17">INDEX(Sheet1!$A$2:$O$69,MATCH(Sheet3!$A17,Sheet1!$C$2:$C$69,0),L$1)</f>
        <v>0</v>
      </c>
      <c r="M17" t="str" cm="1">
        <f t="array" ref="M17">INDEX(Sheet1!$A$2:$O$69,MATCH(Sheet3!$A17,Sheet1!$C$2:$C$69,0),M$1)</f>
        <v>CUI Devices</v>
      </c>
      <c r="N17" t="str" cm="1">
        <f t="array" ref="N17">INDEX(Sheet1!$A$2:$O$69,MATCH(Sheet3!$A17,Sheet1!$C$2:$C$69,0),N$1)</f>
        <v>SJ-63033A</v>
      </c>
      <c r="O17" cm="1">
        <f t="array" ref="O17">INDEX(Sheet1!$A$2:$O$69,MATCH(Sheet3!$A17,Sheet1!$C$2:$C$69,0),O$1)</f>
        <v>0</v>
      </c>
      <c r="P17" cm="1">
        <f t="array" ref="P17">INDEX(Sheet1!$A$2:$O$69,MATCH(Sheet3!$A17,Sheet1!$C$2:$C$69,0),P$1)</f>
        <v>0</v>
      </c>
      <c r="Q17" cm="1">
        <f t="array" ref="Q17">INDEX(Sheet1!$A$2:$O$69,MATCH(Sheet3!$A17,Sheet1!$C$2:$C$69,0),Q$1)</f>
        <v>0</v>
      </c>
      <c r="R17" s="5">
        <v>1.99</v>
      </c>
      <c r="S17" s="5">
        <v>1.7</v>
      </c>
      <c r="T17" s="4">
        <f t="shared" si="0"/>
        <v>1</v>
      </c>
      <c r="U17" s="5">
        <f t="shared" si="1"/>
        <v>1.99</v>
      </c>
      <c r="V17" s="5">
        <f>S17*10</f>
        <v>17</v>
      </c>
      <c r="W17">
        <f t="shared" si="2"/>
        <v>1</v>
      </c>
      <c r="X17" s="5">
        <f t="shared" si="3"/>
        <v>1.99</v>
      </c>
    </row>
    <row r="18" spans="1:24" x14ac:dyDescent="0.2">
      <c r="A18" t="s">
        <v>35</v>
      </c>
      <c r="B18">
        <v>8</v>
      </c>
      <c r="C18" t="str" cm="1">
        <f t="array" ref="C18">INDEX(Sheet1!$A$2:$O$69,MATCH(Sheet3!$A18,Sheet1!$C$2:$C$69,0),C$1)</f>
        <v>C11O</v>
      </c>
      <c r="D18" t="str" cm="1">
        <f t="array" ref="D18">INDEX(Sheet1!$A$2:$O$69,MATCH(Sheet3!$A18,Sheet1!$C$2:$C$69,0),D$1)</f>
        <v>100uF</v>
      </c>
      <c r="E18" t="str" cm="1">
        <f t="array" ref="E18">INDEX(Sheet1!$A$2:$O$69,MATCH(Sheet3!$A18,Sheet1!$C$2:$C$69,0),E$1)</f>
        <v>UFW1H101MPD1TD</v>
      </c>
      <c r="F18" t="str" cm="1">
        <f t="array" ref="F18">INDEX(Sheet1!$A$2:$O$69,MATCH(Sheet3!$A18,Sheet1!$C$2:$C$69,0),F$1)</f>
        <v>CAPPRD350W60D825H1300</v>
      </c>
      <c r="G18" t="str" cm="1">
        <f t="array" ref="G18">INDEX(Sheet1!$A$2:$O$69,MATCH(Sheet3!$A18,Sheet1!$C$2:$C$69,0),G$1)</f>
        <v>Aluminum Electrolytic Capacitors - Radial Leaded 100uF 50 Volts 20%</v>
      </c>
      <c r="H18" t="str" cm="1">
        <f t="array" ref="H18">INDEX(Sheet1!$A$2:$O$69,MATCH(Sheet3!$A18,Sheet1!$C$2:$C$69,0),H$1)</f>
        <v>UFW1H101MPD1TD</v>
      </c>
      <c r="I18" t="str" cm="1">
        <f t="array" ref="I18">INDEX(Sheet1!$A$2:$O$69,MATCH(Sheet3!$A18,Sheet1!$C$2:$C$69,0),I$1)</f>
        <v>https://www.arrow.com/en/products/ufw1h101mpd1td/nichicon</v>
      </c>
      <c r="J18" t="str" cm="1">
        <f t="array" ref="J18">INDEX(Sheet1!$A$2:$O$69,MATCH(Sheet3!$A18,Sheet1!$C$2:$C$69,0),J$1)</f>
        <v>Aluminum Electrolytic Capacitors - Radial Leaded 100uF 50 Volts 20%</v>
      </c>
      <c r="K18" t="str" cm="1">
        <f t="array" ref="K18">INDEX(Sheet1!$A$2:$O$69,MATCH(Sheet3!$A18,Sheet1!$C$2:$C$69,0),K$1)</f>
        <v>13mm</v>
      </c>
      <c r="L18" cm="1">
        <f t="array" ref="L18">INDEX(Sheet1!$A$2:$O$69,MATCH(Sheet3!$A18,Sheet1!$C$2:$C$69,0),L$1)</f>
        <v>0</v>
      </c>
      <c r="M18" t="str" cm="1">
        <f t="array" ref="M18">INDEX(Sheet1!$A$2:$O$69,MATCH(Sheet3!$A18,Sheet1!$C$2:$C$69,0),M$1)</f>
        <v>Nichicon</v>
      </c>
      <c r="N18" t="str" cm="1">
        <f t="array" ref="N18">INDEX(Sheet1!$A$2:$O$69,MATCH(Sheet3!$A18,Sheet1!$C$2:$C$69,0),N$1)</f>
        <v>UFW1H101MPD1TD</v>
      </c>
      <c r="O18" t="str" cm="1">
        <f t="array" ref="O18">INDEX(Sheet1!$A$2:$O$69,MATCH(Sheet3!$A18,Sheet1!$C$2:$C$69,0),O$1)</f>
        <v>647-UFW1H101MPD1TD</v>
      </c>
      <c r="P18" t="str" cm="1">
        <f t="array" ref="P18">INDEX(Sheet1!$A$2:$O$69,MATCH(Sheet3!$A18,Sheet1!$C$2:$C$69,0),P$1)</f>
        <v>https://www.mouser.co.uk/ProductDetail/Nichicon/UFW1H101MPD1TD?qs=WJSLByB5Mu30jPPJ2KiG3A%3D%3D</v>
      </c>
      <c r="Q18" cm="1">
        <f t="array" ref="Q18">INDEX(Sheet1!$A$2:$O$69,MATCH(Sheet3!$A18,Sheet1!$C$2:$C$69,0),Q$1)</f>
        <v>0</v>
      </c>
      <c r="R18" s="5">
        <v>0.47</v>
      </c>
      <c r="S18" s="5">
        <v>0.21099999999999999</v>
      </c>
      <c r="T18" s="4">
        <f t="shared" si="0"/>
        <v>9</v>
      </c>
      <c r="U18" s="5">
        <f t="shared" si="1"/>
        <v>4.2299999999999995</v>
      </c>
      <c r="V18" s="5">
        <f>S18*10</f>
        <v>2.11</v>
      </c>
      <c r="W18">
        <f t="shared" si="2"/>
        <v>10</v>
      </c>
      <c r="X18" s="5">
        <f t="shared" si="3"/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Sheet1!DAC_GainOutputStage4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2025-05-18T20:46:28Z</dcterms:created>
  <dcterms:modified xsi:type="dcterms:W3CDTF">2025-05-18T21:28:17Z</dcterms:modified>
</cp:coreProperties>
</file>