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rancis\OneDrive - Hearst\Documents\Custom Office Templates\dogen\Finances\"/>
    </mc:Choice>
  </mc:AlternateContent>
  <xr:revisionPtr revIDLastSave="414" documentId="8_{6C3C763F-D9E1-4E6D-8C86-4D28C6C6C4A6}" xr6:coauthVersionLast="44" xr6:coauthVersionMax="45" xr10:uidLastSave="{62DE8BDC-26E7-4C6E-8182-96466A9BEAC6}"/>
  <bookViews>
    <workbookView xWindow="-108" yWindow="-108" windowWidth="23256" windowHeight="12576" activeTab="7" xr2:uid="{7EC05EA9-5315-43E9-8396-FB9501FE745C}"/>
  </bookViews>
  <sheets>
    <sheet name="Overhead" sheetId="2" r:id="rId1"/>
    <sheet name="Comprehensive" sheetId="3" r:id="rId2"/>
    <sheet name="Scaling" sheetId="4" r:id="rId3"/>
    <sheet name="employee_expenses" sheetId="10" r:id="rId4"/>
    <sheet name="Insurances" sheetId="5" r:id="rId5"/>
    <sheet name="Liabilities" sheetId="6" r:id="rId6"/>
    <sheet name="Gaming" sheetId="7" r:id="rId7"/>
    <sheet name="Dance_Studio" sheetId="8" r:id="rId8"/>
    <sheet name="Kitchen" sheetId="9" r:id="rId9"/>
    <sheet name="paperwork" sheetId="12" r:id="rId10"/>
    <sheet name="decor" sheetId="11" r:id="rId11"/>
    <sheet name="Initial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9" l="1"/>
  <c r="G17" i="9" s="1"/>
  <c r="G13" i="9"/>
  <c r="G12" i="9"/>
  <c r="G11" i="9"/>
  <c r="G10" i="9"/>
  <c r="G8" i="9"/>
  <c r="D2" i="9"/>
  <c r="G2" i="9" s="1"/>
  <c r="C9" i="9"/>
  <c r="G9" i="9" s="1"/>
  <c r="C7" i="9"/>
  <c r="G7" i="9" s="1"/>
  <c r="C4" i="9"/>
  <c r="G4" i="9" s="1"/>
  <c r="C5" i="9"/>
  <c r="G5" i="9" s="1"/>
  <c r="C6" i="9"/>
  <c r="G6" i="9" s="1"/>
  <c r="C3" i="9"/>
  <c r="G3" i="9" s="1"/>
  <c r="D8" i="7"/>
  <c r="D11" i="7" s="1"/>
  <c r="D4" i="8"/>
  <c r="D3" i="8"/>
  <c r="D6" i="7"/>
  <c r="D7" i="7"/>
  <c r="D3" i="7"/>
  <c r="D4" i="7"/>
  <c r="D5" i="7"/>
  <c r="D2" i="7"/>
  <c r="C5" i="7"/>
  <c r="B27" i="1" l="1"/>
  <c r="B5" i="1" l="1"/>
  <c r="B7" i="1" s="1"/>
  <c r="B13" i="1"/>
  <c r="B31" i="1"/>
  <c r="B6" i="1" l="1"/>
  <c r="B14" i="1"/>
  <c r="B33" i="1"/>
  <c r="B35" i="1" s="1"/>
  <c r="B36" i="1" s="1"/>
  <c r="B37" i="1" s="1"/>
  <c r="B38" i="1" l="1"/>
  <c r="B34" i="1"/>
</calcChain>
</file>

<file path=xl/sharedStrings.xml><?xml version="1.0" encoding="utf-8"?>
<sst xmlns="http://schemas.openxmlformats.org/spreadsheetml/2006/main" count="78" uniqueCount="76">
  <si>
    <t>Overhead</t>
  </si>
  <si>
    <t>Regulars Frequency</t>
  </si>
  <si>
    <t>Regulars %</t>
  </si>
  <si>
    <t>Weekly %</t>
  </si>
  <si>
    <t>Community</t>
  </si>
  <si>
    <t>Customers per week</t>
  </si>
  <si>
    <t>Weekly Gross Income</t>
  </si>
  <si>
    <t>Four-week Income</t>
  </si>
  <si>
    <t>Gross Annual Income</t>
  </si>
  <si>
    <t>Taxes</t>
  </si>
  <si>
    <t>Income after taxes</t>
  </si>
  <si>
    <t>Total COGS Per Year</t>
  </si>
  <si>
    <t>Income after COGS</t>
  </si>
  <si>
    <t>Charge Entry per person on the weekends</t>
  </si>
  <si>
    <t>Charge Entry per person on a weekday</t>
  </si>
  <si>
    <t>About Once per week</t>
  </si>
  <si>
    <t>Regulars Income</t>
  </si>
  <si>
    <t>About Once per week  Gross Income</t>
  </si>
  <si>
    <t>utilities per month</t>
  </si>
  <si>
    <t>repairs per month</t>
  </si>
  <si>
    <t>supplies per month</t>
  </si>
  <si>
    <t>food per month</t>
  </si>
  <si>
    <t>rent per month</t>
  </si>
  <si>
    <t>staff per week</t>
  </si>
  <si>
    <t>Staff per four weeks</t>
  </si>
  <si>
    <t>Staff per year</t>
  </si>
  <si>
    <t>Total Per Month COGS (no staff)</t>
  </si>
  <si>
    <t>Number of daily staff</t>
  </si>
  <si>
    <t>Payment per staff per week</t>
  </si>
  <si>
    <t>Controllable Profit Variables</t>
  </si>
  <si>
    <t>Uncontrollable Profit Variables</t>
  </si>
  <si>
    <t>charge by rounding up to the nearest dollar</t>
  </si>
  <si>
    <t>security, food, greeting desk</t>
  </si>
  <si>
    <t>I will be maintenance</t>
  </si>
  <si>
    <t>Percentage</t>
  </si>
  <si>
    <t>Gross</t>
  </si>
  <si>
    <t>per PC, accessories, and software</t>
  </si>
  <si>
    <t>four chairs, hard dining chairs, emphasis on cleanability</t>
  </si>
  <si>
    <t>long table, fits three PCs, 3x8 ft^2 design</t>
  </si>
  <si>
    <t>Number needed</t>
  </si>
  <si>
    <t>Costs</t>
  </si>
  <si>
    <t>Total Costs</t>
  </si>
  <si>
    <t>Costs Estimate</t>
  </si>
  <si>
    <t>Custom Wooden Panel cover decorations per table</t>
  </si>
  <si>
    <t>Cleaning Supplies</t>
  </si>
  <si>
    <t>Games fund</t>
  </si>
  <si>
    <t>Total</t>
  </si>
  <si>
    <t>sprung wood flooring per square feet</t>
  </si>
  <si>
    <t>square feet</t>
  </si>
  <si>
    <t>sprung wood flooring per square feet costs</t>
  </si>
  <si>
    <t>$ 4 - 6</t>
  </si>
  <si>
    <t>Best case scenario</t>
  </si>
  <si>
    <t>Best case dance floor (synthetic)</t>
  </si>
  <si>
    <t>no mirror for now because it would a pose a risk if converted to a nightclub</t>
  </si>
  <si>
    <t>Wifi</t>
  </si>
  <si>
    <t>laminate countertops per square foot</t>
  </si>
  <si>
    <t>Electrical outlets</t>
  </si>
  <si>
    <t>sink installation and plumbing</t>
  </si>
  <si>
    <t>hot plates</t>
  </si>
  <si>
    <t>mini oven</t>
  </si>
  <si>
    <t>airflow modifications</t>
  </si>
  <si>
    <t>premium refrigerator</t>
  </si>
  <si>
    <t>shared kitchen appliances</t>
  </si>
  <si>
    <t>plates and utensils</t>
  </si>
  <si>
    <t>number of countertops</t>
  </si>
  <si>
    <t>Amount needed</t>
  </si>
  <si>
    <t>Sq. feet per countertop</t>
  </si>
  <si>
    <t>Cost</t>
  </si>
  <si>
    <t>Counter Installation</t>
  </si>
  <si>
    <t>double basin sinks</t>
  </si>
  <si>
    <t>kitchen shelves</t>
  </si>
  <si>
    <t>paint</t>
  </si>
  <si>
    <t>decorations</t>
  </si>
  <si>
    <t>liabaility waiver for the kitchen</t>
  </si>
  <si>
    <t>stainless steel cookware</t>
  </si>
  <si>
    <t>knives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</si>
</sst>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0" fillId="0" borderId="0" xfId="1" applyNumberFormat="1" applyFont="1"/>
    <xf numFmtId="0" fontId="0" fillId="0" borderId="0" xfId="0" applyNumberFormat="1"/>
    <xf numFmtId="9" fontId="0" fillId="0" borderId="0" xfId="2" applyFont="1"/>
    <xf numFmtId="10" fontId="0" fillId="0" borderId="0" xfId="1" applyNumberFormat="1" applyFont="1"/>
    <xf numFmtId="6" fontId="0" fillId="0" borderId="0" xfId="0" applyNumberFormat="1"/>
    <xf numFmtId="4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C8DE-41B9-46A0-BE44-EAAB92E58FB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28D9-1DCE-4B51-AE60-9CCAF40EB9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472-3193-4419-B39A-ACA2F19F89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68B3A-A81C-4168-AA3E-DAD4781E4B82}">
  <dimension ref="A1:C6"/>
  <sheetViews>
    <sheetView workbookViewId="0">
      <selection activeCell="C45" sqref="C45"/>
    </sheetView>
  </sheetViews>
  <sheetFormatPr defaultRowHeight="14.4" x14ac:dyDescent="0.3"/>
  <sheetData>
    <row r="1" spans="1:3" x14ac:dyDescent="0.3">
      <c r="C1" t="s">
        <v>34</v>
      </c>
    </row>
    <row r="2" spans="1:3" x14ac:dyDescent="0.3">
      <c r="A2" t="s">
        <v>35</v>
      </c>
      <c r="B2">
        <v>1769.23</v>
      </c>
    </row>
    <row r="3" spans="1:3" x14ac:dyDescent="0.3">
      <c r="B3">
        <v>134.69999999999999</v>
      </c>
    </row>
    <row r="4" spans="1:3" x14ac:dyDescent="0.3">
      <c r="B4">
        <v>108.42</v>
      </c>
    </row>
    <row r="5" spans="1:3" x14ac:dyDescent="0.3">
      <c r="B5">
        <v>25.35</v>
      </c>
    </row>
    <row r="6" spans="1:3" x14ac:dyDescent="0.3">
      <c r="B6">
        <v>53.42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196D7-1B02-45CD-9C95-BE4237B2582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E74F5-6EBD-4CE2-9D78-29A3C9723FF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8F79C-848E-45C7-B440-BCF016365DF9}">
  <dimension ref="A1:D11"/>
  <sheetViews>
    <sheetView workbookViewId="0">
      <selection activeCell="A11" sqref="A11"/>
    </sheetView>
  </sheetViews>
  <sheetFormatPr defaultRowHeight="14.4" x14ac:dyDescent="0.3"/>
  <cols>
    <col min="1" max="1" width="49.6640625" bestFit="1" customWidth="1"/>
    <col min="2" max="2" width="15" style="1" bestFit="1" customWidth="1"/>
    <col min="3" max="3" width="15.21875" customWidth="1"/>
    <col min="4" max="4" width="11.21875" bestFit="1" customWidth="1"/>
  </cols>
  <sheetData>
    <row r="1" spans="1:4" x14ac:dyDescent="0.3">
      <c r="B1" s="1" t="s">
        <v>42</v>
      </c>
      <c r="C1" t="s">
        <v>39</v>
      </c>
      <c r="D1" t="s">
        <v>41</v>
      </c>
    </row>
    <row r="2" spans="1:4" x14ac:dyDescent="0.3">
      <c r="A2" t="s">
        <v>36</v>
      </c>
      <c r="B2" s="1">
        <v>1500</v>
      </c>
      <c r="C2">
        <v>12</v>
      </c>
      <c r="D2" s="7">
        <f>B2*C2</f>
        <v>18000</v>
      </c>
    </row>
    <row r="3" spans="1:4" x14ac:dyDescent="0.3">
      <c r="A3" t="s">
        <v>38</v>
      </c>
      <c r="B3" s="1">
        <v>100</v>
      </c>
      <c r="C3">
        <v>4</v>
      </c>
      <c r="D3" s="7">
        <f t="shared" ref="D3:D8" si="0">B3*C3</f>
        <v>400</v>
      </c>
    </row>
    <row r="4" spans="1:4" x14ac:dyDescent="0.3">
      <c r="A4" t="s">
        <v>37</v>
      </c>
      <c r="B4" s="1">
        <v>110</v>
      </c>
      <c r="C4">
        <v>3</v>
      </c>
      <c r="D4" s="7">
        <f t="shared" si="0"/>
        <v>330</v>
      </c>
    </row>
    <row r="5" spans="1:4" x14ac:dyDescent="0.3">
      <c r="A5" t="s">
        <v>43</v>
      </c>
      <c r="B5" s="1">
        <v>100</v>
      </c>
      <c r="C5">
        <f>C3</f>
        <v>4</v>
      </c>
      <c r="D5" s="7">
        <f t="shared" si="0"/>
        <v>400</v>
      </c>
    </row>
    <row r="6" spans="1:4" x14ac:dyDescent="0.3">
      <c r="A6" t="s">
        <v>45</v>
      </c>
      <c r="B6" s="1">
        <v>500</v>
      </c>
      <c r="C6">
        <v>1</v>
      </c>
      <c r="D6" s="7">
        <f t="shared" si="0"/>
        <v>500</v>
      </c>
    </row>
    <row r="7" spans="1:4" x14ac:dyDescent="0.3">
      <c r="A7" t="s">
        <v>44</v>
      </c>
      <c r="B7" s="1">
        <v>100</v>
      </c>
      <c r="C7">
        <v>1</v>
      </c>
      <c r="D7" s="7">
        <f t="shared" si="0"/>
        <v>100</v>
      </c>
    </row>
    <row r="8" spans="1:4" x14ac:dyDescent="0.3">
      <c r="A8" t="s">
        <v>54</v>
      </c>
      <c r="B8" s="1">
        <v>200</v>
      </c>
      <c r="C8">
        <v>1</v>
      </c>
      <c r="D8" s="7">
        <f t="shared" si="0"/>
        <v>200</v>
      </c>
    </row>
    <row r="11" spans="1:4" x14ac:dyDescent="0.3">
      <c r="A11" t="s">
        <v>46</v>
      </c>
      <c r="D11" s="7">
        <f>SUM(D2:D8)</f>
        <v>19930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EBCF-A6A9-4054-90A6-E709ADB7E2B5}">
  <dimension ref="A1:G6"/>
  <sheetViews>
    <sheetView tabSelected="1" workbookViewId="0">
      <selection activeCell="A7" sqref="A7"/>
    </sheetView>
  </sheetViews>
  <sheetFormatPr defaultRowHeight="14.4" x14ac:dyDescent="0.3"/>
  <cols>
    <col min="1" max="1" width="33.77734375" bestFit="1" customWidth="1"/>
    <col min="2" max="2" width="8.88671875" style="1"/>
    <col min="3" max="3" width="10.77734375" bestFit="1" customWidth="1"/>
    <col min="4" max="4" width="11.21875" bestFit="1" customWidth="1"/>
  </cols>
  <sheetData>
    <row r="1" spans="1:7" x14ac:dyDescent="0.3">
      <c r="G1" t="s">
        <v>49</v>
      </c>
    </row>
    <row r="2" spans="1:7" x14ac:dyDescent="0.3">
      <c r="B2" s="1" t="s">
        <v>40</v>
      </c>
      <c r="C2" t="s">
        <v>48</v>
      </c>
      <c r="G2" t="s">
        <v>50</v>
      </c>
    </row>
    <row r="3" spans="1:7" x14ac:dyDescent="0.3">
      <c r="A3" t="s">
        <v>47</v>
      </c>
      <c r="B3" s="1">
        <v>15</v>
      </c>
      <c r="C3">
        <v>900</v>
      </c>
      <c r="D3" s="7">
        <f>C3*B3</f>
        <v>13500</v>
      </c>
      <c r="G3" t="s">
        <v>51</v>
      </c>
    </row>
    <row r="4" spans="1:7" x14ac:dyDescent="0.3">
      <c r="A4" t="s">
        <v>52</v>
      </c>
      <c r="B4" s="1">
        <v>3</v>
      </c>
      <c r="C4">
        <v>900</v>
      </c>
      <c r="D4" s="7">
        <f>C4*B4</f>
        <v>2700</v>
      </c>
      <c r="G4" s="6">
        <v>3</v>
      </c>
    </row>
    <row r="6" spans="1:7" x14ac:dyDescent="0.3">
      <c r="A6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605D-AE6F-456E-B5FE-7223BF3283FD}">
  <dimension ref="A1:G17"/>
  <sheetViews>
    <sheetView workbookViewId="0">
      <selection activeCell="A15" sqref="A15"/>
    </sheetView>
  </sheetViews>
  <sheetFormatPr defaultRowHeight="14.4" x14ac:dyDescent="0.3"/>
  <cols>
    <col min="1" max="1" width="32" bestFit="1" customWidth="1"/>
    <col min="2" max="2" width="10.109375" style="1" bestFit="1" customWidth="1"/>
    <col min="3" max="3" width="22.44140625" bestFit="1" customWidth="1"/>
    <col min="4" max="4" width="20" bestFit="1" customWidth="1"/>
    <col min="5" max="5" width="20.109375" bestFit="1" customWidth="1"/>
    <col min="6" max="6" width="17.33203125" bestFit="1" customWidth="1"/>
    <col min="7" max="7" width="11.109375" bestFit="1" customWidth="1"/>
  </cols>
  <sheetData>
    <row r="1" spans="1:7" x14ac:dyDescent="0.3">
      <c r="B1" s="1" t="s">
        <v>40</v>
      </c>
      <c r="C1" t="s">
        <v>65</v>
      </c>
      <c r="D1" t="s">
        <v>66</v>
      </c>
      <c r="E1" t="s">
        <v>68</v>
      </c>
      <c r="F1" t="s">
        <v>64</v>
      </c>
      <c r="G1" t="s">
        <v>67</v>
      </c>
    </row>
    <row r="2" spans="1:7" x14ac:dyDescent="0.3">
      <c r="A2" t="s">
        <v>55</v>
      </c>
      <c r="B2" s="1">
        <v>35</v>
      </c>
      <c r="C2">
        <v>1</v>
      </c>
      <c r="D2">
        <f>5*5</f>
        <v>25</v>
      </c>
      <c r="E2">
        <v>400</v>
      </c>
      <c r="F2">
        <v>3</v>
      </c>
      <c r="G2" s="7">
        <f>(PRODUCT(B2:D2) +E2)*F2</f>
        <v>3825</v>
      </c>
    </row>
    <row r="3" spans="1:7" x14ac:dyDescent="0.3">
      <c r="A3" t="s">
        <v>69</v>
      </c>
      <c r="B3" s="1">
        <v>300</v>
      </c>
      <c r="C3">
        <f>$F$2</f>
        <v>3</v>
      </c>
      <c r="G3" s="7">
        <f>B3*C3</f>
        <v>900</v>
      </c>
    </row>
    <row r="4" spans="1:7" x14ac:dyDescent="0.3">
      <c r="A4" t="s">
        <v>56</v>
      </c>
      <c r="B4" s="1">
        <v>50</v>
      </c>
      <c r="C4">
        <f>$F$2</f>
        <v>3</v>
      </c>
      <c r="G4" s="7">
        <f t="shared" ref="G4:G14" si="0">B4*C4</f>
        <v>150</v>
      </c>
    </row>
    <row r="5" spans="1:7" x14ac:dyDescent="0.3">
      <c r="A5" t="s">
        <v>57</v>
      </c>
      <c r="B5" s="1">
        <v>500</v>
      </c>
      <c r="C5">
        <f>$F$2</f>
        <v>3</v>
      </c>
      <c r="G5" s="7">
        <f t="shared" si="0"/>
        <v>1500</v>
      </c>
    </row>
    <row r="6" spans="1:7" x14ac:dyDescent="0.3">
      <c r="A6" t="s">
        <v>58</v>
      </c>
      <c r="B6" s="1">
        <v>100</v>
      </c>
      <c r="C6">
        <f>$F$2</f>
        <v>3</v>
      </c>
      <c r="G6" s="7">
        <f t="shared" si="0"/>
        <v>300</v>
      </c>
    </row>
    <row r="7" spans="1:7" x14ac:dyDescent="0.3">
      <c r="A7" t="s">
        <v>59</v>
      </c>
      <c r="B7" s="1">
        <v>200</v>
      </c>
      <c r="C7">
        <f>$F$2</f>
        <v>3</v>
      </c>
      <c r="G7" s="7">
        <f t="shared" si="0"/>
        <v>600</v>
      </c>
    </row>
    <row r="8" spans="1:7" x14ac:dyDescent="0.3">
      <c r="A8" t="s">
        <v>60</v>
      </c>
      <c r="B8" s="1">
        <v>300</v>
      </c>
      <c r="C8">
        <v>1</v>
      </c>
      <c r="G8" s="7">
        <f t="shared" si="0"/>
        <v>300</v>
      </c>
    </row>
    <row r="9" spans="1:7" x14ac:dyDescent="0.3">
      <c r="A9" t="s">
        <v>61</v>
      </c>
      <c r="B9" s="1">
        <v>900</v>
      </c>
      <c r="C9">
        <f>$F$2</f>
        <v>3</v>
      </c>
      <c r="G9" s="7">
        <f t="shared" si="0"/>
        <v>2700</v>
      </c>
    </row>
    <row r="10" spans="1:7" x14ac:dyDescent="0.3">
      <c r="A10" t="s">
        <v>62</v>
      </c>
      <c r="B10" s="1">
        <v>1000</v>
      </c>
      <c r="C10">
        <v>1</v>
      </c>
      <c r="G10" s="7">
        <f t="shared" si="0"/>
        <v>1000</v>
      </c>
    </row>
    <row r="11" spans="1:7" x14ac:dyDescent="0.3">
      <c r="A11" t="s">
        <v>63</v>
      </c>
      <c r="B11" s="1">
        <v>0</v>
      </c>
      <c r="C11">
        <v>1</v>
      </c>
      <c r="G11" s="7">
        <f t="shared" si="0"/>
        <v>0</v>
      </c>
    </row>
    <row r="12" spans="1:7" x14ac:dyDescent="0.3">
      <c r="A12" t="s">
        <v>70</v>
      </c>
      <c r="B12" s="1">
        <v>100</v>
      </c>
      <c r="C12">
        <v>6</v>
      </c>
      <c r="G12" s="7">
        <f t="shared" si="0"/>
        <v>600</v>
      </c>
    </row>
    <row r="13" spans="1:7" x14ac:dyDescent="0.3">
      <c r="A13" t="s">
        <v>74</v>
      </c>
      <c r="B13" s="1">
        <v>250</v>
      </c>
      <c r="C13">
        <v>3</v>
      </c>
      <c r="G13" s="7">
        <f t="shared" si="0"/>
        <v>750</v>
      </c>
    </row>
    <row r="14" spans="1:7" x14ac:dyDescent="0.3">
      <c r="A14" t="s">
        <v>75</v>
      </c>
      <c r="B14" s="1">
        <v>80</v>
      </c>
      <c r="C14">
        <v>3</v>
      </c>
      <c r="G14" s="7">
        <f t="shared" si="0"/>
        <v>240</v>
      </c>
    </row>
    <row r="17" spans="1:7" x14ac:dyDescent="0.3">
      <c r="A17" t="s">
        <v>46</v>
      </c>
      <c r="G17" s="7">
        <f>SUM(G2:G14)</f>
        <v>12865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18DE-64EC-418D-B15A-DB7866B424E3}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6F31-02C3-4DB3-8520-6CC51B52F01A}">
  <dimension ref="A2:A3"/>
  <sheetViews>
    <sheetView workbookViewId="0">
      <selection activeCell="B2" sqref="B2"/>
    </sheetView>
  </sheetViews>
  <sheetFormatPr defaultRowHeight="14.4" x14ac:dyDescent="0.3"/>
  <cols>
    <col min="1" max="1" width="10.6640625" bestFit="1" customWidth="1"/>
  </cols>
  <sheetData>
    <row r="2" spans="1:1" x14ac:dyDescent="0.3">
      <c r="A2" t="s">
        <v>71</v>
      </c>
    </row>
    <row r="3" spans="1:1" x14ac:dyDescent="0.3">
      <c r="A3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A4BF-7444-461A-A7D9-DCB85EAD9C4B}">
  <dimension ref="A2:C38"/>
  <sheetViews>
    <sheetView workbookViewId="0">
      <selection activeCell="C9" sqref="C9"/>
    </sheetView>
  </sheetViews>
  <sheetFormatPr defaultRowHeight="14.4" x14ac:dyDescent="0.3"/>
  <cols>
    <col min="1" max="1" width="38.88671875" bestFit="1" customWidth="1"/>
    <col min="2" max="2" width="12.5546875" style="1" bestFit="1" customWidth="1"/>
  </cols>
  <sheetData>
    <row r="2" spans="1:3" x14ac:dyDescent="0.3">
      <c r="A2" t="s">
        <v>0</v>
      </c>
      <c r="B2" s="1">
        <v>60000</v>
      </c>
    </row>
    <row r="3" spans="1:3" x14ac:dyDescent="0.3">
      <c r="A3" t="s">
        <v>27</v>
      </c>
      <c r="B3" s="2">
        <v>3</v>
      </c>
      <c r="C3" t="s">
        <v>32</v>
      </c>
    </row>
    <row r="4" spans="1:3" x14ac:dyDescent="0.3">
      <c r="A4" t="s">
        <v>28</v>
      </c>
      <c r="B4" s="1">
        <v>700</v>
      </c>
      <c r="C4" t="s">
        <v>33</v>
      </c>
    </row>
    <row r="5" spans="1:3" x14ac:dyDescent="0.3">
      <c r="A5" t="s">
        <v>23</v>
      </c>
      <c r="B5" s="1">
        <f>B4*B3</f>
        <v>2100</v>
      </c>
    </row>
    <row r="6" spans="1:3" x14ac:dyDescent="0.3">
      <c r="A6" t="s">
        <v>24</v>
      </c>
      <c r="B6" s="1">
        <f>B5*4</f>
        <v>8400</v>
      </c>
    </row>
    <row r="7" spans="1:3" x14ac:dyDescent="0.3">
      <c r="A7" t="s">
        <v>25</v>
      </c>
      <c r="B7" s="1">
        <f>B5*51</f>
        <v>107100</v>
      </c>
    </row>
    <row r="8" spans="1:3" x14ac:dyDescent="0.3">
      <c r="A8" t="s">
        <v>22</v>
      </c>
      <c r="B8" s="1">
        <v>5000</v>
      </c>
    </row>
    <row r="9" spans="1:3" x14ac:dyDescent="0.3">
      <c r="A9" t="s">
        <v>21</v>
      </c>
      <c r="B9" s="1">
        <v>0</v>
      </c>
      <c r="C9" t="s">
        <v>31</v>
      </c>
    </row>
    <row r="10" spans="1:3" x14ac:dyDescent="0.3">
      <c r="A10" t="s">
        <v>20</v>
      </c>
      <c r="B10" s="1">
        <v>200</v>
      </c>
    </row>
    <row r="11" spans="1:3" x14ac:dyDescent="0.3">
      <c r="A11" t="s">
        <v>19</v>
      </c>
      <c r="B11" s="1">
        <v>100</v>
      </c>
    </row>
    <row r="12" spans="1:3" x14ac:dyDescent="0.3">
      <c r="A12" t="s">
        <v>18</v>
      </c>
      <c r="B12" s="1">
        <v>400</v>
      </c>
    </row>
    <row r="13" spans="1:3" x14ac:dyDescent="0.3">
      <c r="A13" t="s">
        <v>26</v>
      </c>
      <c r="B13" s="1">
        <f>SUM(B8:B12)</f>
        <v>5700</v>
      </c>
    </row>
    <row r="14" spans="1:3" x14ac:dyDescent="0.3">
      <c r="A14" t="s">
        <v>11</v>
      </c>
      <c r="B14" s="1">
        <f>B13*12+B7</f>
        <v>175500</v>
      </c>
    </row>
    <row r="17" spans="1:2" x14ac:dyDescent="0.3">
      <c r="A17" t="s">
        <v>29</v>
      </c>
    </row>
    <row r="18" spans="1:2" x14ac:dyDescent="0.3">
      <c r="A18" t="s">
        <v>13</v>
      </c>
      <c r="B18" s="1">
        <v>20</v>
      </c>
    </row>
    <row r="19" spans="1:2" x14ac:dyDescent="0.3">
      <c r="A19" t="s">
        <v>14</v>
      </c>
      <c r="B19" s="1">
        <v>15</v>
      </c>
    </row>
    <row r="21" spans="1:2" x14ac:dyDescent="0.3">
      <c r="A21" t="s">
        <v>30</v>
      </c>
    </row>
    <row r="22" spans="1:2" x14ac:dyDescent="0.3">
      <c r="A22" t="s">
        <v>4</v>
      </c>
      <c r="B22" s="2">
        <v>500</v>
      </c>
    </row>
    <row r="24" spans="1:2" x14ac:dyDescent="0.3">
      <c r="A24" t="s">
        <v>5</v>
      </c>
    </row>
    <row r="25" spans="1:2" x14ac:dyDescent="0.3">
      <c r="A25" s="3" t="s">
        <v>1</v>
      </c>
      <c r="B25" s="2">
        <v>2.5</v>
      </c>
    </row>
    <row r="26" spans="1:2" x14ac:dyDescent="0.3">
      <c r="A26" s="3" t="s">
        <v>2</v>
      </c>
      <c r="B26" s="4">
        <v>0.2</v>
      </c>
    </row>
    <row r="27" spans="1:2" x14ac:dyDescent="0.3">
      <c r="A27" s="3" t="s">
        <v>16</v>
      </c>
      <c r="B27" s="1">
        <f>B19*B25*B26*B22</f>
        <v>3750</v>
      </c>
    </row>
    <row r="29" spans="1:2" x14ac:dyDescent="0.3">
      <c r="A29" s="3" t="s">
        <v>15</v>
      </c>
      <c r="B29" s="2">
        <v>1.5</v>
      </c>
    </row>
    <row r="30" spans="1:2" x14ac:dyDescent="0.3">
      <c r="A30" s="3" t="s">
        <v>3</v>
      </c>
      <c r="B30" s="5">
        <v>0.8</v>
      </c>
    </row>
    <row r="31" spans="1:2" x14ac:dyDescent="0.3">
      <c r="A31" s="3" t="s">
        <v>17</v>
      </c>
      <c r="B31" s="1">
        <f>B22*B18*B29*B30</f>
        <v>12000</v>
      </c>
    </row>
    <row r="33" spans="1:2" x14ac:dyDescent="0.3">
      <c r="A33" t="s">
        <v>6</v>
      </c>
      <c r="B33" s="1">
        <f>B27+B31</f>
        <v>15750</v>
      </c>
    </row>
    <row r="34" spans="1:2" x14ac:dyDescent="0.3">
      <c r="A34" s="3" t="s">
        <v>7</v>
      </c>
      <c r="B34" s="1">
        <f>B33*4</f>
        <v>63000</v>
      </c>
    </row>
    <row r="35" spans="1:2" x14ac:dyDescent="0.3">
      <c r="A35" s="3" t="s">
        <v>8</v>
      </c>
      <c r="B35" s="1">
        <f>B33*51</f>
        <v>803250</v>
      </c>
    </row>
    <row r="36" spans="1:2" x14ac:dyDescent="0.3">
      <c r="A36" s="3" t="s">
        <v>9</v>
      </c>
      <c r="B36" s="1">
        <f>B35*0.25</f>
        <v>200812.5</v>
      </c>
    </row>
    <row r="37" spans="1:2" x14ac:dyDescent="0.3">
      <c r="A37" s="3" t="s">
        <v>10</v>
      </c>
      <c r="B37" s="1">
        <f>B35-B36</f>
        <v>602437.5</v>
      </c>
    </row>
    <row r="38" spans="1:2" x14ac:dyDescent="0.3">
      <c r="A38" s="3" t="s">
        <v>12</v>
      </c>
      <c r="B38" s="1">
        <f>B37-B14</f>
        <v>426937.5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Overhead</vt:lpstr>
      <vt:lpstr>Comprehensive</vt:lpstr>
      <vt:lpstr>Scaling</vt:lpstr>
      <vt:lpstr>employee_expenses</vt:lpstr>
      <vt:lpstr>Insurances</vt:lpstr>
      <vt:lpstr>Liabilities</vt:lpstr>
      <vt:lpstr>Gaming</vt:lpstr>
      <vt:lpstr>Dance_Studio</vt:lpstr>
      <vt:lpstr>Kitchen</vt:lpstr>
      <vt:lpstr>paperwork</vt:lpstr>
      <vt:lpstr>decor</vt:lpstr>
      <vt:lpstr>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Francis</dc:creator>
  <cp:lastModifiedBy>Francis, Thomas</cp:lastModifiedBy>
  <dcterms:created xsi:type="dcterms:W3CDTF">2020-06-03T22:48:35Z</dcterms:created>
  <dcterms:modified xsi:type="dcterms:W3CDTF">2020-06-22T18:56:09Z</dcterms:modified>
</cp:coreProperties>
</file>