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c6e3652e668e7/Work/Projects/dogen/Finances/"/>
    </mc:Choice>
  </mc:AlternateContent>
  <xr:revisionPtr revIDLastSave="583" documentId="8_{6C3C763F-D9E1-4E6D-8C86-4D28C6C6C4A6}" xr6:coauthVersionLast="45" xr6:coauthVersionMax="45" xr10:uidLastSave="{1F3DE9B9-B60F-4707-AE9A-C18EBCFD3DE4}"/>
  <bookViews>
    <workbookView xWindow="-120" yWindow="-120" windowWidth="29040" windowHeight="15840" xr2:uid="{7EC05EA9-5315-43E9-8396-FB9501FE745C}"/>
  </bookViews>
  <sheets>
    <sheet name="Overhead" sheetId="2" r:id="rId1"/>
    <sheet name="Operating_Costs" sheetId="4" r:id="rId2"/>
    <sheet name="Comprehensive" sheetId="3" r:id="rId3"/>
    <sheet name="Projection" sheetId="14" r:id="rId4"/>
    <sheet name="employee_expenses" sheetId="10" r:id="rId5"/>
    <sheet name="Gaming" sheetId="7" r:id="rId6"/>
    <sheet name="Dance_Studio" sheetId="8" r:id="rId7"/>
    <sheet name="Kitchen" sheetId="9" r:id="rId8"/>
    <sheet name="Liabilities" sheetId="12" r:id="rId9"/>
    <sheet name="Eating Area" sheetId="13" r:id="rId10"/>
    <sheet name="decor" sheetId="11" r:id="rId11"/>
    <sheet name="Initial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B8" i="2"/>
  <c r="E10" i="13"/>
  <c r="E4" i="13"/>
  <c r="E5" i="13"/>
  <c r="E6" i="13"/>
  <c r="E3" i="13"/>
  <c r="B3" i="13"/>
  <c r="K7" i="11"/>
  <c r="B7" i="2" s="1"/>
  <c r="B6" i="2"/>
  <c r="B4" i="2"/>
  <c r="B7" i="12"/>
  <c r="K2" i="11"/>
  <c r="J2" i="11"/>
  <c r="D2" i="11"/>
  <c r="C2" i="11" s="1"/>
  <c r="F2" i="11" l="1"/>
  <c r="G14" i="9"/>
  <c r="G13" i="9"/>
  <c r="G12" i="9"/>
  <c r="G11" i="9"/>
  <c r="G10" i="9"/>
  <c r="G8" i="9"/>
  <c r="D2" i="9"/>
  <c r="G2" i="9" s="1"/>
  <c r="C9" i="9"/>
  <c r="G9" i="9" s="1"/>
  <c r="C7" i="9"/>
  <c r="G7" i="9" s="1"/>
  <c r="C4" i="9"/>
  <c r="G4" i="9" s="1"/>
  <c r="C5" i="9"/>
  <c r="G5" i="9" s="1"/>
  <c r="C6" i="9"/>
  <c r="G6" i="9" s="1"/>
  <c r="C3" i="9"/>
  <c r="G3" i="9" s="1"/>
  <c r="D8" i="7"/>
  <c r="D4" i="8"/>
  <c r="D3" i="8"/>
  <c r="D6" i="7"/>
  <c r="D7" i="7"/>
  <c r="D3" i="7"/>
  <c r="D4" i="7"/>
  <c r="D2" i="7"/>
  <c r="C5" i="7"/>
  <c r="D5" i="7" s="1"/>
  <c r="D11" i="7" l="1"/>
  <c r="B3" i="2" s="1"/>
  <c r="G17" i="9"/>
  <c r="B5" i="2" s="1"/>
  <c r="B27" i="1"/>
  <c r="B5" i="1" l="1"/>
  <c r="B7" i="1" s="1"/>
  <c r="B13" i="1"/>
  <c r="B31" i="1"/>
  <c r="B6" i="1" l="1"/>
  <c r="B14" i="1"/>
  <c r="B33" i="1"/>
  <c r="B35" i="1" s="1"/>
  <c r="B36" i="1" s="1"/>
  <c r="B37" i="1" s="1"/>
  <c r="B38" i="1" l="1"/>
  <c r="B34" i="1"/>
</calcChain>
</file>

<file path=xl/sharedStrings.xml><?xml version="1.0" encoding="utf-8"?>
<sst xmlns="http://schemas.openxmlformats.org/spreadsheetml/2006/main" count="110" uniqueCount="100">
  <si>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</si>
  <si>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</si>
  <si>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</si>
  <si>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</si>
  <si>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</si>
  <si>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</si>
  <si>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</si>
  <si>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</si>
  <si>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</si>
  <si>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</si>
  <si>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</si>
  <si>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</si>
  <si>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</si>
  <si>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</si>
  <si>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</si>
  <si>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</si>
  <si>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</si>
  <si>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</si>
  <si>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</si>
  <si>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</si>
  <si>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</si>
  <si>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</si>
  <si>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</si>
  <si>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</si>
  <si>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</si>
  <si>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</si>
  <si>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</si>
  <si>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</si>
  <si>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</si>
  <si>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</si>
  <si>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</si>
  <si>
    <t>charge by rounding up to the nearest dollar</t>
  </si>
  <si>
    <t>security, food, greeting desk</t>
  </si>
  <si>
    <t>I will be maintenance</t>
  </si>
  <si>
    <t>Percentage</t>
  </si>
  <si>
    <t>Gross</t>
  </si>
  <si>
    <t>per PC, accessories, and software</t>
  </si>
  <si>
    <t>four chairs, hard dining chairs, emphasis on cleanability</t>
  </si>
  <si>
    <t>long table, fits three PCs, 3x8 ft^2 design</t>
  </si>
  <si>
    <t>Number needed</t>
  </si>
  <si>
    <t>Costs</t>
  </si>
  <si>
    <t>Total Costs</t>
  </si>
  <si>
    <t>Costs Estimate</t>
  </si>
  <si>
    <t>Custom Wooden Panel cover decorations per table</t>
  </si>
  <si>
    <t>Cleaning Supplies</t>
  </si>
  <si>
    <t>Games fund</t>
  </si>
  <si>
    <t>Total</t>
  </si>
  <si>
    <t>sprung wood flooring per square feet</t>
  </si>
  <si>
    <t>square feet</t>
  </si>
  <si>
    <t>sprung wood flooring per square feet costs</t>
  </si>
  <si>
    <t>$ 4 - 6</t>
  </si>
  <si>
    <t>Best case scenario</t>
  </si>
  <si>
    <t>Best case dance floor (synthetic)</t>
  </si>
  <si>
    <t>no mirror for now because it would a pose a risk if converted to a nightclub</t>
  </si>
  <si>
    <t>Wifi</t>
  </si>
  <si>
    <t>laminate countertops per square foot</t>
  </si>
  <si>
    <t>Electrical outlets</t>
  </si>
  <si>
    <t>sink installation and plumbing</t>
  </si>
  <si>
    <t>hot plates</t>
  </si>
  <si>
    <t>mini oven</t>
  </si>
  <si>
    <t>airflow modifications</t>
  </si>
  <si>
    <t>premium refrigerator</t>
  </si>
  <si>
    <t>shared kitchen appliances</t>
  </si>
  <si>
    <t>plates and utensils</t>
  </si>
  <si>
    <t>number of countertops</t>
  </si>
  <si>
    <t>Amount needed</t>
  </si>
  <si>
    <t>Sq. feet per countertop</t>
  </si>
  <si>
    <t>Cost</t>
  </si>
  <si>
    <t>Counter Installation</t>
  </si>
  <si>
    <t>double basin sinks</t>
  </si>
  <si>
    <t>kitchen shelves</t>
  </si>
  <si>
    <t>decorations</t>
  </si>
  <si>
    <t>stainless steel cookware</t>
  </si>
  <si>
    <t>knives</t>
  </si>
  <si>
    <t>allergy form</t>
  </si>
  <si>
    <t>liabaility waiver for the kitchen use</t>
  </si>
  <si>
    <t>sq feet per 1 gal. can</t>
  </si>
  <si>
    <t>paint per 1 gal</t>
  </si>
  <si>
    <t>sq feet (3 walls and half of fourth)</t>
  </si>
  <si>
    <t>One normal wall sq feet</t>
  </si>
  <si>
    <t>paint cans per wall</t>
  </si>
  <si>
    <t>Number of walls</t>
  </si>
  <si>
    <t>Length (ft)</t>
  </si>
  <si>
    <t>height (ft)</t>
  </si>
  <si>
    <t>Paint cans needed</t>
  </si>
  <si>
    <t>gaming</t>
  </si>
  <si>
    <t>dancing</t>
  </si>
  <si>
    <t>cooking</t>
  </si>
  <si>
    <t>liability forms</t>
  </si>
  <si>
    <t>Likely scenario</t>
  </si>
  <si>
    <t>cleaning supplies</t>
  </si>
  <si>
    <t>Total Equipment Costs</t>
  </si>
  <si>
    <t>décor</t>
  </si>
  <si>
    <t>chairs</t>
  </si>
  <si>
    <t>8 seater tables</t>
  </si>
  <si>
    <t>4 seater tables</t>
  </si>
  <si>
    <t>2 seater tables</t>
  </si>
  <si>
    <t>Amount</t>
  </si>
  <si>
    <t>People per</t>
  </si>
  <si>
    <t>eating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</si>
</sst>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  <xf numFmtId="6" fontId="0" fillId="0" borderId="0" xfId="0" applyNumberForma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C8DE-41B9-46A0-BE44-EAAB92E58FB4}">
  <dimension ref="A3:B11"/>
  <sheetViews>
    <sheetView tabSelected="1" workbookViewId="0">
      <selection activeCell="A12" sqref="A12"/>
    </sheetView>
  </sheetViews>
  <sheetFormatPr defaultRowHeight="15" x14ac:dyDescent="0.25"/>
  <cols>
    <col min="1" max="1" width="20.7109375" customWidth="1"/>
    <col min="2" max="2" width="11.5703125" bestFit="1" customWidth="1"/>
  </cols>
  <sheetData>
    <row r="3" spans="1:2" x14ac:dyDescent="0.25">
      <c r="A3" t="s">
        <v>85</v>
      </c>
      <c r="B3" s="7">
        <f>Gaming!D11</f>
        <v>16930</v>
      </c>
    </row>
    <row r="4" spans="1:2" x14ac:dyDescent="0.25">
      <c r="A4" t="s">
        <v>86</v>
      </c>
      <c r="B4" s="7">
        <f>Dance_Studio!D5</f>
        <v>5000</v>
      </c>
    </row>
    <row r="5" spans="1:2" x14ac:dyDescent="0.25">
      <c r="A5" t="s">
        <v>87</v>
      </c>
      <c r="B5" s="7">
        <f>Kitchen!G17</f>
        <v>12865</v>
      </c>
    </row>
    <row r="6" spans="1:2" x14ac:dyDescent="0.25">
      <c r="A6" t="s">
        <v>88</v>
      </c>
      <c r="B6" s="7">
        <f>Liabilities!B7</f>
        <v>150</v>
      </c>
    </row>
    <row r="7" spans="1:2" x14ac:dyDescent="0.25">
      <c r="A7" t="s">
        <v>92</v>
      </c>
      <c r="B7" s="7">
        <f>decor!K7</f>
        <v>800</v>
      </c>
    </row>
    <row r="8" spans="1:2" x14ac:dyDescent="0.25">
      <c r="A8" t="s">
        <v>99</v>
      </c>
      <c r="B8" s="7">
        <f>'Eating Area'!E10</f>
        <v>2550</v>
      </c>
    </row>
    <row r="11" spans="1:2" x14ac:dyDescent="0.25">
      <c r="A11" t="s">
        <v>91</v>
      </c>
      <c r="B11" s="7">
        <f>SUM(B3:B8)</f>
        <v>38295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3AE5-3953-4739-93F6-EFB9BCC1B4E0}">
  <dimension ref="A2:E10"/>
  <sheetViews>
    <sheetView workbookViewId="0">
      <selection activeCell="E10" sqref="E10"/>
    </sheetView>
  </sheetViews>
  <sheetFormatPr defaultRowHeight="15" x14ac:dyDescent="0.25"/>
  <cols>
    <col min="1" max="1" width="26.42578125" customWidth="1"/>
    <col min="3" max="3" width="15.85546875" bestFit="1" customWidth="1"/>
    <col min="5" max="5" width="10.5703125" style="1" bestFit="1" customWidth="1"/>
  </cols>
  <sheetData>
    <row r="2" spans="1:5" x14ac:dyDescent="0.25">
      <c r="B2" t="s">
        <v>97</v>
      </c>
      <c r="C2" t="s">
        <v>98</v>
      </c>
      <c r="D2" t="s">
        <v>67</v>
      </c>
      <c r="E2" s="1" t="s">
        <v>46</v>
      </c>
    </row>
    <row r="3" spans="1:5" x14ac:dyDescent="0.25">
      <c r="A3" t="s">
        <v>93</v>
      </c>
      <c r="B3">
        <f>SUM(C4:C6)</f>
        <v>14</v>
      </c>
      <c r="C3">
        <v>1</v>
      </c>
      <c r="D3">
        <v>25</v>
      </c>
      <c r="E3" s="1">
        <f>D3*B3</f>
        <v>350</v>
      </c>
    </row>
    <row r="4" spans="1:5" x14ac:dyDescent="0.25">
      <c r="A4" t="s">
        <v>94</v>
      </c>
      <c r="B4">
        <v>2</v>
      </c>
      <c r="C4">
        <v>8</v>
      </c>
      <c r="D4">
        <v>400</v>
      </c>
      <c r="E4" s="1">
        <f t="shared" ref="E4:E6" si="0">D4*B4</f>
        <v>800</v>
      </c>
    </row>
    <row r="5" spans="1:5" x14ac:dyDescent="0.25">
      <c r="A5" t="s">
        <v>95</v>
      </c>
      <c r="B5">
        <v>4</v>
      </c>
      <c r="C5">
        <v>4</v>
      </c>
      <c r="D5">
        <v>200</v>
      </c>
      <c r="E5" s="1">
        <f t="shared" si="0"/>
        <v>800</v>
      </c>
    </row>
    <row r="6" spans="1:5" x14ac:dyDescent="0.25">
      <c r="A6" t="s">
        <v>96</v>
      </c>
      <c r="B6">
        <v>4</v>
      </c>
      <c r="C6">
        <v>2</v>
      </c>
      <c r="D6">
        <v>150</v>
      </c>
      <c r="E6" s="1">
        <f t="shared" si="0"/>
        <v>600</v>
      </c>
    </row>
    <row r="10" spans="1:5" x14ac:dyDescent="0.25">
      <c r="A10" t="s">
        <v>46</v>
      </c>
      <c r="E10" s="1">
        <f>SUM(E3:E6)</f>
        <v>2550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6F31-02C3-4DB3-8520-6CC51B52F01A}">
  <dimension ref="A1:K7"/>
  <sheetViews>
    <sheetView workbookViewId="0">
      <selection activeCell="H12" sqref="H12"/>
    </sheetView>
  </sheetViews>
  <sheetFormatPr defaultRowHeight="15" x14ac:dyDescent="0.25"/>
  <cols>
    <col min="1" max="1" width="16.42578125" bestFit="1" customWidth="1"/>
    <col min="3" max="3" width="31.5703125" bestFit="1" customWidth="1"/>
    <col min="4" max="4" width="22.5703125" bestFit="1" customWidth="1"/>
    <col min="5" max="5" width="19.28515625" bestFit="1" customWidth="1"/>
    <col min="6" max="6" width="17.7109375" bestFit="1" customWidth="1"/>
    <col min="7" max="7" width="15.7109375" bestFit="1" customWidth="1"/>
    <col min="8" max="8" width="10.28515625" bestFit="1" customWidth="1"/>
    <col min="9" max="9" width="10.5703125" bestFit="1" customWidth="1"/>
    <col min="10" max="10" width="17.42578125" bestFit="1" customWidth="1"/>
    <col min="11" max="11" width="9.140625" style="1"/>
  </cols>
  <sheetData>
    <row r="1" spans="1:11" x14ac:dyDescent="0.25">
      <c r="B1" t="s">
        <v>67</v>
      </c>
      <c r="C1" t="s">
        <v>78</v>
      </c>
      <c r="D1" t="s">
        <v>79</v>
      </c>
      <c r="E1" t="s">
        <v>76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s="1" t="s">
        <v>46</v>
      </c>
    </row>
    <row r="2" spans="1:11" x14ac:dyDescent="0.25">
      <c r="A2" t="s">
        <v>77</v>
      </c>
      <c r="B2">
        <v>20</v>
      </c>
      <c r="C2">
        <f>D2*G2</f>
        <v>3500</v>
      </c>
      <c r="D2">
        <f>I2*H2</f>
        <v>1000</v>
      </c>
      <c r="E2">
        <v>350</v>
      </c>
      <c r="F2">
        <f>D2/E2</f>
        <v>2.8571428571428572</v>
      </c>
      <c r="G2">
        <v>3.5</v>
      </c>
      <c r="H2">
        <v>100</v>
      </c>
      <c r="I2">
        <v>10</v>
      </c>
      <c r="J2">
        <f>C2/E2</f>
        <v>10</v>
      </c>
      <c r="K2" s="1">
        <f>B2*J2</f>
        <v>200</v>
      </c>
    </row>
    <row r="3" spans="1:11" x14ac:dyDescent="0.25">
      <c r="A3" t="s">
        <v>71</v>
      </c>
      <c r="K3" s="1">
        <v>400</v>
      </c>
    </row>
    <row r="4" spans="1:11" x14ac:dyDescent="0.25">
      <c r="A4" t="s">
        <v>90</v>
      </c>
      <c r="K4" s="1">
        <v>200</v>
      </c>
    </row>
    <row r="7" spans="1:11" x14ac:dyDescent="0.25">
      <c r="A7" t="s">
        <v>46</v>
      </c>
      <c r="K7" s="1">
        <f>SUM(K2:K4)</f>
        <v>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C38"/>
  <sheetViews>
    <sheetView workbookViewId="0">
      <selection activeCell="B15" sqref="B15"/>
    </sheetView>
  </sheetViews>
  <sheetFormatPr defaultRowHeight="15" x14ac:dyDescent="0.25"/>
  <cols>
    <col min="1" max="1" width="38.85546875" bestFit="1" customWidth="1"/>
    <col min="2" max="2" width="12.5703125" style="1" bestFit="1" customWidth="1"/>
  </cols>
  <sheetData>
    <row r="2" spans="1:3" x14ac:dyDescent="0.25">
      <c r="A2" t="s">
        <v>0</v>
      </c>
      <c r="B2" s="1">
        <v>60000</v>
      </c>
    </row>
    <row r="3" spans="1:3" x14ac:dyDescent="0.25">
      <c r="A3" t="s">
        <v>27</v>
      </c>
      <c r="B3" s="2">
        <v>3</v>
      </c>
      <c r="C3" t="s">
        <v>32</v>
      </c>
    </row>
    <row r="4" spans="1:3" x14ac:dyDescent="0.25">
      <c r="A4" t="s">
        <v>28</v>
      </c>
      <c r="B4" s="1">
        <v>700</v>
      </c>
      <c r="C4" t="s">
        <v>33</v>
      </c>
    </row>
    <row r="5" spans="1:3" x14ac:dyDescent="0.25">
      <c r="A5" t="s">
        <v>23</v>
      </c>
      <c r="B5" s="1">
        <f>B4*B3</f>
        <v>2100</v>
      </c>
    </row>
    <row r="6" spans="1:3" x14ac:dyDescent="0.25">
      <c r="A6" t="s">
        <v>24</v>
      </c>
      <c r="B6" s="1">
        <f>B5*4</f>
        <v>8400</v>
      </c>
    </row>
    <row r="7" spans="1:3" x14ac:dyDescent="0.25">
      <c r="A7" t="s">
        <v>25</v>
      </c>
      <c r="B7" s="1">
        <f>B5*51</f>
        <v>107100</v>
      </c>
    </row>
    <row r="8" spans="1:3" x14ac:dyDescent="0.25">
      <c r="A8" t="s">
        <v>22</v>
      </c>
      <c r="B8" s="1">
        <v>5000</v>
      </c>
    </row>
    <row r="9" spans="1:3" x14ac:dyDescent="0.25">
      <c r="A9" t="s">
        <v>21</v>
      </c>
      <c r="B9" s="1">
        <v>0</v>
      </c>
      <c r="C9" t="s">
        <v>31</v>
      </c>
    </row>
    <row r="10" spans="1:3" x14ac:dyDescent="0.25">
      <c r="A10" t="s">
        <v>20</v>
      </c>
      <c r="B10" s="1">
        <v>200</v>
      </c>
    </row>
    <row r="11" spans="1:3" x14ac:dyDescent="0.25">
      <c r="A11" t="s">
        <v>19</v>
      </c>
      <c r="B11" s="1">
        <v>100</v>
      </c>
    </row>
    <row r="12" spans="1:3" x14ac:dyDescent="0.25">
      <c r="A12" t="s">
        <v>18</v>
      </c>
      <c r="B12" s="1">
        <v>400</v>
      </c>
    </row>
    <row r="13" spans="1:3" x14ac:dyDescent="0.25">
      <c r="A13" t="s">
        <v>26</v>
      </c>
      <c r="B13" s="1">
        <f>SUM(B8:B12)</f>
        <v>5700</v>
      </c>
    </row>
    <row r="14" spans="1:3" x14ac:dyDescent="0.25">
      <c r="A14" t="s">
        <v>11</v>
      </c>
      <c r="B14" s="1">
        <f>B13*12+B7</f>
        <v>175500</v>
      </c>
    </row>
    <row r="17" spans="1:2" x14ac:dyDescent="0.25">
      <c r="A17" t="s">
        <v>29</v>
      </c>
    </row>
    <row r="18" spans="1:2" x14ac:dyDescent="0.25">
      <c r="A18" t="s">
        <v>13</v>
      </c>
      <c r="B18" s="1">
        <v>20</v>
      </c>
    </row>
    <row r="19" spans="1:2" x14ac:dyDescent="0.25">
      <c r="A19" t="s">
        <v>14</v>
      </c>
      <c r="B19" s="1">
        <v>15</v>
      </c>
    </row>
    <row r="21" spans="1:2" x14ac:dyDescent="0.25">
      <c r="A21" t="s">
        <v>30</v>
      </c>
    </row>
    <row r="22" spans="1:2" x14ac:dyDescent="0.25">
      <c r="A22" t="s">
        <v>4</v>
      </c>
      <c r="B22" s="2">
        <v>500</v>
      </c>
    </row>
    <row r="24" spans="1:2" x14ac:dyDescent="0.25">
      <c r="A24" t="s">
        <v>5</v>
      </c>
    </row>
    <row r="25" spans="1:2" x14ac:dyDescent="0.25">
      <c r="A25" s="3" t="s">
        <v>1</v>
      </c>
      <c r="B25" s="2">
        <v>2.5</v>
      </c>
    </row>
    <row r="26" spans="1:2" x14ac:dyDescent="0.25">
      <c r="A26" s="3" t="s">
        <v>2</v>
      </c>
      <c r="B26" s="4">
        <v>0.2</v>
      </c>
    </row>
    <row r="27" spans="1:2" x14ac:dyDescent="0.25">
      <c r="A27" s="3" t="s">
        <v>16</v>
      </c>
      <c r="B27" s="1">
        <f>B19*B25*B26*B22</f>
        <v>3750</v>
      </c>
    </row>
    <row r="29" spans="1:2" x14ac:dyDescent="0.25">
      <c r="A29" s="3" t="s">
        <v>15</v>
      </c>
      <c r="B29" s="2">
        <v>1.5</v>
      </c>
    </row>
    <row r="30" spans="1:2" x14ac:dyDescent="0.25">
      <c r="A30" s="3" t="s">
        <v>3</v>
      </c>
      <c r="B30" s="5">
        <v>0.8</v>
      </c>
    </row>
    <row r="31" spans="1:2" x14ac:dyDescent="0.25">
      <c r="A31" s="3" t="s">
        <v>17</v>
      </c>
      <c r="B31" s="1">
        <f>B22*B18*B29*B30</f>
        <v>12000</v>
      </c>
    </row>
    <row r="33" spans="1:2" x14ac:dyDescent="0.25">
      <c r="A33" t="s">
        <v>6</v>
      </c>
      <c r="B33" s="1">
        <f>B27+B31</f>
        <v>15750</v>
      </c>
    </row>
    <row r="34" spans="1:2" x14ac:dyDescent="0.25">
      <c r="A34" s="3" t="s">
        <v>7</v>
      </c>
      <c r="B34" s="1">
        <f>B33*4</f>
        <v>63000</v>
      </c>
    </row>
    <row r="35" spans="1:2" x14ac:dyDescent="0.25">
      <c r="A35" s="3" t="s">
        <v>8</v>
      </c>
      <c r="B35" s="1">
        <f>B33*51</f>
        <v>803250</v>
      </c>
    </row>
    <row r="36" spans="1:2" x14ac:dyDescent="0.25">
      <c r="A36" s="3" t="s">
        <v>9</v>
      </c>
      <c r="B36" s="1">
        <f>B35*0.25</f>
        <v>200812.5</v>
      </c>
    </row>
    <row r="37" spans="1:2" x14ac:dyDescent="0.25">
      <c r="A37" s="3" t="s">
        <v>10</v>
      </c>
      <c r="B37" s="1">
        <f>B35-B36</f>
        <v>602437.5</v>
      </c>
    </row>
    <row r="38" spans="1:2" x14ac:dyDescent="0.25">
      <c r="A38" s="3" t="s">
        <v>12</v>
      </c>
      <c r="B38" s="1">
        <f>B37-B14</f>
        <v>426937.5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472-3193-4419-B39A-ACA2F19F890D}">
  <dimension ref="A1"/>
  <sheetViews>
    <sheetView workbookViewId="0">
      <selection activeCell="G36" sqref="G3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8D9-1DCE-4B51-AE60-9CCAF40EB9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42B2-EFD7-436F-B204-92A7E08F055C}">
  <dimension ref="A1"/>
  <sheetViews>
    <sheetView workbookViewId="0">
      <selection activeCell="G36" sqref="G3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8B3A-A81C-4168-AA3E-DAD4781E4B82}">
  <dimension ref="A1:C2"/>
  <sheetViews>
    <sheetView workbookViewId="0">
      <selection activeCell="A3" sqref="A3"/>
    </sheetView>
  </sheetViews>
  <sheetFormatPr defaultRowHeight="15" x14ac:dyDescent="0.25"/>
  <sheetData>
    <row r="1" spans="1:3" x14ac:dyDescent="0.25">
      <c r="C1" t="s">
        <v>34</v>
      </c>
    </row>
    <row r="2" spans="1:3" x14ac:dyDescent="0.25">
      <c r="A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79C-848E-45C7-B440-BCF016365DF9}">
  <dimension ref="A1:D11"/>
  <sheetViews>
    <sheetView workbookViewId="0">
      <selection activeCell="C8" sqref="C8"/>
    </sheetView>
  </sheetViews>
  <sheetFormatPr defaultRowHeight="15" x14ac:dyDescent="0.25"/>
  <cols>
    <col min="1" max="1" width="49.7109375" bestFit="1" customWidth="1"/>
    <col min="2" max="2" width="15" style="1" bestFit="1" customWidth="1"/>
    <col min="3" max="3" width="15.28515625" customWidth="1"/>
    <col min="4" max="4" width="11.28515625" bestFit="1" customWidth="1"/>
  </cols>
  <sheetData>
    <row r="1" spans="1:4" x14ac:dyDescent="0.25">
      <c r="B1" s="1" t="s">
        <v>42</v>
      </c>
      <c r="C1" t="s">
        <v>39</v>
      </c>
      <c r="D1" t="s">
        <v>41</v>
      </c>
    </row>
    <row r="2" spans="1:4" x14ac:dyDescent="0.25">
      <c r="A2" t="s">
        <v>36</v>
      </c>
      <c r="B2" s="1">
        <v>1500</v>
      </c>
      <c r="C2">
        <v>10</v>
      </c>
      <c r="D2" s="7">
        <f>B2*C2</f>
        <v>15000</v>
      </c>
    </row>
    <row r="3" spans="1:4" x14ac:dyDescent="0.25">
      <c r="A3" t="s">
        <v>38</v>
      </c>
      <c r="B3" s="1">
        <v>100</v>
      </c>
      <c r="C3">
        <v>4</v>
      </c>
      <c r="D3" s="7">
        <f t="shared" ref="D3:D8" si="0">B3*C3</f>
        <v>400</v>
      </c>
    </row>
    <row r="4" spans="1:4" x14ac:dyDescent="0.25">
      <c r="A4" t="s">
        <v>37</v>
      </c>
      <c r="B4" s="1">
        <v>110</v>
      </c>
      <c r="C4">
        <v>3</v>
      </c>
      <c r="D4" s="7">
        <f t="shared" si="0"/>
        <v>330</v>
      </c>
    </row>
    <row r="5" spans="1:4" x14ac:dyDescent="0.25">
      <c r="A5" t="s">
        <v>43</v>
      </c>
      <c r="B5" s="1">
        <v>100</v>
      </c>
      <c r="C5">
        <f>C3</f>
        <v>4</v>
      </c>
      <c r="D5" s="7">
        <f t="shared" si="0"/>
        <v>400</v>
      </c>
    </row>
    <row r="6" spans="1:4" x14ac:dyDescent="0.25">
      <c r="A6" t="s">
        <v>45</v>
      </c>
      <c r="B6" s="1">
        <v>500</v>
      </c>
      <c r="C6">
        <v>1</v>
      </c>
      <c r="D6" s="7">
        <f t="shared" si="0"/>
        <v>500</v>
      </c>
    </row>
    <row r="7" spans="1:4" x14ac:dyDescent="0.25">
      <c r="A7" t="s">
        <v>44</v>
      </c>
      <c r="B7" s="1">
        <v>100</v>
      </c>
      <c r="C7">
        <v>1</v>
      </c>
      <c r="D7" s="7">
        <f t="shared" si="0"/>
        <v>100</v>
      </c>
    </row>
    <row r="8" spans="1:4" x14ac:dyDescent="0.25">
      <c r="A8" t="s">
        <v>54</v>
      </c>
      <c r="B8" s="1">
        <v>200</v>
      </c>
      <c r="C8">
        <v>1</v>
      </c>
      <c r="D8" s="7">
        <f t="shared" si="0"/>
        <v>200</v>
      </c>
    </row>
    <row r="11" spans="1:4" x14ac:dyDescent="0.25">
      <c r="A11" t="s">
        <v>46</v>
      </c>
      <c r="D11" s="7">
        <f>SUM(D2:D8)</f>
        <v>16930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BCF-A6A9-4054-90A6-E709ADB7E2B5}">
  <dimension ref="A1:G6"/>
  <sheetViews>
    <sheetView workbookViewId="0">
      <selection activeCell="D5" sqref="D5"/>
    </sheetView>
  </sheetViews>
  <sheetFormatPr defaultRowHeight="15" x14ac:dyDescent="0.25"/>
  <cols>
    <col min="1" max="1" width="33.7109375" bestFit="1" customWidth="1"/>
    <col min="2" max="2" width="8.85546875" style="1"/>
    <col min="3" max="3" width="10.7109375" bestFit="1" customWidth="1"/>
    <col min="4" max="4" width="11.28515625" bestFit="1" customWidth="1"/>
  </cols>
  <sheetData>
    <row r="1" spans="1:7" x14ac:dyDescent="0.25">
      <c r="G1" t="s">
        <v>49</v>
      </c>
    </row>
    <row r="2" spans="1:7" x14ac:dyDescent="0.25">
      <c r="B2" s="1" t="s">
        <v>40</v>
      </c>
      <c r="C2" t="s">
        <v>48</v>
      </c>
      <c r="G2" t="s">
        <v>50</v>
      </c>
    </row>
    <row r="3" spans="1:7" x14ac:dyDescent="0.25">
      <c r="A3" t="s">
        <v>47</v>
      </c>
      <c r="B3" s="1">
        <v>15</v>
      </c>
      <c r="C3">
        <v>900</v>
      </c>
      <c r="D3" s="7">
        <f>C3*B3</f>
        <v>13500</v>
      </c>
      <c r="G3" t="s">
        <v>51</v>
      </c>
    </row>
    <row r="4" spans="1:7" x14ac:dyDescent="0.25">
      <c r="A4" t="s">
        <v>52</v>
      </c>
      <c r="B4" s="1">
        <v>3</v>
      </c>
      <c r="C4">
        <v>900</v>
      </c>
      <c r="D4" s="7">
        <f>C4*B4</f>
        <v>2700</v>
      </c>
      <c r="G4" s="6">
        <v>3</v>
      </c>
    </row>
    <row r="5" spans="1:7" x14ac:dyDescent="0.25">
      <c r="A5" t="s">
        <v>89</v>
      </c>
      <c r="D5" s="1">
        <v>5000</v>
      </c>
    </row>
    <row r="6" spans="1:7" x14ac:dyDescent="0.25">
      <c r="A6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605D-AE6F-456E-B5FE-7223BF3283FD}">
  <dimension ref="A1:G17"/>
  <sheetViews>
    <sheetView workbookViewId="0">
      <selection activeCell="A17" sqref="A17"/>
    </sheetView>
  </sheetViews>
  <sheetFormatPr defaultRowHeight="15" x14ac:dyDescent="0.25"/>
  <cols>
    <col min="1" max="1" width="32" bestFit="1" customWidth="1"/>
    <col min="2" max="2" width="10.5703125" style="1" bestFit="1" customWidth="1"/>
    <col min="3" max="3" width="22.42578125" bestFit="1" customWidth="1"/>
    <col min="4" max="4" width="20" bestFit="1" customWidth="1"/>
    <col min="5" max="5" width="20.140625" bestFit="1" customWidth="1"/>
    <col min="6" max="6" width="17.28515625" bestFit="1" customWidth="1"/>
    <col min="7" max="7" width="11.5703125" bestFit="1" customWidth="1"/>
  </cols>
  <sheetData>
    <row r="1" spans="1:7" x14ac:dyDescent="0.25">
      <c r="B1" s="1" t="s">
        <v>40</v>
      </c>
      <c r="C1" t="s">
        <v>65</v>
      </c>
      <c r="D1" t="s">
        <v>66</v>
      </c>
      <c r="E1" t="s">
        <v>68</v>
      </c>
      <c r="F1" t="s">
        <v>64</v>
      </c>
      <c r="G1" t="s">
        <v>67</v>
      </c>
    </row>
    <row r="2" spans="1:7" x14ac:dyDescent="0.25">
      <c r="A2" t="s">
        <v>55</v>
      </c>
      <c r="B2" s="1">
        <v>35</v>
      </c>
      <c r="C2">
        <v>1</v>
      </c>
      <c r="D2">
        <f>5*5</f>
        <v>25</v>
      </c>
      <c r="E2">
        <v>400</v>
      </c>
      <c r="F2">
        <v>3</v>
      </c>
      <c r="G2" s="7">
        <f>(PRODUCT(B2:D2) +E2)*F2</f>
        <v>3825</v>
      </c>
    </row>
    <row r="3" spans="1:7" x14ac:dyDescent="0.25">
      <c r="A3" t="s">
        <v>69</v>
      </c>
      <c r="B3" s="1">
        <v>300</v>
      </c>
      <c r="C3">
        <f>$F$2</f>
        <v>3</v>
      </c>
      <c r="G3" s="7">
        <f>B3*C3</f>
        <v>900</v>
      </c>
    </row>
    <row r="4" spans="1:7" x14ac:dyDescent="0.25">
      <c r="A4" t="s">
        <v>56</v>
      </c>
      <c r="B4" s="1">
        <v>50</v>
      </c>
      <c r="C4">
        <f>$F$2</f>
        <v>3</v>
      </c>
      <c r="G4" s="7">
        <f t="shared" ref="G4:G14" si="0">B4*C4</f>
        <v>150</v>
      </c>
    </row>
    <row r="5" spans="1:7" x14ac:dyDescent="0.25">
      <c r="A5" t="s">
        <v>57</v>
      </c>
      <c r="B5" s="1">
        <v>500</v>
      </c>
      <c r="C5">
        <f>$F$2</f>
        <v>3</v>
      </c>
      <c r="G5" s="7">
        <f t="shared" si="0"/>
        <v>1500</v>
      </c>
    </row>
    <row r="6" spans="1:7" x14ac:dyDescent="0.25">
      <c r="A6" t="s">
        <v>58</v>
      </c>
      <c r="B6" s="1">
        <v>100</v>
      </c>
      <c r="C6">
        <f>$F$2</f>
        <v>3</v>
      </c>
      <c r="G6" s="7">
        <f t="shared" si="0"/>
        <v>300</v>
      </c>
    </row>
    <row r="7" spans="1:7" x14ac:dyDescent="0.25">
      <c r="A7" t="s">
        <v>59</v>
      </c>
      <c r="B7" s="1">
        <v>200</v>
      </c>
      <c r="C7">
        <f>$F$2</f>
        <v>3</v>
      </c>
      <c r="G7" s="7">
        <f t="shared" si="0"/>
        <v>600</v>
      </c>
    </row>
    <row r="8" spans="1:7" x14ac:dyDescent="0.25">
      <c r="A8" t="s">
        <v>60</v>
      </c>
      <c r="B8" s="1">
        <v>300</v>
      </c>
      <c r="C8">
        <v>1</v>
      </c>
      <c r="G8" s="7">
        <f t="shared" si="0"/>
        <v>300</v>
      </c>
    </row>
    <row r="9" spans="1:7" x14ac:dyDescent="0.25">
      <c r="A9" t="s">
        <v>61</v>
      </c>
      <c r="B9" s="1">
        <v>900</v>
      </c>
      <c r="C9">
        <f>$F$2</f>
        <v>3</v>
      </c>
      <c r="G9" s="7">
        <f t="shared" si="0"/>
        <v>2700</v>
      </c>
    </row>
    <row r="10" spans="1:7" x14ac:dyDescent="0.25">
      <c r="A10" t="s">
        <v>62</v>
      </c>
      <c r="B10" s="1">
        <v>1000</v>
      </c>
      <c r="C10">
        <v>1</v>
      </c>
      <c r="G10" s="7">
        <f t="shared" si="0"/>
        <v>1000</v>
      </c>
    </row>
    <row r="11" spans="1:7" x14ac:dyDescent="0.25">
      <c r="A11" t="s">
        <v>63</v>
      </c>
      <c r="B11" s="1">
        <v>0</v>
      </c>
      <c r="C11">
        <v>1</v>
      </c>
      <c r="G11" s="7">
        <f t="shared" si="0"/>
        <v>0</v>
      </c>
    </row>
    <row r="12" spans="1:7" x14ac:dyDescent="0.25">
      <c r="A12" t="s">
        <v>70</v>
      </c>
      <c r="B12" s="1">
        <v>100</v>
      </c>
      <c r="C12">
        <v>6</v>
      </c>
      <c r="G12" s="7">
        <f t="shared" si="0"/>
        <v>600</v>
      </c>
    </row>
    <row r="13" spans="1:7" x14ac:dyDescent="0.25">
      <c r="A13" t="s">
        <v>72</v>
      </c>
      <c r="B13" s="1">
        <v>250</v>
      </c>
      <c r="C13">
        <v>3</v>
      </c>
      <c r="G13" s="7">
        <f t="shared" si="0"/>
        <v>750</v>
      </c>
    </row>
    <row r="14" spans="1:7" x14ac:dyDescent="0.25">
      <c r="A14" t="s">
        <v>73</v>
      </c>
      <c r="B14" s="1">
        <v>80</v>
      </c>
      <c r="C14">
        <v>3</v>
      </c>
      <c r="G14" s="7">
        <f t="shared" si="0"/>
        <v>240</v>
      </c>
    </row>
    <row r="17" spans="1:7" x14ac:dyDescent="0.25">
      <c r="A17" t="s">
        <v>46</v>
      </c>
      <c r="G17" s="7">
        <f>SUM(G2:G14)</f>
        <v>12865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18DE-64EC-418D-B15A-DB7866B424E3}">
  <dimension ref="A1:B7"/>
  <sheetViews>
    <sheetView workbookViewId="0">
      <selection activeCell="A8" sqref="A8"/>
    </sheetView>
  </sheetViews>
  <sheetFormatPr defaultRowHeight="15" x14ac:dyDescent="0.25"/>
  <cols>
    <col min="1" max="1" width="32.85546875" bestFit="1" customWidth="1"/>
  </cols>
  <sheetData>
    <row r="1" spans="1:2" x14ac:dyDescent="0.25">
      <c r="B1" t="s">
        <v>67</v>
      </c>
    </row>
    <row r="2" spans="1:2" x14ac:dyDescent="0.25">
      <c r="A2" t="s">
        <v>75</v>
      </c>
      <c r="B2" s="1">
        <v>100</v>
      </c>
    </row>
    <row r="3" spans="1:2" x14ac:dyDescent="0.25">
      <c r="A3" t="s">
        <v>74</v>
      </c>
      <c r="B3" s="1">
        <v>50</v>
      </c>
    </row>
    <row r="7" spans="1:2" x14ac:dyDescent="0.25">
      <c r="A7" t="s">
        <v>46</v>
      </c>
      <c r="B7" s="7">
        <f>B2+B3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Overhead</vt:lpstr>
      <vt:lpstr>Operating_Costs</vt:lpstr>
      <vt:lpstr>Comprehensive</vt:lpstr>
      <vt:lpstr>Projection</vt:lpstr>
      <vt:lpstr>employee_expenses</vt:lpstr>
      <vt:lpstr>Gaming</vt:lpstr>
      <vt:lpstr>Dance_Studio</vt:lpstr>
      <vt:lpstr>Kitchen</vt:lpstr>
      <vt:lpstr>Liabilities</vt:lpstr>
      <vt:lpstr>Eating Area</vt:lpstr>
      <vt:lpstr>decor</vt:lpstr>
      <vt:lpstr>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Thomas Francis</cp:lastModifiedBy>
  <dcterms:created xsi:type="dcterms:W3CDTF">2020-06-03T22:48:35Z</dcterms:created>
  <dcterms:modified xsi:type="dcterms:W3CDTF">2020-06-23T04:09:39Z</dcterms:modified>
</cp:coreProperties>
</file>