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drawings/drawing4.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drawings/drawing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huynh\Downloads\Porfolio\Excel IT Help Desk\"/>
    </mc:Choice>
  </mc:AlternateContent>
  <xr:revisionPtr revIDLastSave="0" documentId="13_ncr:1_{02ACA75D-961D-472B-8F5E-0953D64070A6}" xr6:coauthVersionLast="47" xr6:coauthVersionMax="47" xr10:uidLastSave="{00000000-0000-0000-0000-000000000000}"/>
  <bookViews>
    <workbookView xWindow="28680" yWindow="-120" windowWidth="38640" windowHeight="21120" activeTab="1" xr2:uid="{09A330E4-4A81-4074-A85F-EC1E5AFB0CA4}"/>
  </bookViews>
  <sheets>
    <sheet name="Overview" sheetId="4" r:id="rId1"/>
    <sheet name="Dashboard 1" sheetId="1" r:id="rId2"/>
    <sheet name="Performance" sheetId="6" r:id="rId3"/>
    <sheet name="Issue" sheetId="10" r:id="rId4"/>
    <sheet name="Satisfaction" sheetId="9" r:id="rId5"/>
    <sheet name="Sheet4" sheetId="15" r:id="rId6"/>
  </sheets>
  <definedNames>
    <definedName name="_xleta.AVERAGE" hidden="1" xlm="1">#NAME?</definedName>
    <definedName name="_xleta.TEXTJOIN" hidden="1" xlm="1">#NAME?</definedName>
    <definedName name="Slicer_Month">#N/A</definedName>
    <definedName name="Slicer_owner_group">#N/A</definedName>
    <definedName name="Slicer_Satisfaction_star">#N/A</definedName>
    <definedName name="Slicer_severity">#N/A</definedName>
    <definedName name="Slicer_ticket_status">#N/A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907" r:id="rId23"/>
    <pivotCache cacheId="913" r:id="rId24"/>
    <pivotCache cacheId="916" r:id="rId25"/>
    <pivotCache cacheId="919" r:id="rId26"/>
    <pivotCache cacheId="922" r:id="rId27"/>
    <pivotCache cacheId="925" r:id="rId28"/>
    <pivotCache cacheId="928" r:id="rId29"/>
    <pivotCache cacheId="931" r:id="rId30"/>
    <pivotCache cacheId="934" r:id="rId31"/>
    <pivotCache cacheId="937" r:id="rId32"/>
    <pivotCache cacheId="940" r:id="rId33"/>
    <pivotCache cacheId="943" r:id="rId34"/>
    <pivotCache cacheId="946" r:id="rId35"/>
    <pivotCache cacheId="949" r:id="rId36"/>
    <pivotCache cacheId="952" r:id="rId37"/>
    <pivotCache cacheId="955" r:id="rId38"/>
    <pivotCache cacheId="958" r:id="rId39"/>
    <pivotCache cacheId="961" r:id="rId40"/>
    <pivotCache cacheId="964" r:id="rId41"/>
    <pivotCache cacheId="967" r:id="rId42"/>
    <pivotCache cacheId="973" r:id="rId43"/>
  </pivotCaches>
  <extLst>
    <ext xmlns:x14="http://schemas.microsoft.com/office/spreadsheetml/2009/9/main" uri="{876F7934-8845-4945-9796-88D515C7AA90}">
      <x14:pivotCaches>
        <pivotCache cacheId="37" r:id="rId44"/>
      </x14:pivotCaches>
    </ext>
    <ext xmlns:x14="http://schemas.microsoft.com/office/spreadsheetml/2009/9/main" uri="{BBE1A952-AA13-448e-AADC-164F8A28A991}">
      <x14:slicerCaches>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e_e8a7c9d3-0e86-4fea-a6e7-dfb67df96069" name="date" connection="Query - date"/>
          <x15:modelTable id="help_desk_1ebdd47b-b7f7-4af9-aea0-2c76f8cd8b13" name="help_desk" connection="Query - help_desk"/>
          <x15:modelTable id="Measure_41901a25-9cb2-464c-a02b-03890235804e" name="Measure" connection="Query - Measure"/>
          <x15:modelTable id="satisfaction_summary_c5970f59-8aec-42af-b45c-34c09821e855" name="satisfaction_summary" connection="Query - satisfaction_summary"/>
        </x15:modelTables>
        <x15:modelRelationships>
          <x15:modelRelationship fromTable="help_desk" fromColumn="created_date" toTable="date" toColumn="created_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7" i="4" l="1" a="1"/>
  <c r="O7" i="4" s="1"/>
  <c r="L44" i="4"/>
  <c r="K44" i="4"/>
  <c r="E91" i="4"/>
  <c r="F91" i="4"/>
  <c r="G91" i="4" s="1"/>
  <c r="E92" i="4"/>
  <c r="F92" i="4"/>
  <c r="G92" i="4" s="1"/>
  <c r="E93" i="4"/>
  <c r="F93" i="4"/>
  <c r="G93" i="4" s="1"/>
  <c r="E94" i="4"/>
  <c r="F94" i="4"/>
  <c r="G94" i="4" s="1"/>
  <c r="F90" i="4"/>
  <c r="E90" i="4"/>
  <c r="E84" i="4"/>
  <c r="F84" i="4"/>
  <c r="E85" i="4"/>
  <c r="F85" i="4"/>
  <c r="E86" i="4"/>
  <c r="F86" i="4"/>
  <c r="E87" i="4"/>
  <c r="F87" i="4"/>
  <c r="F83" i="4"/>
  <c r="E83" i="4"/>
  <c r="B31" i="4"/>
  <c r="C31" i="4"/>
  <c r="D31" i="4"/>
  <c r="B32" i="4"/>
  <c r="C32" i="4"/>
  <c r="D32" i="4"/>
  <c r="B33" i="4"/>
  <c r="C33" i="4"/>
  <c r="D33" i="4"/>
  <c r="B34" i="4"/>
  <c r="C34" i="4"/>
  <c r="D34" i="4"/>
  <c r="B35" i="4"/>
  <c r="C35" i="4"/>
  <c r="D35" i="4"/>
  <c r="B36" i="4"/>
  <c r="C36" i="4"/>
  <c r="D36" i="4"/>
  <c r="B37" i="4"/>
  <c r="C37" i="4"/>
  <c r="D37" i="4"/>
  <c r="B38" i="4"/>
  <c r="C38" i="4"/>
  <c r="D38" i="4"/>
  <c r="C30" i="4"/>
  <c r="D30" i="4"/>
  <c r="B30" i="4"/>
  <c r="M44" i="4"/>
  <c r="N44" i="4"/>
  <c r="K45" i="4"/>
  <c r="L45" i="4"/>
  <c r="M45" i="4"/>
  <c r="N45" i="4"/>
  <c r="K46" i="4"/>
  <c r="L46" i="4"/>
  <c r="M46" i="4"/>
  <c r="N46" i="4"/>
  <c r="K47" i="4"/>
  <c r="L47" i="4"/>
  <c r="M47" i="4"/>
  <c r="N47" i="4"/>
  <c r="K48" i="4"/>
  <c r="L48" i="4"/>
  <c r="M48" i="4"/>
  <c r="N48" i="4"/>
  <c r="L43" i="4"/>
  <c r="M43" i="4"/>
  <c r="N43" i="4"/>
  <c r="K43" i="4"/>
  <c r="S58" i="4" a="1"/>
  <c r="S58" i="4" s="1"/>
  <c r="T58" i="4" a="1"/>
  <c r="T58" i="4" s="1"/>
  <c r="S59" i="4" a="1"/>
  <c r="S59" i="4" s="1"/>
  <c r="T59" i="4" a="1"/>
  <c r="T59" i="4" s="1"/>
  <c r="S60" i="4" a="1"/>
  <c r="S60" i="4" s="1"/>
  <c r="T60" i="4" a="1"/>
  <c r="T60" i="4" s="1"/>
  <c r="S61" i="4" a="1"/>
  <c r="S61" i="4" s="1"/>
  <c r="T61" i="4" a="1"/>
  <c r="T61" i="4" s="1"/>
  <c r="T57" i="4" a="1"/>
  <c r="T57" i="4" s="1"/>
  <c r="S57" i="4" a="1"/>
  <c r="S57" i="4" s="1"/>
  <c r="T63" i="4" s="1"/>
  <c r="U18" i="4" a="1"/>
  <c r="U18" i="4" s="1"/>
  <c r="D19" i="4"/>
  <c r="E19" i="4"/>
  <c r="F19" i="4"/>
  <c r="C19" i="4"/>
  <c r="S19" i="4" a="1"/>
  <c r="S19" i="4" s="1"/>
  <c r="T19" i="4" a="1"/>
  <c r="T19" i="4" s="1"/>
  <c r="U19" i="4" a="1"/>
  <c r="U19" i="4" s="1"/>
  <c r="V19" i="4" a="1"/>
  <c r="V19" i="4" s="1"/>
  <c r="W19" i="4" a="1"/>
  <c r="W19" i="4" s="1"/>
  <c r="Y19" i="4" a="1"/>
  <c r="Y19" i="4" s="1"/>
  <c r="S20" i="4" a="1"/>
  <c r="S20" i="4" s="1"/>
  <c r="T20" i="4" a="1"/>
  <c r="T20" i="4" s="1"/>
  <c r="U20" i="4" a="1"/>
  <c r="U20" i="4" s="1"/>
  <c r="V20" i="4" a="1"/>
  <c r="V20" i="4" s="1"/>
  <c r="W20" i="4" a="1"/>
  <c r="W20" i="4" s="1"/>
  <c r="Y20" i="4" a="1"/>
  <c r="Y20" i="4" s="1"/>
  <c r="S21" i="4" a="1"/>
  <c r="S21" i="4" s="1"/>
  <c r="T21" i="4" a="1"/>
  <c r="T21" i="4" s="1"/>
  <c r="U21" i="4" a="1"/>
  <c r="U21" i="4" s="1"/>
  <c r="V21" i="4" a="1"/>
  <c r="V21" i="4" s="1"/>
  <c r="W21" i="4" a="1"/>
  <c r="W21" i="4" s="1"/>
  <c r="Y21" i="4" a="1"/>
  <c r="Y21" i="4" s="1"/>
  <c r="S22" i="4" a="1"/>
  <c r="S22" i="4" s="1"/>
  <c r="T22" i="4" a="1"/>
  <c r="T22" i="4" s="1"/>
  <c r="U22" i="4" a="1"/>
  <c r="U22" i="4" s="1"/>
  <c r="V22" i="4" a="1"/>
  <c r="V22" i="4" s="1"/>
  <c r="W22" i="4" a="1"/>
  <c r="W22" i="4" s="1"/>
  <c r="Y22" i="4" a="1"/>
  <c r="Y22" i="4" s="1"/>
  <c r="Y18" i="4" a="1"/>
  <c r="Y18" i="4" s="1"/>
  <c r="T18" i="4" a="1"/>
  <c r="T18" i="4" s="1"/>
  <c r="V18" i="4" a="1"/>
  <c r="V18" i="4" s="1"/>
  <c r="W18" i="4" a="1"/>
  <c r="W18" i="4" s="1"/>
  <c r="X18" i="4" a="1"/>
  <c r="X18" i="4" s="1"/>
  <c r="S18" i="4" a="1"/>
  <c r="S18" i="4" s="1"/>
  <c r="T23" i="4" s="1"/>
  <c r="G24" i="4"/>
  <c r="G25" i="4"/>
  <c r="G26" i="4"/>
  <c r="G23" i="4"/>
  <c r="G16" i="4"/>
  <c r="G17" i="4"/>
  <c r="G15" i="4"/>
  <c r="G18" i="4"/>
  <c r="O16" i="4"/>
  <c r="O17" i="4"/>
  <c r="O18" i="4"/>
  <c r="O15" i="4"/>
  <c r="T30" i="4" a="1"/>
  <c r="T30" i="4" s="1"/>
  <c r="T40" i="4" s="1"/>
  <c r="U30" i="4" a="1"/>
  <c r="U30" i="4" s="1"/>
  <c r="T31" i="4" a="1"/>
  <c r="T31" i="4" s="1"/>
  <c r="U31" i="4" a="1"/>
  <c r="U31" i="4" s="1"/>
  <c r="T32" i="4" a="1"/>
  <c r="T32" i="4" s="1"/>
  <c r="U32" i="4" a="1"/>
  <c r="U32" i="4" s="1"/>
  <c r="T33" i="4" a="1"/>
  <c r="T33" i="4" s="1"/>
  <c r="U33" i="4" a="1"/>
  <c r="U33" i="4" s="1"/>
  <c r="T34" i="4" a="1"/>
  <c r="T34" i="4" s="1"/>
  <c r="U34" i="4" a="1"/>
  <c r="U34" i="4" s="1"/>
  <c r="T35" i="4" a="1"/>
  <c r="T35" i="4" s="1"/>
  <c r="U35" i="4" a="1"/>
  <c r="U35" i="4" s="1"/>
  <c r="T36" i="4" a="1"/>
  <c r="T36" i="4" s="1"/>
  <c r="U36" i="4" a="1"/>
  <c r="U36" i="4" s="1"/>
  <c r="T37" i="4" a="1"/>
  <c r="T37" i="4" s="1"/>
  <c r="U37" i="4" a="1"/>
  <c r="U37" i="4" s="1"/>
  <c r="T38" i="4" a="1"/>
  <c r="T38" i="4" s="1"/>
  <c r="U38" i="4" a="1"/>
  <c r="U38" i="4" s="1"/>
  <c r="S31" i="4" a="1"/>
  <c r="S31" i="4" s="1"/>
  <c r="S32" i="4" a="1"/>
  <c r="S32" i="4" s="1"/>
  <c r="S33" i="4" a="1"/>
  <c r="S33" i="4" s="1"/>
  <c r="S34" i="4" a="1"/>
  <c r="S34" i="4" s="1"/>
  <c r="S35" i="4" a="1"/>
  <c r="S35" i="4" s="1"/>
  <c r="S36" i="4" a="1"/>
  <c r="S36" i="4" s="1"/>
  <c r="S37" i="4" a="1"/>
  <c r="S37" i="4" s="1"/>
  <c r="S38" i="4" a="1"/>
  <c r="S38" i="4" s="1"/>
  <c r="S30" i="4" a="1"/>
  <c r="S30" i="4" s="1"/>
  <c r="X22" i="4" l="1" a="1"/>
  <c r="X22" i="4" s="1"/>
  <c r="X21" i="4" a="1"/>
  <c r="X21" i="4" s="1"/>
  <c r="X19" i="4" a="1"/>
  <c r="X19" i="4" s="1"/>
  <c r="X20" i="4" a="1"/>
  <c r="X20" i="4" s="1"/>
  <c r="G19" i="4"/>
  <c r="S11" i="4" a="1"/>
  <c r="S11" i="4" s="1"/>
  <c r="S16" i="4" a="1"/>
  <c r="S16" i="4" s="1"/>
  <c r="T16" i="4" a="1"/>
  <c r="T16" i="4" s="1"/>
  <c r="T15" i="4" a="1"/>
  <c r="T15" i="4" s="1"/>
  <c r="S15" i="4" a="1"/>
  <c r="S15" i="4" s="1"/>
  <c r="T14" i="4" a="1"/>
  <c r="T14" i="4" s="1"/>
  <c r="S14" i="4" a="1"/>
  <c r="S14" i="4" s="1"/>
  <c r="T13" i="4" a="1"/>
  <c r="T13" i="4" s="1"/>
  <c r="S13" i="4" a="1"/>
  <c r="S13" i="4" s="1"/>
  <c r="T12" i="4" a="1"/>
  <c r="T12" i="4" s="1"/>
  <c r="S12" i="4" a="1"/>
  <c r="S12" i="4" s="1"/>
  <c r="T11" i="4" a="1"/>
  <c r="T11"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6231164-CB4D-4C0C-9B93-E68BBFA4BF1E}" name="Query - date" description="Connection to the 'date' query in the workbook." type="100" refreshedVersion="8" minRefreshableVersion="5">
    <extLst>
      <ext xmlns:x15="http://schemas.microsoft.com/office/spreadsheetml/2010/11/main" uri="{DE250136-89BD-433C-8126-D09CA5730AF9}">
        <x15:connection id="449124a2-df8b-434f-83aa-e6511de8cef8"/>
      </ext>
    </extLst>
  </connection>
  <connection id="2" xr16:uid="{9E496831-5A05-428B-830F-9B120DCE0922}" name="Query - help_desk" description="Connection to the 'help_desk' query in the workbook." type="100" refreshedVersion="8" minRefreshableVersion="5">
    <extLst>
      <ext xmlns:x15="http://schemas.microsoft.com/office/spreadsheetml/2010/11/main" uri="{DE250136-89BD-433C-8126-D09CA5730AF9}">
        <x15:connection id="e1762776-7f9a-419a-a351-dc7c78e11917"/>
      </ext>
    </extLst>
  </connection>
  <connection id="3" xr16:uid="{2C3555DD-F124-40F4-9CE9-524CC60E69B7}" name="Query - Measure" description="Connection to the 'Measure' query in the workbook." type="100" refreshedVersion="8" minRefreshableVersion="5">
    <extLst>
      <ext xmlns:x15="http://schemas.microsoft.com/office/spreadsheetml/2010/11/main" uri="{DE250136-89BD-433C-8126-D09CA5730AF9}">
        <x15:connection id="7060a0fb-4861-4dec-9de6-ee3bf1a53287">
          <x15:oledbPr connection="Provider=Microsoft.Mashup.OleDb.1;Data Source=$Workbook$;Location=Measure;Extended Properties=&quot;&quot;">
            <x15:dbTables>
              <x15:dbTable name="Measure"/>
            </x15:dbTables>
          </x15:oledbPr>
        </x15:connection>
      </ext>
    </extLst>
  </connection>
  <connection id="4" xr16:uid="{3E9BCBE1-216B-4E0C-A9FD-AAD35EABDC05}" name="Query - satisfaction_summary" description="Connection to the 'satisfaction_summary' query in the workbook." type="100" refreshedVersion="8" minRefreshableVersion="5">
    <extLst>
      <ext xmlns:x15="http://schemas.microsoft.com/office/spreadsheetml/2010/11/main" uri="{DE250136-89BD-433C-8126-D09CA5730AF9}">
        <x15:connection id="c4fafbb2-fd68-4080-9a4f-5dddd3ae7a33">
          <x15:oledbPr connection="Provider=Microsoft.Mashup.OleDb.1;Data Source=$Workbook$;Location=satisfaction_summary;Extended Properties=&quot;&quot;">
            <x15:dbTables>
              <x15:dbTable name="satisfaction_summary"/>
            </x15:dbTables>
          </x15:oledbPr>
        </x15:connection>
      </ext>
    </extLst>
  </connection>
  <connection id="5" xr16:uid="{1641082A-402D-4C23-8C5A-AD9A4CCA6253}"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<sst xmlns="http://schemas.openxmlformats.org/spreadsheetml/2006/main" count="374" uniqueCount="88">
  <si>
    <t>Grand Total</t>
  </si>
  <si>
    <t>Total Tickets</t>
  </si>
  <si>
    <t xml:space="preserve">Avg Days Open All </t>
  </si>
  <si>
    <t xml:space="preserve">Avg Resolution Days </t>
  </si>
  <si>
    <t xml:space="preserve">Overall Satisfaction Rate </t>
  </si>
  <si>
    <t>Avg Satisfaction Score</t>
  </si>
  <si>
    <t>Open Tickets</t>
  </si>
  <si>
    <t>Access/Login</t>
  </si>
  <si>
    <t>Hardware</t>
  </si>
  <si>
    <t>Software</t>
  </si>
  <si>
    <t>Systems</t>
  </si>
  <si>
    <t>Issue Category</t>
  </si>
  <si>
    <t>High</t>
  </si>
  <si>
    <t>Low</t>
  </si>
  <si>
    <t>Medium</t>
  </si>
  <si>
    <t>Unassigned</t>
  </si>
  <si>
    <t>Severity</t>
  </si>
  <si>
    <t>Issue</t>
  </si>
  <si>
    <t>Request</t>
  </si>
  <si>
    <t>Apr</t>
  </si>
  <si>
    <t>Aug</t>
  </si>
  <si>
    <t>Jul</t>
  </si>
  <si>
    <t>Jun</t>
  </si>
  <si>
    <t>Mar</t>
  </si>
  <si>
    <t>May</t>
  </si>
  <si>
    <t>Oct</t>
  </si>
  <si>
    <t>Sep</t>
  </si>
  <si>
    <t>Month</t>
  </si>
  <si>
    <t>Closed - No Action</t>
  </si>
  <si>
    <t>Open</t>
  </si>
  <si>
    <t>Resolved</t>
  </si>
  <si>
    <t>Waiting for Requestor Feedback</t>
  </si>
  <si>
    <t xml:space="preserve">Closed Tickets </t>
  </si>
  <si>
    <t>Within SLA</t>
  </si>
  <si>
    <t>% Within SLA</t>
  </si>
  <si>
    <t>Type</t>
  </si>
  <si>
    <t>Column Labels</t>
  </si>
  <si>
    <t>☆☆☆ No Rating</t>
  </si>
  <si>
    <t>★☆☆ Unsatisfied</t>
  </si>
  <si>
    <t>★★☆ Satisfied</t>
  </si>
  <si>
    <t>★★★ Highly Satisfied</t>
  </si>
  <si>
    <t>Ticket Type</t>
  </si>
  <si>
    <t>Satisfaction Score</t>
  </si>
  <si>
    <t xml:space="preserve">SLA Target </t>
  </si>
  <si>
    <t>Gộp thành 1 with drop down</t>
  </si>
  <si>
    <t>Architecture</t>
  </si>
  <si>
    <t>Networking</t>
  </si>
  <si>
    <t>Security and Governance</t>
  </si>
  <si>
    <t>Owner Group</t>
  </si>
  <si>
    <t>0-7</t>
  </si>
  <si>
    <t>15-21</t>
  </si>
  <si>
    <t>22-30</t>
  </si>
  <si>
    <t>31+</t>
  </si>
  <si>
    <t>8-14</t>
  </si>
  <si>
    <t>Count of ticket_number</t>
  </si>
  <si>
    <t>Day Open Bin</t>
  </si>
  <si>
    <r>
      <t>KPIs chính</t>
    </r>
    <r>
      <rPr>
        <sz val="11"/>
        <color theme="1"/>
        <rFont val="Segoe UI"/>
        <family val="2"/>
        <scheme val="minor"/>
      </rPr>
      <t xml:space="preserve"> (ở đầu trang):</t>
    </r>
  </si>
  <si>
    <t>Tổng số ticket</t>
  </si>
  <si>
    <t>Số ticket Open/Resolved/Pending</t>
  </si>
  <si>
    <t>Thời gian xử lý trung bình</t>
  </si>
  <si>
    <t>Tỷ lệ hài lòng tổng thể</t>
  </si>
  <si>
    <r>
      <t>Biểu đồ xu hướng</t>
    </r>
    <r>
      <rPr>
        <sz val="11"/>
        <color theme="1"/>
        <rFont val="Segoe UI"/>
        <family val="2"/>
        <scheme val="minor"/>
      </rPr>
      <t>: Số lượng ticket theo thời gian (theo tháng/tuần)</t>
    </r>
  </si>
  <si>
    <r>
      <t>Phân bổ theo trạng thái</t>
    </r>
    <r>
      <rPr>
        <sz val="11"/>
        <color theme="1"/>
        <rFont val="Segoe UI"/>
        <family val="2"/>
        <scheme val="minor"/>
      </rPr>
      <t>: Pie chart (Open, Resolved, Waiting, Closed)</t>
    </r>
  </si>
  <si>
    <r>
      <t>Top 5 vấn đề phổ biến</t>
    </r>
    <r>
      <rPr>
        <sz val="11"/>
        <color theme="1"/>
        <rFont val="Segoe UI"/>
        <family val="2"/>
        <scheme val="minor"/>
      </rPr>
      <t>: Bar chart theo issue_category</t>
    </r>
  </si>
  <si>
    <r>
      <t>Phân bổ theo mức độ nghiêm trọng</t>
    </r>
    <r>
      <rPr>
        <sz val="11"/>
        <color theme="1"/>
        <rFont val="Segoe UI"/>
        <family val="2"/>
        <scheme val="minor"/>
      </rPr>
      <t>: Donut chart severity</t>
    </r>
  </si>
  <si>
    <t>Sum of Avg_Satisfaction</t>
  </si>
  <si>
    <t>Day_open</t>
  </si>
  <si>
    <t xml:space="preserve">Bar Chart </t>
  </si>
  <si>
    <t>Unresolved Critical</t>
  </si>
  <si>
    <t xml:space="preserve">Severity = "High" 
Status = "Open" </t>
  </si>
  <si>
    <t>Fastest Resolution</t>
  </si>
  <si>
    <t>Slowest Resolution</t>
  </si>
  <si>
    <t>% Within SLA Open</t>
  </si>
  <si>
    <t xml:space="preserve">% Within SLA Closed </t>
  </si>
  <si>
    <t xml:space="preserve">Open Tickets </t>
  </si>
  <si>
    <t xml:space="preserve">Total Tickets </t>
  </si>
  <si>
    <t xml:space="preserve">Total </t>
  </si>
  <si>
    <t xml:space="preserve">Space </t>
  </si>
  <si>
    <t>Total</t>
  </si>
  <si>
    <t xml:space="preserve"> Stacked Bar </t>
  </si>
  <si>
    <t>Avg day open chart</t>
  </si>
  <si>
    <t>Table</t>
  </si>
  <si>
    <t xml:space="preserve">Title </t>
  </si>
  <si>
    <t>Title</t>
  </si>
  <si>
    <t>Team</t>
  </si>
  <si>
    <t>Rating</t>
  </si>
  <si>
    <t>% Total Tickets</t>
  </si>
  <si>
    <t>Ticket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</si>
</sst>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0.0"/>
    <numFmt numFmtId="165" formatCode="0.000000"/>
    <numFmt numFmtId="166" formatCode="0.0000"/>
    <numFmt numFmtId="167" formatCode="_(* #,##0_);_(* \(#,##0\);_(* &quot;-&quot;??_);_(@_)"/>
  </numFmts>
  <fonts count="7" x14ac:knownFonts="1">
    <font>
      <sz val="11"/>
      <color theme="1"/>
      <name val="Segoe UI"/>
      <family val="2"/>
      <scheme val="minor"/>
    </font>
    <font>
      <b/>
      <sz val="11"/>
      <color theme="1"/>
      <name val="Segoe UI"/>
      <family val="2"/>
      <scheme val="minor"/>
    </font>
    <font>
      <sz val="11"/>
      <color theme="1"/>
      <name val="Segoe UI"/>
      <family val="2"/>
      <scheme val="minor"/>
    </font>
    <font>
      <sz val="11"/>
      <name val="Segoe UI"/>
      <family val="2"/>
      <scheme val="minor"/>
    </font>
    <font>
      <b/>
      <sz val="11"/>
      <name val="Segoe UI"/>
      <family val="2"/>
      <scheme val="minor"/>
    </font>
    <font>
      <sz val="11"/>
      <color theme="4"/>
      <name val="Segoe UI"/>
      <family val="2"/>
      <scheme val="minor"/>
    </font>
    <font>
      <sz val="8"/>
      <color rgb="FF000000"/>
      <name val="Segoe UI"/>
      <family val="2"/>
    </font>
  </fonts>
  <fills count="12">
    <fill>
      <patternFill patternType="none"/>
    </fill>
    <fill>
      <patternFill patternType="gray125"/>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2" tint="-9.9978637043366805E-2"/>
        <bgColor indexed="64"/>
      </patternFill>
    </fill>
    <fill>
      <patternFill patternType="solid">
        <fgColor theme="2"/>
        <bgColor theme="4" tint="0.79998168889431442"/>
      </patternFill>
    </fill>
    <fill>
      <patternFill patternType="solid">
        <fgColor theme="2"/>
        <bgColor indexed="64"/>
      </patternFill>
    </fill>
    <fill>
      <patternFill patternType="solid">
        <fgColor theme="8" tint="0.79998168889431442"/>
        <bgColor indexed="64"/>
      </patternFill>
    </fill>
    <fill>
      <patternFill patternType="solid">
        <fgColor theme="0"/>
        <bgColor indexed="64"/>
      </patternFill>
    </fill>
  </fills>
  <borders count="6">
    <border>
      <left/>
      <right/>
      <top/>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bottom style="thin">
        <color theme="4"/>
      </bottom>
      <diagonal/>
    </border>
    <border>
      <left/>
      <right/>
      <top/>
      <bottom style="medium">
        <color theme="4"/>
      </bottom>
      <diagonal/>
    </border>
  </borders>
  <cellStyleXfs count="3">
    <xf numFmtId="0" fontId="0" fillId="0" borderId="0"/>
    <xf numFmtId="43" fontId="2" fillId="0" borderId="0" applyFont="0" applyFill="0" applyBorder="0" applyAlignment="0" applyProtection="0"/>
    <xf numFmtId="9" fontId="2" fillId="0" borderId="0" applyFont="0" applyFill="0" applyBorder="0" applyAlignment="0" applyProtection="0"/>
  </cellStyleXfs>
  <cellXfs count="46">
    <xf numFmtId="0" fontId="0" fillId="0" borderId="0" xfId="0"/>
    <xf numFmtId="0" fontId="0" fillId="0" borderId="0" xfId="0" pivotButton="1"/>
    <xf numFmtId="0" fontId="0" fillId="0" borderId="0" xfId="0" applyAlignment="1">
      <alignment horizontal="left"/>
    </xf>
    <xf numFmtId="0" fontId="1" fillId="2" borderId="1" xfId="0" applyFont="1" applyFill="1" applyBorder="1"/>
    <xf numFmtId="9" fontId="0" fillId="0" borderId="0" xfId="0" applyNumberFormat="1"/>
    <xf numFmtId="0" fontId="1" fillId="0" borderId="0" xfId="0" applyFont="1"/>
    <xf numFmtId="0" fontId="1" fillId="2" borderId="2" xfId="0" applyFont="1" applyFill="1" applyBorder="1" applyAlignment="1">
      <alignment horizontal="left"/>
    </xf>
    <xf numFmtId="0" fontId="1" fillId="2" borderId="2" xfId="0" applyFont="1" applyFill="1" applyBorder="1"/>
    <xf numFmtId="0" fontId="0" fillId="3" borderId="0" xfId="0" applyFill="1"/>
    <xf numFmtId="0" fontId="1" fillId="0" borderId="0" xfId="0" applyFont="1" applyAlignment="1">
      <alignment horizontal="left" vertical="center" indent="1"/>
    </xf>
    <xf numFmtId="0" fontId="0" fillId="0" borderId="0" xfId="0" applyAlignment="1">
      <alignment horizontal="left" vertical="center" indent="2"/>
    </xf>
    <xf numFmtId="0" fontId="0" fillId="4" borderId="0" xfId="0" applyFill="1"/>
    <xf numFmtId="0" fontId="0" fillId="5" borderId="0" xfId="0" applyFill="1"/>
    <xf numFmtId="10" fontId="0" fillId="0" borderId="0" xfId="0" applyNumberFormat="1"/>
    <xf numFmtId="9" fontId="0" fillId="0" borderId="0" xfId="2" applyFont="1"/>
    <xf numFmtId="2" fontId="0" fillId="0" borderId="0" xfId="0" applyNumberFormat="1"/>
    <xf numFmtId="3" fontId="0" fillId="0" borderId="0" xfId="0" applyNumberFormat="1"/>
    <xf numFmtId="0" fontId="0" fillId="6" borderId="0" xfId="0" applyFill="1"/>
    <xf numFmtId="165" fontId="0" fillId="0" borderId="0" xfId="0" applyNumberFormat="1"/>
    <xf numFmtId="0" fontId="0" fillId="0" borderId="3" xfId="0" applyBorder="1"/>
    <xf numFmtId="3" fontId="0" fillId="0" borderId="3" xfId="0" applyNumberFormat="1" applyBorder="1"/>
    <xf numFmtId="0" fontId="0" fillId="7" borderId="0" xfId="0" applyFill="1"/>
    <xf numFmtId="0" fontId="1" fillId="8" borderId="1" xfId="0" applyFont="1" applyFill="1" applyBorder="1"/>
    <xf numFmtId="0" fontId="4" fillId="9" borderId="3" xfId="0" applyFont="1" applyFill="1" applyBorder="1"/>
    <xf numFmtId="9" fontId="4" fillId="9" borderId="3" xfId="2" applyFont="1" applyFill="1" applyBorder="1"/>
    <xf numFmtId="0" fontId="0" fillId="10" borderId="0" xfId="0" applyFill="1"/>
    <xf numFmtId="0" fontId="0" fillId="0" borderId="0" xfId="0" applyAlignment="1">
      <alignment wrapText="1"/>
    </xf>
    <xf numFmtId="166" fontId="0" fillId="0" borderId="0" xfId="0" applyNumberFormat="1"/>
    <xf numFmtId="164" fontId="0" fillId="0" borderId="0" xfId="0" applyNumberFormat="1"/>
    <xf numFmtId="167" fontId="0" fillId="0" borderId="0" xfId="1" applyNumberFormat="1" applyFont="1"/>
    <xf numFmtId="0" fontId="1" fillId="5" borderId="0" xfId="0" applyFont="1" applyFill="1"/>
    <xf numFmtId="0" fontId="0" fillId="11" borderId="0" xfId="0" applyFill="1"/>
    <xf numFmtId="167" fontId="0" fillId="0" borderId="0" xfId="1" applyNumberFormat="1" applyFont="1" applyFill="1" applyBorder="1"/>
    <xf numFmtId="0" fontId="0" fillId="0" borderId="4" xfId="0" applyBorder="1"/>
    <xf numFmtId="167" fontId="0" fillId="0" borderId="0" xfId="0" applyNumberFormat="1"/>
    <xf numFmtId="0" fontId="5" fillId="11" borderId="5" xfId="0" applyFont="1" applyFill="1" applyBorder="1" applyAlignment="1">
      <alignment horizontal="left"/>
    </xf>
    <xf numFmtId="0" fontId="5" fillId="11" borderId="5" xfId="0" applyFont="1" applyFill="1" applyBorder="1" applyAlignment="1">
      <alignment horizontal="center"/>
    </xf>
    <xf numFmtId="164" fontId="0" fillId="0" borderId="0" xfId="0" applyNumberFormat="1" applyAlignment="1">
      <alignment horizontal="center"/>
    </xf>
    <xf numFmtId="0" fontId="3" fillId="11" borderId="0" xfId="0" applyFont="1" applyFill="1"/>
    <xf numFmtId="164" fontId="3" fillId="11" borderId="0" xfId="0" applyNumberFormat="1" applyFont="1" applyFill="1" applyAlignment="1">
      <alignment horizontal="center"/>
    </xf>
    <xf numFmtId="0" fontId="3" fillId="11" borderId="0" xfId="0" applyFont="1" applyFill="1" applyAlignment="1">
      <alignment horizontal="center"/>
    </xf>
    <xf numFmtId="9" fontId="1" fillId="2" borderId="1" xfId="2" applyFont="1" applyFill="1" applyBorder="1"/>
    <xf numFmtId="0" fontId="3" fillId="11" borderId="0" xfId="1" applyNumberFormat="1" applyFont="1" applyFill="1" applyBorder="1" applyAlignment="1">
      <alignment horizontal="center"/>
    </xf>
    <xf numFmtId="0" fontId="0" fillId="0" borderId="0" xfId="0" applyNumberFormat="1"/>
    <xf numFmtId="0" fontId="0" fillId="11" borderId="0" xfId="0" applyFont="1" applyFill="1"/>
    <xf numFmtId="0" fontId="0" fillId="0" borderId="0" xfId="0" applyNumberFormat="1" applyAlignment="1">
      <alignment horizontal="center"/>
    </xf>
  </cellXfs>
  <cellStyles count="3">
    <cellStyle name="Comma" xfId="1" builtinId="3"/>
    <cellStyle name="Normal" xfId="0" builtinId="0"/>
    <cellStyle name="Percent" xfId="2" builtinId="5"/>
  </cellStyles>
  <dxfs count="71">
    <dxf>
      <font>
        <color theme="0" tint="-0.14996795556505021"/>
      </font>
      <border>
        <bottom style="thin">
          <color theme="4"/>
        </bottom>
        <vertical/>
        <horizontal/>
      </border>
    </dxf>
    <dxf>
      <font>
        <color theme="1"/>
      </font>
      <fill>
        <patternFill>
          <bgColor theme="4"/>
        </patternFill>
      </fill>
      <border>
        <left style="thin">
          <color theme="4"/>
        </left>
        <right style="thin">
          <color theme="4"/>
        </right>
        <top style="thin">
          <color theme="4"/>
        </top>
        <bottom style="thin">
          <color theme="4"/>
        </bottom>
        <vertical/>
        <horizontal/>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0" formatCode="General"/>
    </dxf>
    <dxf>
      <fill>
        <patternFill patternType="solid">
          <bgColor theme="8" tint="0.79998168889431442"/>
        </patternFill>
      </fill>
    </dxf>
    <dxf>
      <fill>
        <patternFill patternType="solid">
          <bgColor theme="8" tint="0.79998168889431442"/>
        </patternFill>
      </fill>
    </dxf>
    <dxf>
      <numFmt numFmtId="164" formatCode="0.0"/>
    </dxf>
    <dxf>
      <font>
        <b val="0"/>
      </font>
    </dxf>
    <dxf>
      <font>
        <b val="0"/>
      </font>
    </dxf>
    <dxf>
      <fill>
        <patternFill>
          <bgColor theme="0"/>
        </patternFill>
      </fill>
    </dxf>
    <dxf>
      <fill>
        <patternFill>
          <bgColor theme="0"/>
        </patternFill>
      </fill>
    </dxf>
    <dxf>
      <alignment horizontal="cent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0" formatCode="General"/>
    </dxf>
    <dxf>
      <numFmt numFmtId="13" formatCode="0%"/>
    </dxf>
    <dxf>
      <numFmt numFmtId="13" formatCode="0%"/>
    </dxf>
    <dxf>
      <numFmt numFmtId="165" formatCode="0.000000"/>
    </dxf>
    <dxf>
      <numFmt numFmtId="165" formatCode="0.000000"/>
    </dxf>
    <dxf>
      <numFmt numFmtId="13" formatCode="0%"/>
    </dxf>
    <dxf>
      <fill>
        <patternFill patternType="solid">
          <bgColor theme="6" tint="0.59999389629810485"/>
        </patternFill>
      </fill>
    </dxf>
    <dxf>
      <fill>
        <patternFill patternType="solid">
          <bgColor theme="6" tint="0.59999389629810485"/>
        </patternFill>
      </fill>
    </dxf>
    <dxf>
      <numFmt numFmtId="13" formatCode="0%"/>
    </dxf>
    <dxf>
      <numFmt numFmtId="14" formatCode="0.00%"/>
    </dxf>
    <dxf>
      <numFmt numFmtId="167" formatCode="_(* #,##0_);_(* \(#,##0\);_(* &quot;-&quot;??_);_(@_)"/>
    </dxf>
    <dxf>
      <numFmt numFmtId="0" formatCode="General"/>
    </dxf>
    <dxf>
      <fill>
        <patternFill patternType="solid">
          <bgColor theme="8" tint="0.79998168889431442"/>
        </patternFill>
      </fill>
    </dxf>
    <dxf>
      <fill>
        <patternFill patternType="solid">
          <bgColor theme="8" tint="0.79998168889431442"/>
        </patternFill>
      </fill>
    </dxf>
    <dxf>
      <fill>
        <patternFill patternType="solid">
          <bgColor theme="2" tint="-9.9978637043366805E-2"/>
        </patternFill>
      </fill>
    </dxf>
    <dxf>
      <numFmt numFmtId="13" formatCode="0%"/>
    </dxf>
    <dxf>
      <numFmt numFmtId="13" formatCode="0%"/>
    </dxf>
    <dxf>
      <numFmt numFmtId="166" formatCode="0.0000"/>
    </dxf>
    <dxf>
      <fill>
        <patternFill patternType="solid">
          <bgColor theme="6" tint="0.59999389629810485"/>
        </patternFill>
      </fill>
    </dxf>
    <dxf>
      <fill>
        <patternFill patternType="solid">
          <bgColor theme="6" tint="0.59999389629810485"/>
        </patternFill>
      </fill>
    </dxf>
    <dxf>
      <numFmt numFmtId="14" formatCode="0.00%"/>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numFmt numFmtId="13" formatCode="0%"/>
    </dxf>
    <dxf>
      <numFmt numFmtId="0" formatCode="Genera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67" formatCode="_(* #,##0_);_(* \(#,##0\);_(* &quot;-&quot;??_);_(@_)"/>
    </dxf>
    <dxf>
      <numFmt numFmtId="13" formatCode="0%"/>
    </dxf>
    <dxf>
      <numFmt numFmtId="14" formatCode="0.00%"/>
    </dxf>
    <dxf>
      <fill>
        <patternFill patternType="solid">
          <bgColor theme="6" tint="0.59999389629810485"/>
        </patternFill>
      </fill>
    </dxf>
    <dxf>
      <fill>
        <patternFill patternType="solid">
          <bgColor theme="6" tint="0.59999389629810485"/>
        </patternFill>
      </fill>
    </dxf>
    <dxf>
      <fill>
        <patternFill>
          <bgColor theme="6" tint="0.59999389629810485"/>
        </patternFill>
      </fill>
    </dxf>
    <dxf>
      <fill>
        <patternFill>
          <bgColor theme="6" tint="0.59999389629810485"/>
        </patternFill>
      </fill>
    </dxf>
    <dxf>
      <fill>
        <patternFill patternType="solid">
          <bgColor theme="4"/>
        </patternFill>
      </fill>
    </dxf>
    <dxf>
      <fill>
        <patternFill patternType="solid">
          <bgColor theme="4"/>
        </patternFill>
      </fill>
    </dxf>
    <dxf>
      <numFmt numFmtId="167" formatCode="_(* #,##0_);_(* \(#,##0\);_(* &quot;-&quot;??_);_(@_)"/>
    </dxf>
    <dxf>
      <numFmt numFmtId="13" formatCode="0%"/>
    </dxf>
    <dxf>
      <numFmt numFmtId="3" formatCode="#,##0"/>
    </dxf>
    <dxf>
      <numFmt numFmtId="3" formatCode="#,##0"/>
    </dxf>
    <dxf>
      <numFmt numFmtId="3" formatCode="#,##0"/>
    </dxf>
    <dxf>
      <numFmt numFmtId="2" formatCode="0.00"/>
    </dxf>
    <dxf>
      <numFmt numFmtId="164" formatCode="0.0"/>
    </dxf>
    <dxf>
      <numFmt numFmtId="164" formatCode="0.0"/>
    </dxf>
    <dxf>
      <numFmt numFmtId="13" formatCode="0%"/>
    </dxf>
    <dxf>
      <numFmt numFmtId="13" formatCode="0%"/>
    </dxf>
  </dxfs>
  <tableStyles count="1" defaultTableStyle="TableStyleMedium2" defaultPivotStyle="PivotStyleLight16">
    <tableStyle name="SlicerStyleLight1 2" pivot="0" table="0" count="10" xr9:uid="{75C64209-15F4-46D4-9D85-6346A46362EE}">
      <tableStyleElement type="wholeTable" dxfId="1"/>
      <tableStyleElement type="headerRow" dxfId="0"/>
    </tableStyle>
  </tableStyles>
  <colors>
    <mruColors>
      <color rgb="FFEBF3FB"/>
    </mruColors>
  </colors>
  <extLst>
    <ext xmlns:x14="http://schemas.microsoft.com/office/spreadsheetml/2009/9/main" uri="{46F421CA-312F-682f-3DD2-61675219B42D}">
      <x14:dxfs count="8">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theme="0" tint="-0.14996795556505021"/>
          </font>
          <fill>
            <patternFill patternType="solid">
              <fgColor theme="4" tint="0.79995117038483843"/>
              <bgColor theme="4"/>
            </patternFill>
          </fill>
          <border diagonalUp="0" diagonalDown="0">
            <left/>
            <right/>
            <top/>
            <bottom/>
            <vertical/>
            <horizontal/>
          </border>
        </dxf>
        <dxf>
          <font>
            <b/>
            <i val="0"/>
            <color theme="0" tint="-0.14996795556505021"/>
          </font>
          <fill>
            <patternFill patternType="solid">
              <fgColor theme="4" tint="0.59999389629810485"/>
              <bgColor theme="4"/>
            </patternFill>
          </fill>
          <border diagonalUp="0" diagonalDown="0">
            <left/>
            <right/>
            <top/>
            <bottom style="thick">
              <color rgb="FF999999"/>
            </bottom>
            <vertical/>
            <horizontal/>
          </border>
        </dxf>
        <dxf>
          <font>
            <color theme="0" tint="-0.14996795556505021"/>
          </font>
          <fill>
            <patternFill patternType="solid">
              <fgColor rgb="FFFFFFFF"/>
              <bgColor theme="4"/>
            </patternFill>
          </fill>
          <border diagonalUp="0" diagonalDown="0">
            <left/>
            <right/>
            <top/>
            <bottom/>
            <vertical/>
            <horizontal/>
          </border>
        </dxf>
        <dxf>
          <font>
            <color theme="0" tint="-0.14996795556505021"/>
          </font>
          <fill>
            <patternFill patternType="solid">
              <fgColor rgb="FFFFFFFF"/>
              <bgColor theme="4"/>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61.xml"/><Relationship Id="rId21" Type="http://schemas.openxmlformats.org/officeDocument/2006/relationships/pivotCacheDefinition" Target="pivotCache/pivotCacheDefinition15.xml"/><Relationship Id="rId42" Type="http://schemas.openxmlformats.org/officeDocument/2006/relationships/pivotCacheDefinition" Target="pivotCache/pivotCacheDefinition36.xml"/><Relationship Id="rId63" Type="http://schemas.openxmlformats.org/officeDocument/2006/relationships/customXml" Target="../customXml/item7.xml"/><Relationship Id="rId84" Type="http://schemas.openxmlformats.org/officeDocument/2006/relationships/customXml" Target="../customXml/item28.xml"/><Relationship Id="rId16" Type="http://schemas.openxmlformats.org/officeDocument/2006/relationships/pivotCacheDefinition" Target="pivotCache/pivotCacheDefinition10.xml"/><Relationship Id="rId107" Type="http://schemas.openxmlformats.org/officeDocument/2006/relationships/customXml" Target="../customXml/item51.xml"/><Relationship Id="rId11" Type="http://schemas.openxmlformats.org/officeDocument/2006/relationships/pivotCacheDefinition" Target="pivotCache/pivotCacheDefinition5.xml"/><Relationship Id="rId32" Type="http://schemas.openxmlformats.org/officeDocument/2006/relationships/pivotCacheDefinition" Target="pivotCache/pivotCacheDefinition26.xml"/><Relationship Id="rId37" Type="http://schemas.openxmlformats.org/officeDocument/2006/relationships/pivotCacheDefinition" Target="pivotCache/pivotCacheDefinition31.xml"/><Relationship Id="rId53" Type="http://schemas.openxmlformats.org/officeDocument/2006/relationships/sharedStrings" Target="sharedStrings.xml"/><Relationship Id="rId58" Type="http://schemas.openxmlformats.org/officeDocument/2006/relationships/customXml" Target="../customXml/item2.xml"/><Relationship Id="rId74" Type="http://schemas.openxmlformats.org/officeDocument/2006/relationships/customXml" Target="../customXml/item18.xml"/><Relationship Id="rId79" Type="http://schemas.openxmlformats.org/officeDocument/2006/relationships/customXml" Target="../customXml/item23.xml"/><Relationship Id="rId102" Type="http://schemas.openxmlformats.org/officeDocument/2006/relationships/customXml" Target="../customXml/item46.xml"/><Relationship Id="rId123" Type="http://schemas.openxmlformats.org/officeDocument/2006/relationships/customXml" Target="../customXml/item67.xml"/><Relationship Id="rId128" Type="http://schemas.openxmlformats.org/officeDocument/2006/relationships/customXml" Target="../customXml/item72.xml"/><Relationship Id="rId5" Type="http://schemas.openxmlformats.org/officeDocument/2006/relationships/worksheet" Target="worksheets/sheet5.xml"/><Relationship Id="rId90" Type="http://schemas.openxmlformats.org/officeDocument/2006/relationships/customXml" Target="../customXml/item34.xml"/><Relationship Id="rId95" Type="http://schemas.openxmlformats.org/officeDocument/2006/relationships/customXml" Target="../customXml/item39.xml"/><Relationship Id="rId22" Type="http://schemas.openxmlformats.org/officeDocument/2006/relationships/pivotCacheDefinition" Target="pivotCache/pivotCacheDefinition16.xml"/><Relationship Id="rId27" Type="http://schemas.openxmlformats.org/officeDocument/2006/relationships/pivotCacheDefinition" Target="pivotCache/pivotCacheDefinition21.xml"/><Relationship Id="rId43" Type="http://schemas.openxmlformats.org/officeDocument/2006/relationships/pivotCacheDefinition" Target="pivotCache/pivotCacheDefinition37.xml"/><Relationship Id="rId48" Type="http://schemas.microsoft.com/office/2007/relationships/slicerCache" Target="slicerCaches/slicerCache4.xml"/><Relationship Id="rId64" Type="http://schemas.openxmlformats.org/officeDocument/2006/relationships/customXml" Target="../customXml/item8.xml"/><Relationship Id="rId69" Type="http://schemas.openxmlformats.org/officeDocument/2006/relationships/customXml" Target="../customXml/item13.xml"/><Relationship Id="rId113" Type="http://schemas.openxmlformats.org/officeDocument/2006/relationships/customXml" Target="../customXml/item57.xml"/><Relationship Id="rId118" Type="http://schemas.openxmlformats.org/officeDocument/2006/relationships/customXml" Target="../customXml/item62.xml"/><Relationship Id="rId134" Type="http://schemas.microsoft.com/office/2006/relationships/vbaProject" Target="vbaProject.bin"/><Relationship Id="rId80" Type="http://schemas.openxmlformats.org/officeDocument/2006/relationships/customXml" Target="../customXml/item24.xml"/><Relationship Id="rId85" Type="http://schemas.openxmlformats.org/officeDocument/2006/relationships/customXml" Target="../customXml/item29.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33" Type="http://schemas.openxmlformats.org/officeDocument/2006/relationships/pivotCacheDefinition" Target="pivotCache/pivotCacheDefinition27.xml"/><Relationship Id="rId38" Type="http://schemas.openxmlformats.org/officeDocument/2006/relationships/pivotCacheDefinition" Target="pivotCache/pivotCacheDefinition32.xml"/><Relationship Id="rId59" Type="http://schemas.openxmlformats.org/officeDocument/2006/relationships/customXml" Target="../customXml/item3.xml"/><Relationship Id="rId103" Type="http://schemas.openxmlformats.org/officeDocument/2006/relationships/customXml" Target="../customXml/item47.xml"/><Relationship Id="rId108" Type="http://schemas.openxmlformats.org/officeDocument/2006/relationships/customXml" Target="../customXml/item52.xml"/><Relationship Id="rId124" Type="http://schemas.openxmlformats.org/officeDocument/2006/relationships/customXml" Target="../customXml/item68.xml"/><Relationship Id="rId129" Type="http://schemas.openxmlformats.org/officeDocument/2006/relationships/customXml" Target="../customXml/item73.xml"/><Relationship Id="rId54" Type="http://schemas.openxmlformats.org/officeDocument/2006/relationships/sheetMetadata" Target="metadata.xml"/><Relationship Id="rId70" Type="http://schemas.openxmlformats.org/officeDocument/2006/relationships/customXml" Target="../customXml/item14.xml"/><Relationship Id="rId75" Type="http://schemas.openxmlformats.org/officeDocument/2006/relationships/customXml" Target="../customXml/item19.xml"/><Relationship Id="rId91" Type="http://schemas.openxmlformats.org/officeDocument/2006/relationships/customXml" Target="../customXml/item35.xml"/><Relationship Id="rId96" Type="http://schemas.openxmlformats.org/officeDocument/2006/relationships/customXml" Target="../customXml/item40.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ivotCacheDefinition" Target="pivotCache/pivotCacheDefinition17.xml"/><Relationship Id="rId28" Type="http://schemas.openxmlformats.org/officeDocument/2006/relationships/pivotCacheDefinition" Target="pivotCache/pivotCacheDefinition22.xml"/><Relationship Id="rId49" Type="http://schemas.microsoft.com/office/2007/relationships/slicerCache" Target="slicerCaches/slicerCache5.xml"/><Relationship Id="rId114" Type="http://schemas.openxmlformats.org/officeDocument/2006/relationships/customXml" Target="../customXml/item58.xml"/><Relationship Id="rId119" Type="http://schemas.openxmlformats.org/officeDocument/2006/relationships/customXml" Target="../customXml/item63.xml"/><Relationship Id="rId44" Type="http://schemas.openxmlformats.org/officeDocument/2006/relationships/pivotCacheDefinition" Target="pivotCache/pivotCacheDefinition38.xml"/><Relationship Id="rId60" Type="http://schemas.openxmlformats.org/officeDocument/2006/relationships/customXml" Target="../customXml/item4.xml"/><Relationship Id="rId65" Type="http://schemas.openxmlformats.org/officeDocument/2006/relationships/customXml" Target="../customXml/item9.xml"/><Relationship Id="rId81" Type="http://schemas.openxmlformats.org/officeDocument/2006/relationships/customXml" Target="../customXml/item25.xml"/><Relationship Id="rId86" Type="http://schemas.openxmlformats.org/officeDocument/2006/relationships/customXml" Target="../customXml/item30.xml"/><Relationship Id="rId130" Type="http://schemas.openxmlformats.org/officeDocument/2006/relationships/customXml" Target="../customXml/item74.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pivotCacheDefinition" Target="pivotCache/pivotCacheDefinition33.xml"/><Relationship Id="rId109" Type="http://schemas.openxmlformats.org/officeDocument/2006/relationships/customXml" Target="../customXml/item53.xml"/><Relationship Id="rId34" Type="http://schemas.openxmlformats.org/officeDocument/2006/relationships/pivotCacheDefinition" Target="pivotCache/pivotCacheDefinition28.xml"/><Relationship Id="rId50" Type="http://schemas.openxmlformats.org/officeDocument/2006/relationships/theme" Target="theme/theme1.xml"/><Relationship Id="rId55" Type="http://schemas.openxmlformats.org/officeDocument/2006/relationships/powerPivotData" Target="model/item.data"/><Relationship Id="rId76" Type="http://schemas.openxmlformats.org/officeDocument/2006/relationships/customXml" Target="../customXml/item20.xml"/><Relationship Id="rId97" Type="http://schemas.openxmlformats.org/officeDocument/2006/relationships/customXml" Target="../customXml/item41.xml"/><Relationship Id="rId104" Type="http://schemas.openxmlformats.org/officeDocument/2006/relationships/customXml" Target="../customXml/item48.xml"/><Relationship Id="rId120" Type="http://schemas.openxmlformats.org/officeDocument/2006/relationships/customXml" Target="../customXml/item64.xml"/><Relationship Id="rId125" Type="http://schemas.openxmlformats.org/officeDocument/2006/relationships/customXml" Target="../customXml/item69.xml"/><Relationship Id="rId7" Type="http://schemas.openxmlformats.org/officeDocument/2006/relationships/pivotCacheDefinition" Target="pivotCache/pivotCacheDefinition1.xml"/><Relationship Id="rId71" Type="http://schemas.openxmlformats.org/officeDocument/2006/relationships/customXml" Target="../customXml/item15.xml"/><Relationship Id="rId92" Type="http://schemas.openxmlformats.org/officeDocument/2006/relationships/customXml" Target="../customXml/item36.xml"/><Relationship Id="rId2" Type="http://schemas.openxmlformats.org/officeDocument/2006/relationships/worksheet" Target="worksheets/sheet2.xml"/><Relationship Id="rId29" Type="http://schemas.openxmlformats.org/officeDocument/2006/relationships/pivotCacheDefinition" Target="pivotCache/pivotCacheDefinition23.xml"/><Relationship Id="rId24" Type="http://schemas.openxmlformats.org/officeDocument/2006/relationships/pivotCacheDefinition" Target="pivotCache/pivotCacheDefinition18.xml"/><Relationship Id="rId40" Type="http://schemas.openxmlformats.org/officeDocument/2006/relationships/pivotCacheDefinition" Target="pivotCache/pivotCacheDefinition34.xml"/><Relationship Id="rId45" Type="http://schemas.microsoft.com/office/2007/relationships/slicerCache" Target="slicerCaches/slicerCache1.xml"/><Relationship Id="rId66" Type="http://schemas.openxmlformats.org/officeDocument/2006/relationships/customXml" Target="../customXml/item10.xml"/><Relationship Id="rId87" Type="http://schemas.openxmlformats.org/officeDocument/2006/relationships/customXml" Target="../customXml/item31.xml"/><Relationship Id="rId110" Type="http://schemas.openxmlformats.org/officeDocument/2006/relationships/customXml" Target="../customXml/item54.xml"/><Relationship Id="rId115" Type="http://schemas.openxmlformats.org/officeDocument/2006/relationships/customXml" Target="../customXml/item59.xml"/><Relationship Id="rId131" Type="http://schemas.openxmlformats.org/officeDocument/2006/relationships/customXml" Target="../customXml/item75.xml"/><Relationship Id="rId61" Type="http://schemas.openxmlformats.org/officeDocument/2006/relationships/customXml" Target="../customXml/item5.xml"/><Relationship Id="rId82" Type="http://schemas.openxmlformats.org/officeDocument/2006/relationships/customXml" Target="../customXml/item26.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30" Type="http://schemas.openxmlformats.org/officeDocument/2006/relationships/pivotCacheDefinition" Target="pivotCache/pivotCacheDefinition24.xml"/><Relationship Id="rId35" Type="http://schemas.openxmlformats.org/officeDocument/2006/relationships/pivotCacheDefinition" Target="pivotCache/pivotCacheDefinition29.xml"/><Relationship Id="rId56" Type="http://schemas.openxmlformats.org/officeDocument/2006/relationships/calcChain" Target="calcChain.xml"/><Relationship Id="rId77" Type="http://schemas.openxmlformats.org/officeDocument/2006/relationships/customXml" Target="../customXml/item21.xml"/><Relationship Id="rId100" Type="http://schemas.openxmlformats.org/officeDocument/2006/relationships/customXml" Target="../customXml/item44.xml"/><Relationship Id="rId105" Type="http://schemas.openxmlformats.org/officeDocument/2006/relationships/customXml" Target="../customXml/item49.xml"/><Relationship Id="rId126" Type="http://schemas.openxmlformats.org/officeDocument/2006/relationships/customXml" Target="../customXml/item70.xml"/><Relationship Id="rId8" Type="http://schemas.openxmlformats.org/officeDocument/2006/relationships/pivotCacheDefinition" Target="pivotCache/pivotCacheDefinition2.xml"/><Relationship Id="rId51" Type="http://schemas.openxmlformats.org/officeDocument/2006/relationships/connections" Target="connections.xml"/><Relationship Id="rId72" Type="http://schemas.openxmlformats.org/officeDocument/2006/relationships/customXml" Target="../customXml/item16.xml"/><Relationship Id="rId93" Type="http://schemas.openxmlformats.org/officeDocument/2006/relationships/customXml" Target="../customXml/item37.xml"/><Relationship Id="rId98" Type="http://schemas.openxmlformats.org/officeDocument/2006/relationships/customXml" Target="../customXml/item42.xml"/><Relationship Id="rId121" Type="http://schemas.openxmlformats.org/officeDocument/2006/relationships/customXml" Target="../customXml/item65.xml"/><Relationship Id="rId3" Type="http://schemas.openxmlformats.org/officeDocument/2006/relationships/worksheet" Target="worksheets/sheet3.xml"/><Relationship Id="rId25" Type="http://schemas.openxmlformats.org/officeDocument/2006/relationships/pivotCacheDefinition" Target="pivotCache/pivotCacheDefinition19.xml"/><Relationship Id="rId46" Type="http://schemas.microsoft.com/office/2007/relationships/slicerCache" Target="slicerCaches/slicerCache2.xml"/><Relationship Id="rId67" Type="http://schemas.openxmlformats.org/officeDocument/2006/relationships/customXml" Target="../customXml/item11.xml"/><Relationship Id="rId116" Type="http://schemas.openxmlformats.org/officeDocument/2006/relationships/customXml" Target="../customXml/item60.xml"/><Relationship Id="rId20" Type="http://schemas.openxmlformats.org/officeDocument/2006/relationships/pivotCacheDefinition" Target="pivotCache/pivotCacheDefinition14.xml"/><Relationship Id="rId41" Type="http://schemas.openxmlformats.org/officeDocument/2006/relationships/pivotCacheDefinition" Target="pivotCache/pivotCacheDefinition35.xml"/><Relationship Id="rId62" Type="http://schemas.openxmlformats.org/officeDocument/2006/relationships/customXml" Target="../customXml/item6.xml"/><Relationship Id="rId83" Type="http://schemas.openxmlformats.org/officeDocument/2006/relationships/customXml" Target="../customXml/item27.xml"/><Relationship Id="rId88" Type="http://schemas.openxmlformats.org/officeDocument/2006/relationships/customXml" Target="../customXml/item32.xml"/><Relationship Id="rId111" Type="http://schemas.openxmlformats.org/officeDocument/2006/relationships/customXml" Target="../customXml/item55.xml"/><Relationship Id="rId132" Type="http://schemas.openxmlformats.org/officeDocument/2006/relationships/customXml" Target="../customXml/item76.xml"/><Relationship Id="rId15" Type="http://schemas.openxmlformats.org/officeDocument/2006/relationships/pivotCacheDefinition" Target="pivotCache/pivotCacheDefinition9.xml"/><Relationship Id="rId36" Type="http://schemas.openxmlformats.org/officeDocument/2006/relationships/pivotCacheDefinition" Target="pivotCache/pivotCacheDefinition30.xml"/><Relationship Id="rId57" Type="http://schemas.openxmlformats.org/officeDocument/2006/relationships/customXml" Target="../customXml/item1.xml"/><Relationship Id="rId106" Type="http://schemas.openxmlformats.org/officeDocument/2006/relationships/customXml" Target="../customXml/item50.xml"/><Relationship Id="rId127" Type="http://schemas.openxmlformats.org/officeDocument/2006/relationships/customXml" Target="../customXml/item71.xml"/><Relationship Id="rId10" Type="http://schemas.openxmlformats.org/officeDocument/2006/relationships/pivotCacheDefinition" Target="pivotCache/pivotCacheDefinition4.xml"/><Relationship Id="rId31" Type="http://schemas.openxmlformats.org/officeDocument/2006/relationships/pivotCacheDefinition" Target="pivotCache/pivotCacheDefinition25.xml"/><Relationship Id="rId52" Type="http://schemas.openxmlformats.org/officeDocument/2006/relationships/styles" Target="styles.xml"/><Relationship Id="rId73" Type="http://schemas.openxmlformats.org/officeDocument/2006/relationships/customXml" Target="../customXml/item17.xml"/><Relationship Id="rId78" Type="http://schemas.openxmlformats.org/officeDocument/2006/relationships/customXml" Target="../customXml/item22.xml"/><Relationship Id="rId94" Type="http://schemas.openxmlformats.org/officeDocument/2006/relationships/customXml" Target="../customXml/item38.xml"/><Relationship Id="rId99" Type="http://schemas.openxmlformats.org/officeDocument/2006/relationships/customXml" Target="../customXml/item43.xml"/><Relationship Id="rId101" Type="http://schemas.openxmlformats.org/officeDocument/2006/relationships/customXml" Target="../customXml/item45.xml"/><Relationship Id="rId122" Type="http://schemas.openxmlformats.org/officeDocument/2006/relationships/customXml" Target="../customXml/item66.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26" Type="http://schemas.openxmlformats.org/officeDocument/2006/relationships/pivotCacheDefinition" Target="pivotCache/pivotCacheDefinition20.xml"/><Relationship Id="rId47" Type="http://schemas.microsoft.com/office/2007/relationships/slicerCache" Target="slicerCaches/slicerCache3.xml"/><Relationship Id="rId68" Type="http://schemas.openxmlformats.org/officeDocument/2006/relationships/customXml" Target="../customXml/item12.xml"/><Relationship Id="rId89" Type="http://schemas.openxmlformats.org/officeDocument/2006/relationships/customXml" Target="../customXml/item33.xml"/><Relationship Id="rId112" Type="http://schemas.openxmlformats.org/officeDocument/2006/relationships/customXml" Target="../customXml/item56.xml"/><Relationship Id="rId133" Type="http://schemas.openxmlformats.org/officeDocument/2006/relationships/customXml" Target="../customXml/item7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651001752486229"/>
          <c:y val="0.1018516803046678"/>
          <c:w val="0.81132108486439192"/>
          <c:h val="0.89814814814814814"/>
        </c:manualLayout>
      </c:layout>
      <c:barChart>
        <c:barDir val="bar"/>
        <c:grouping val="clustered"/>
        <c:varyColors val="0"/>
        <c:ser>
          <c:idx val="0"/>
          <c:order val="0"/>
          <c:tx>
            <c:strRef>
              <c:f>Overview!$T$11</c:f>
              <c:strCache>
                <c:ptCount val="1"/>
                <c:pt idx="0">
                  <c:v>Total Tickets</c:v>
                </c:pt>
              </c:strCache>
            </c:strRef>
          </c:tx>
          <c:spPr>
            <a:gradFill flip="none" rotWithShape="1">
              <a:gsLst>
                <a:gs pos="0">
                  <a:schemeClr val="accent3">
                    <a:lumMod val="5000"/>
                    <a:lumOff val="95000"/>
                    <a:alpha val="38000"/>
                  </a:schemeClr>
                </a:gs>
                <a:gs pos="85000">
                  <a:schemeClr val="accent2"/>
                </a:gs>
                <a:gs pos="0">
                  <a:schemeClr val="accent1"/>
                </a:gs>
              </a:gsLst>
              <a:path path="circle">
                <a:fillToRect l="100000" t="100000"/>
              </a:path>
              <a:tileRect r="-100000" b="-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Overview!$S$12:$S$15</c:f>
              <c:strCache>
                <c:ptCount val="4"/>
                <c:pt idx="0">
                  <c:v>Access/Login</c:v>
                </c:pt>
                <c:pt idx="1">
                  <c:v>Systems</c:v>
                </c:pt>
                <c:pt idx="2">
                  <c:v>Hardware</c:v>
                </c:pt>
                <c:pt idx="3">
                  <c:v>Software</c:v>
                </c:pt>
              </c:strCache>
            </c:strRef>
          </c:cat>
          <c:val>
            <c:numRef>
              <c:f>Overview!$T$12:$T$15</c:f>
              <c:numCache>
                <c:formatCode>#,##0</c:formatCode>
                <c:ptCount val="4"/>
                <c:pt idx="0">
                  <c:v>3453</c:v>
                </c:pt>
                <c:pt idx="1">
                  <c:v>2598</c:v>
                </c:pt>
                <c:pt idx="2">
                  <c:v>2590</c:v>
                </c:pt>
                <c:pt idx="3">
                  <c:v>901</c:v>
                </c:pt>
              </c:numCache>
            </c:numRef>
          </c:val>
          <c:extLst>
            <c:ext xmlns:c16="http://schemas.microsoft.com/office/drawing/2014/chart" uri="{C3380CC4-5D6E-409C-BE32-E72D297353CC}">
              <c16:uniqueId val="{00000000-6B56-4470-9672-D89D379FF447}"/>
            </c:ext>
          </c:extLst>
        </c:ser>
        <c:dLbls>
          <c:showLegendKey val="0"/>
          <c:showVal val="0"/>
          <c:showCatName val="0"/>
          <c:showSerName val="0"/>
          <c:showPercent val="0"/>
          <c:showBubbleSize val="0"/>
        </c:dLbls>
        <c:gapWidth val="85"/>
        <c:axId val="1448401199"/>
        <c:axId val="1448400239"/>
      </c:barChart>
      <c:catAx>
        <c:axId val="14484011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8400239"/>
        <c:crosses val="autoZero"/>
        <c:auto val="1"/>
        <c:lblAlgn val="ctr"/>
        <c:lblOffset val="100"/>
        <c:noMultiLvlLbl val="0"/>
      </c:catAx>
      <c:valAx>
        <c:axId val="1448400239"/>
        <c:scaling>
          <c:orientation val="minMax"/>
        </c:scaling>
        <c:delete val="1"/>
        <c:axPos val="b"/>
        <c:numFmt formatCode="#,##0" sourceLinked="1"/>
        <c:majorTickMark val="none"/>
        <c:minorTickMark val="none"/>
        <c:tickLblPos val="nextTo"/>
        <c:crossAx val="144840119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Overview!$C$30</c:f>
              <c:strCache>
                <c:ptCount val="1"/>
                <c:pt idx="0">
                  <c:v>Issue</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Overview!$B$31:$B$38</c:f>
              <c:strCache>
                <c:ptCount val="8"/>
                <c:pt idx="0">
                  <c:v>Mar</c:v>
                </c:pt>
                <c:pt idx="1">
                  <c:v>Apr</c:v>
                </c:pt>
                <c:pt idx="2">
                  <c:v>May</c:v>
                </c:pt>
                <c:pt idx="3">
                  <c:v>Jun</c:v>
                </c:pt>
                <c:pt idx="4">
                  <c:v>Jul</c:v>
                </c:pt>
                <c:pt idx="5">
                  <c:v>Aug</c:v>
                </c:pt>
                <c:pt idx="6">
                  <c:v>Sep</c:v>
                </c:pt>
                <c:pt idx="7">
                  <c:v>Oct</c:v>
                </c:pt>
              </c:strCache>
            </c:strRef>
          </c:cat>
          <c:val>
            <c:numRef>
              <c:f>Overview!$C$31:$C$38</c:f>
              <c:numCache>
                <c:formatCode>General</c:formatCode>
                <c:ptCount val="8"/>
                <c:pt idx="0">
                  <c:v>614</c:v>
                </c:pt>
                <c:pt idx="1">
                  <c:v>628</c:v>
                </c:pt>
                <c:pt idx="2">
                  <c:v>621</c:v>
                </c:pt>
                <c:pt idx="3">
                  <c:v>589</c:v>
                </c:pt>
                <c:pt idx="4">
                  <c:v>610</c:v>
                </c:pt>
                <c:pt idx="5">
                  <c:v>633</c:v>
                </c:pt>
                <c:pt idx="6">
                  <c:v>613</c:v>
                </c:pt>
                <c:pt idx="7">
                  <c:v>560</c:v>
                </c:pt>
              </c:numCache>
            </c:numRef>
          </c:val>
          <c:extLst>
            <c:ext xmlns:c16="http://schemas.microsoft.com/office/drawing/2014/chart" uri="{C3380CC4-5D6E-409C-BE32-E72D297353CC}">
              <c16:uniqueId val="{00000000-E7BC-4D63-96B7-5D31E62D301E}"/>
            </c:ext>
          </c:extLst>
        </c:ser>
        <c:ser>
          <c:idx val="1"/>
          <c:order val="1"/>
          <c:tx>
            <c:strRef>
              <c:f>Overview!$D$30</c:f>
              <c:strCache>
                <c:ptCount val="1"/>
                <c:pt idx="0">
                  <c:v>Request</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Overview!$B$31:$B$38</c:f>
              <c:strCache>
                <c:ptCount val="8"/>
                <c:pt idx="0">
                  <c:v>Mar</c:v>
                </c:pt>
                <c:pt idx="1">
                  <c:v>Apr</c:v>
                </c:pt>
                <c:pt idx="2">
                  <c:v>May</c:v>
                </c:pt>
                <c:pt idx="3">
                  <c:v>Jun</c:v>
                </c:pt>
                <c:pt idx="4">
                  <c:v>Jul</c:v>
                </c:pt>
                <c:pt idx="5">
                  <c:v>Aug</c:v>
                </c:pt>
                <c:pt idx="6">
                  <c:v>Sep</c:v>
                </c:pt>
                <c:pt idx="7">
                  <c:v>Oct</c:v>
                </c:pt>
              </c:strCache>
            </c:strRef>
          </c:cat>
          <c:val>
            <c:numRef>
              <c:f>Overview!$D$31:$D$38</c:f>
              <c:numCache>
                <c:formatCode>General</c:formatCode>
                <c:ptCount val="8"/>
                <c:pt idx="0">
                  <c:v>597</c:v>
                </c:pt>
                <c:pt idx="1">
                  <c:v>561</c:v>
                </c:pt>
                <c:pt idx="2">
                  <c:v>597</c:v>
                </c:pt>
                <c:pt idx="3">
                  <c:v>572</c:v>
                </c:pt>
                <c:pt idx="4">
                  <c:v>647</c:v>
                </c:pt>
                <c:pt idx="5">
                  <c:v>543</c:v>
                </c:pt>
                <c:pt idx="6">
                  <c:v>597</c:v>
                </c:pt>
                <c:pt idx="7">
                  <c:v>560</c:v>
                </c:pt>
              </c:numCache>
            </c:numRef>
          </c:val>
          <c:extLst>
            <c:ext xmlns:c16="http://schemas.microsoft.com/office/drawing/2014/chart" uri="{C3380CC4-5D6E-409C-BE32-E72D297353CC}">
              <c16:uniqueId val="{00000001-E7BC-4D63-96B7-5D31E62D301E}"/>
            </c:ext>
          </c:extLst>
        </c:ser>
        <c:dLbls>
          <c:dLblPos val="outEnd"/>
          <c:showLegendKey val="0"/>
          <c:showVal val="1"/>
          <c:showCatName val="0"/>
          <c:showSerName val="0"/>
          <c:showPercent val="0"/>
          <c:showBubbleSize val="0"/>
        </c:dLbls>
        <c:gapWidth val="219"/>
        <c:overlap val="-27"/>
        <c:axId val="621037679"/>
        <c:axId val="621037199"/>
      </c:barChart>
      <c:catAx>
        <c:axId val="621037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037199"/>
        <c:crosses val="autoZero"/>
        <c:auto val="1"/>
        <c:lblAlgn val="ctr"/>
        <c:lblOffset val="100"/>
        <c:noMultiLvlLbl val="0"/>
      </c:catAx>
      <c:valAx>
        <c:axId val="621037199"/>
        <c:scaling>
          <c:orientation val="minMax"/>
        </c:scaling>
        <c:delete val="1"/>
        <c:axPos val="l"/>
        <c:numFmt formatCode="General" sourceLinked="1"/>
        <c:majorTickMark val="none"/>
        <c:minorTickMark val="none"/>
        <c:tickLblPos val="nextTo"/>
        <c:crossAx val="62103767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[Help Desk_Dashboard_Tien (version 2).xlsm]Overview!DayBin </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21000">
                <a:schemeClr val="accent2"/>
              </a:gs>
              <a:gs pos="100000">
                <a:schemeClr val="accent1"/>
              </a:gs>
            </a:gsLst>
            <a:path path="circle">
              <a:fillToRect l="100000" t="100000"/>
            </a:path>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Overview!$C$43</c:f>
              <c:strCache>
                <c:ptCount val="1"/>
                <c:pt idx="0">
                  <c:v>Total</c:v>
                </c:pt>
              </c:strCache>
            </c:strRef>
          </c:tx>
          <c:spPr>
            <a:gradFill>
              <a:gsLst>
                <a:gs pos="21000">
                  <a:schemeClr val="accent2"/>
                </a:gs>
                <a:gs pos="100000">
                  <a:schemeClr val="accent1"/>
                </a:gs>
              </a:gsLst>
              <a:path path="circle">
                <a:fillToRect l="100000" t="100000"/>
              </a:path>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Overview!$B$44:$B$48</c:f>
              <c:strCache>
                <c:ptCount val="5"/>
                <c:pt idx="0">
                  <c:v>0-7</c:v>
                </c:pt>
                <c:pt idx="1">
                  <c:v>8-14</c:v>
                </c:pt>
                <c:pt idx="2">
                  <c:v>15-21</c:v>
                </c:pt>
                <c:pt idx="3">
                  <c:v>22-30</c:v>
                </c:pt>
                <c:pt idx="4">
                  <c:v>31+</c:v>
                </c:pt>
              </c:strCache>
            </c:strRef>
          </c:cat>
          <c:val>
            <c:numRef>
              <c:f>Overview!$C$44:$C$48</c:f>
              <c:numCache>
                <c:formatCode>_(* #,##0_);_(* \(#,##0\);_(* "-"??_);_(@_)</c:formatCode>
                <c:ptCount val="5"/>
                <c:pt idx="0">
                  <c:v>1836</c:v>
                </c:pt>
                <c:pt idx="1">
                  <c:v>1744</c:v>
                </c:pt>
                <c:pt idx="2">
                  <c:v>1806</c:v>
                </c:pt>
                <c:pt idx="3">
                  <c:v>2357</c:v>
                </c:pt>
                <c:pt idx="4">
                  <c:v>1799</c:v>
                </c:pt>
              </c:numCache>
            </c:numRef>
          </c:val>
          <c:extLst>
            <c:ext xmlns:c16="http://schemas.microsoft.com/office/drawing/2014/chart" uri="{C3380CC4-5D6E-409C-BE32-E72D297353CC}">
              <c16:uniqueId val="{00000000-74C8-45AD-AE84-69EF26CD6577}"/>
            </c:ext>
          </c:extLst>
        </c:ser>
        <c:dLbls>
          <c:showLegendKey val="0"/>
          <c:showVal val="0"/>
          <c:showCatName val="0"/>
          <c:showSerName val="0"/>
          <c:showPercent val="0"/>
          <c:showBubbleSize val="0"/>
        </c:dLbls>
        <c:gapWidth val="219"/>
        <c:overlap val="-27"/>
        <c:axId val="1141000111"/>
        <c:axId val="207073456"/>
      </c:barChart>
      <c:catAx>
        <c:axId val="1141000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73456"/>
        <c:crosses val="autoZero"/>
        <c:auto val="1"/>
        <c:lblAlgn val="ctr"/>
        <c:lblOffset val="100"/>
        <c:noMultiLvlLbl val="0"/>
      </c:catAx>
      <c:valAx>
        <c:axId val="207073456"/>
        <c:scaling>
          <c:orientation val="minMax"/>
        </c:scaling>
        <c:delete val="1"/>
        <c:axPos val="l"/>
        <c:numFmt formatCode="_(* #,##0_);_(* \(#,##0\);_(* &quot;-&quot;??_);_(@_)" sourceLinked="1"/>
        <c:majorTickMark val="none"/>
        <c:minorTickMark val="none"/>
        <c:tickLblPos val="nextTo"/>
        <c:crossAx val="11410001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Overview!$T$30</c:f>
              <c:strCache>
                <c:ptCount val="1"/>
                <c:pt idx="0">
                  <c:v>Total Tickets</c:v>
                </c:pt>
              </c:strCache>
            </c:strRef>
          </c:tx>
          <c:spPr>
            <a:gradFill>
              <a:gsLst>
                <a:gs pos="0">
                  <a:schemeClr val="accent3">
                    <a:lumMod val="5000"/>
                    <a:lumOff val="95000"/>
                    <a:alpha val="38000"/>
                  </a:schemeClr>
                </a:gs>
                <a:gs pos="0">
                  <a:schemeClr val="accent2"/>
                </a:gs>
                <a:gs pos="100000">
                  <a:schemeClr val="accent1"/>
                </a:gs>
              </a:gsLst>
              <a:path path="circle">
                <a:fillToRect l="100000" t="100000"/>
              </a:path>
            </a:gradFill>
            <a:ln>
              <a:noFill/>
            </a:ln>
            <a:effectLst/>
          </c:spPr>
          <c:invertIfNegative val="0"/>
          <c:cat>
            <c:strRef>
              <c:f>Overview!$S$31:$S$38</c:f>
              <c:strCache>
                <c:ptCount val="8"/>
                <c:pt idx="0">
                  <c:v>Mar</c:v>
                </c:pt>
                <c:pt idx="1">
                  <c:v>Apr</c:v>
                </c:pt>
                <c:pt idx="2">
                  <c:v>May</c:v>
                </c:pt>
                <c:pt idx="3">
                  <c:v>Jun</c:v>
                </c:pt>
                <c:pt idx="4">
                  <c:v>Jul</c:v>
                </c:pt>
                <c:pt idx="5">
                  <c:v>Aug</c:v>
                </c:pt>
                <c:pt idx="6">
                  <c:v>Sep</c:v>
                </c:pt>
                <c:pt idx="7">
                  <c:v>Oct</c:v>
                </c:pt>
              </c:strCache>
            </c:strRef>
          </c:cat>
          <c:val>
            <c:numRef>
              <c:f>Overview!$T$31:$T$38</c:f>
              <c:numCache>
                <c:formatCode>_(* #,##0_);_(* \(#,##0\);_(* "-"??_);_(@_)</c:formatCode>
                <c:ptCount val="8"/>
                <c:pt idx="0">
                  <c:v>1211</c:v>
                </c:pt>
                <c:pt idx="1">
                  <c:v>1189</c:v>
                </c:pt>
                <c:pt idx="2">
                  <c:v>1218</c:v>
                </c:pt>
                <c:pt idx="3">
                  <c:v>1161</c:v>
                </c:pt>
                <c:pt idx="4">
                  <c:v>1257</c:v>
                </c:pt>
                <c:pt idx="5">
                  <c:v>1176</c:v>
                </c:pt>
                <c:pt idx="6">
                  <c:v>1210</c:v>
                </c:pt>
                <c:pt idx="7">
                  <c:v>1120</c:v>
                </c:pt>
              </c:numCache>
            </c:numRef>
          </c:val>
          <c:extLst>
            <c:ext xmlns:c16="http://schemas.microsoft.com/office/drawing/2014/chart" uri="{C3380CC4-5D6E-409C-BE32-E72D297353CC}">
              <c16:uniqueId val="{00000000-44E1-4105-92B5-76EBD1718C6A}"/>
            </c:ext>
          </c:extLst>
        </c:ser>
        <c:dLbls>
          <c:showLegendKey val="0"/>
          <c:showVal val="0"/>
          <c:showCatName val="0"/>
          <c:showSerName val="0"/>
          <c:showPercent val="0"/>
          <c:showBubbleSize val="0"/>
        </c:dLbls>
        <c:gapWidth val="195"/>
        <c:overlap val="-27"/>
        <c:axId val="982341423"/>
        <c:axId val="982335183"/>
      </c:barChart>
      <c:lineChart>
        <c:grouping val="standard"/>
        <c:varyColors val="0"/>
        <c:ser>
          <c:idx val="1"/>
          <c:order val="1"/>
          <c:tx>
            <c:strRef>
              <c:f>Overview!$U$30</c:f>
              <c:strCache>
                <c:ptCount val="1"/>
                <c:pt idx="0">
                  <c:v>% Within SLA</c:v>
                </c:pt>
              </c:strCache>
            </c:strRef>
          </c:tx>
          <c:spPr>
            <a:ln w="28575" cap="rnd">
              <a:solidFill>
                <a:schemeClr val="accent2"/>
              </a:solidFill>
              <a:round/>
            </a:ln>
            <a:effectLst/>
          </c:spPr>
          <c:marker>
            <c:symbol val="none"/>
          </c:marker>
          <c:cat>
            <c:strRef>
              <c:f>Overview!$S$31:$S$38</c:f>
              <c:strCache>
                <c:ptCount val="8"/>
                <c:pt idx="0">
                  <c:v>Mar</c:v>
                </c:pt>
                <c:pt idx="1">
                  <c:v>Apr</c:v>
                </c:pt>
                <c:pt idx="2">
                  <c:v>May</c:v>
                </c:pt>
                <c:pt idx="3">
                  <c:v>Jun</c:v>
                </c:pt>
                <c:pt idx="4">
                  <c:v>Jul</c:v>
                </c:pt>
                <c:pt idx="5">
                  <c:v>Aug</c:v>
                </c:pt>
                <c:pt idx="6">
                  <c:v>Sep</c:v>
                </c:pt>
                <c:pt idx="7">
                  <c:v>Oct</c:v>
                </c:pt>
              </c:strCache>
            </c:strRef>
          </c:cat>
          <c:val>
            <c:numRef>
              <c:f>Overview!$U$31:$U$38</c:f>
              <c:numCache>
                <c:formatCode>0%</c:formatCode>
                <c:ptCount val="8"/>
                <c:pt idx="0">
                  <c:v>0.52105697770437653</c:v>
                </c:pt>
                <c:pt idx="1">
                  <c:v>0.48275862068965519</c:v>
                </c:pt>
                <c:pt idx="2">
                  <c:v>0.51642036124794743</c:v>
                </c:pt>
                <c:pt idx="3">
                  <c:v>0.49267872523686479</c:v>
                </c:pt>
                <c:pt idx="4">
                  <c:v>0.47732696897374699</c:v>
                </c:pt>
                <c:pt idx="5">
                  <c:v>0.5</c:v>
                </c:pt>
                <c:pt idx="6">
                  <c:v>0.51735537190082648</c:v>
                </c:pt>
                <c:pt idx="7">
                  <c:v>0.49107142857142855</c:v>
                </c:pt>
              </c:numCache>
            </c:numRef>
          </c:val>
          <c:smooth val="0"/>
          <c:extLst>
            <c:ext xmlns:c16="http://schemas.microsoft.com/office/drawing/2014/chart" uri="{C3380CC4-5D6E-409C-BE32-E72D297353CC}">
              <c16:uniqueId val="{00000001-44E1-4105-92B5-76EBD1718C6A}"/>
            </c:ext>
          </c:extLst>
        </c:ser>
        <c:dLbls>
          <c:showLegendKey val="0"/>
          <c:showVal val="0"/>
          <c:showCatName val="0"/>
          <c:showSerName val="0"/>
          <c:showPercent val="0"/>
          <c:showBubbleSize val="0"/>
        </c:dLbls>
        <c:marker val="1"/>
        <c:smooth val="0"/>
        <c:axId val="982354383"/>
        <c:axId val="982334223"/>
      </c:lineChart>
      <c:catAx>
        <c:axId val="982341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335183"/>
        <c:crosses val="autoZero"/>
        <c:auto val="1"/>
        <c:lblAlgn val="ctr"/>
        <c:lblOffset val="100"/>
        <c:noMultiLvlLbl val="0"/>
      </c:catAx>
      <c:valAx>
        <c:axId val="98233518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341423"/>
        <c:crosses val="autoZero"/>
        <c:crossBetween val="between"/>
      </c:valAx>
      <c:valAx>
        <c:axId val="982334223"/>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354383"/>
        <c:crosses val="max"/>
        <c:crossBetween val="between"/>
      </c:valAx>
      <c:catAx>
        <c:axId val="982354383"/>
        <c:scaling>
          <c:orientation val="minMax"/>
        </c:scaling>
        <c:delete val="1"/>
        <c:axPos val="b"/>
        <c:numFmt formatCode="General" sourceLinked="1"/>
        <c:majorTickMark val="none"/>
        <c:minorTickMark val="none"/>
        <c:tickLblPos val="nextTo"/>
        <c:crossAx val="9823342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[Help Desk_Dashboard_Tien (version 2).xlsm]Issue!PivotTable7</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Issue!$H$42:$H$43</c:f>
              <c:strCache>
                <c:ptCount val="1"/>
                <c:pt idx="0">
                  <c:v>Access/Login</c:v>
                </c:pt>
              </c:strCache>
            </c:strRef>
          </c:tx>
          <c:spPr>
            <a:solidFill>
              <a:schemeClr val="accent1"/>
            </a:solidFill>
            <a:ln>
              <a:noFill/>
            </a:ln>
            <a:effectLst/>
          </c:spPr>
          <c:cat>
            <c:strRef>
              <c:f>Issue!$G$44:$G$52</c:f>
              <c:strCache>
                <c:ptCount val="8"/>
                <c:pt idx="0">
                  <c:v>Mar</c:v>
                </c:pt>
                <c:pt idx="1">
                  <c:v>Apr</c:v>
                </c:pt>
                <c:pt idx="2">
                  <c:v>May</c:v>
                </c:pt>
                <c:pt idx="3">
                  <c:v>Jun</c:v>
                </c:pt>
                <c:pt idx="4">
                  <c:v>Jul</c:v>
                </c:pt>
                <c:pt idx="5">
                  <c:v>Aug</c:v>
                </c:pt>
                <c:pt idx="6">
                  <c:v>Sep</c:v>
                </c:pt>
                <c:pt idx="7">
                  <c:v>Oct</c:v>
                </c:pt>
              </c:strCache>
            </c:strRef>
          </c:cat>
          <c:val>
            <c:numRef>
              <c:f>Issue!$H$44:$H$52</c:f>
              <c:numCache>
                <c:formatCode>General</c:formatCode>
                <c:ptCount val="8"/>
                <c:pt idx="0">
                  <c:v>431</c:v>
                </c:pt>
                <c:pt idx="1">
                  <c:v>438</c:v>
                </c:pt>
                <c:pt idx="2">
                  <c:v>459</c:v>
                </c:pt>
                <c:pt idx="3">
                  <c:v>418</c:v>
                </c:pt>
                <c:pt idx="4">
                  <c:v>456</c:v>
                </c:pt>
                <c:pt idx="5">
                  <c:v>444</c:v>
                </c:pt>
                <c:pt idx="6">
                  <c:v>424</c:v>
                </c:pt>
                <c:pt idx="7">
                  <c:v>383</c:v>
                </c:pt>
              </c:numCache>
            </c:numRef>
          </c:val>
          <c:extLst>
            <c:ext xmlns:c16="http://schemas.microsoft.com/office/drawing/2014/chart" uri="{C3380CC4-5D6E-409C-BE32-E72D297353CC}">
              <c16:uniqueId val="{00000000-78BC-4725-BAC6-8104D7846A1B}"/>
            </c:ext>
          </c:extLst>
        </c:ser>
        <c:ser>
          <c:idx val="1"/>
          <c:order val="1"/>
          <c:tx>
            <c:strRef>
              <c:f>Issue!$I$42:$I$43</c:f>
              <c:strCache>
                <c:ptCount val="1"/>
                <c:pt idx="0">
                  <c:v>Hardware</c:v>
                </c:pt>
              </c:strCache>
            </c:strRef>
          </c:tx>
          <c:spPr>
            <a:solidFill>
              <a:schemeClr val="accent2"/>
            </a:solidFill>
            <a:ln>
              <a:noFill/>
            </a:ln>
            <a:effectLst/>
          </c:spPr>
          <c:cat>
            <c:strRef>
              <c:f>Issue!$G$44:$G$52</c:f>
              <c:strCache>
                <c:ptCount val="8"/>
                <c:pt idx="0">
                  <c:v>Mar</c:v>
                </c:pt>
                <c:pt idx="1">
                  <c:v>Apr</c:v>
                </c:pt>
                <c:pt idx="2">
                  <c:v>May</c:v>
                </c:pt>
                <c:pt idx="3">
                  <c:v>Jun</c:v>
                </c:pt>
                <c:pt idx="4">
                  <c:v>Jul</c:v>
                </c:pt>
                <c:pt idx="5">
                  <c:v>Aug</c:v>
                </c:pt>
                <c:pt idx="6">
                  <c:v>Sep</c:v>
                </c:pt>
                <c:pt idx="7">
                  <c:v>Oct</c:v>
                </c:pt>
              </c:strCache>
            </c:strRef>
          </c:cat>
          <c:val>
            <c:numRef>
              <c:f>Issue!$I$44:$I$52</c:f>
              <c:numCache>
                <c:formatCode>General</c:formatCode>
                <c:ptCount val="8"/>
                <c:pt idx="0">
                  <c:v>328</c:v>
                </c:pt>
                <c:pt idx="1">
                  <c:v>310</c:v>
                </c:pt>
                <c:pt idx="2">
                  <c:v>313</c:v>
                </c:pt>
                <c:pt idx="3">
                  <c:v>302</c:v>
                </c:pt>
                <c:pt idx="4">
                  <c:v>350</c:v>
                </c:pt>
                <c:pt idx="5">
                  <c:v>334</c:v>
                </c:pt>
                <c:pt idx="6">
                  <c:v>345</c:v>
                </c:pt>
                <c:pt idx="7">
                  <c:v>308</c:v>
                </c:pt>
              </c:numCache>
            </c:numRef>
          </c:val>
          <c:extLst>
            <c:ext xmlns:c16="http://schemas.microsoft.com/office/drawing/2014/chart" uri="{C3380CC4-5D6E-409C-BE32-E72D297353CC}">
              <c16:uniqueId val="{00000001-78BC-4725-BAC6-8104D7846A1B}"/>
            </c:ext>
          </c:extLst>
        </c:ser>
        <c:ser>
          <c:idx val="2"/>
          <c:order val="2"/>
          <c:tx>
            <c:strRef>
              <c:f>Issue!$J$42:$J$43</c:f>
              <c:strCache>
                <c:ptCount val="1"/>
                <c:pt idx="0">
                  <c:v>Software</c:v>
                </c:pt>
              </c:strCache>
            </c:strRef>
          </c:tx>
          <c:spPr>
            <a:solidFill>
              <a:schemeClr val="accent3"/>
            </a:solidFill>
            <a:ln>
              <a:noFill/>
            </a:ln>
            <a:effectLst/>
          </c:spPr>
          <c:cat>
            <c:strRef>
              <c:f>Issue!$G$44:$G$52</c:f>
              <c:strCache>
                <c:ptCount val="8"/>
                <c:pt idx="0">
                  <c:v>Mar</c:v>
                </c:pt>
                <c:pt idx="1">
                  <c:v>Apr</c:v>
                </c:pt>
                <c:pt idx="2">
                  <c:v>May</c:v>
                </c:pt>
                <c:pt idx="3">
                  <c:v>Jun</c:v>
                </c:pt>
                <c:pt idx="4">
                  <c:v>Jul</c:v>
                </c:pt>
                <c:pt idx="5">
                  <c:v>Aug</c:v>
                </c:pt>
                <c:pt idx="6">
                  <c:v>Sep</c:v>
                </c:pt>
                <c:pt idx="7">
                  <c:v>Oct</c:v>
                </c:pt>
              </c:strCache>
            </c:strRef>
          </c:cat>
          <c:val>
            <c:numRef>
              <c:f>Issue!$J$44:$J$52</c:f>
              <c:numCache>
                <c:formatCode>General</c:formatCode>
                <c:ptCount val="8"/>
                <c:pt idx="0">
                  <c:v>105</c:v>
                </c:pt>
                <c:pt idx="1">
                  <c:v>114</c:v>
                </c:pt>
                <c:pt idx="2">
                  <c:v>125</c:v>
                </c:pt>
                <c:pt idx="3">
                  <c:v>106</c:v>
                </c:pt>
                <c:pt idx="4">
                  <c:v>116</c:v>
                </c:pt>
                <c:pt idx="5">
                  <c:v>108</c:v>
                </c:pt>
                <c:pt idx="6">
                  <c:v>121</c:v>
                </c:pt>
                <c:pt idx="7">
                  <c:v>106</c:v>
                </c:pt>
              </c:numCache>
            </c:numRef>
          </c:val>
          <c:extLst>
            <c:ext xmlns:c16="http://schemas.microsoft.com/office/drawing/2014/chart" uri="{C3380CC4-5D6E-409C-BE32-E72D297353CC}">
              <c16:uniqueId val="{00000002-78BC-4725-BAC6-8104D7846A1B}"/>
            </c:ext>
          </c:extLst>
        </c:ser>
        <c:ser>
          <c:idx val="3"/>
          <c:order val="3"/>
          <c:tx>
            <c:strRef>
              <c:f>Issue!$K$42:$K$43</c:f>
              <c:strCache>
                <c:ptCount val="1"/>
                <c:pt idx="0">
                  <c:v>Systems</c:v>
                </c:pt>
              </c:strCache>
            </c:strRef>
          </c:tx>
          <c:spPr>
            <a:solidFill>
              <a:schemeClr val="accent4"/>
            </a:solidFill>
            <a:ln>
              <a:noFill/>
            </a:ln>
            <a:effectLst/>
          </c:spPr>
          <c:cat>
            <c:strRef>
              <c:f>Issue!$G$44:$G$52</c:f>
              <c:strCache>
                <c:ptCount val="8"/>
                <c:pt idx="0">
                  <c:v>Mar</c:v>
                </c:pt>
                <c:pt idx="1">
                  <c:v>Apr</c:v>
                </c:pt>
                <c:pt idx="2">
                  <c:v>May</c:v>
                </c:pt>
                <c:pt idx="3">
                  <c:v>Jun</c:v>
                </c:pt>
                <c:pt idx="4">
                  <c:v>Jul</c:v>
                </c:pt>
                <c:pt idx="5">
                  <c:v>Aug</c:v>
                </c:pt>
                <c:pt idx="6">
                  <c:v>Sep</c:v>
                </c:pt>
                <c:pt idx="7">
                  <c:v>Oct</c:v>
                </c:pt>
              </c:strCache>
            </c:strRef>
          </c:cat>
          <c:val>
            <c:numRef>
              <c:f>Issue!$K$44:$K$52</c:f>
              <c:numCache>
                <c:formatCode>General</c:formatCode>
                <c:ptCount val="8"/>
                <c:pt idx="0">
                  <c:v>347</c:v>
                </c:pt>
                <c:pt idx="1">
                  <c:v>327</c:v>
                </c:pt>
                <c:pt idx="2">
                  <c:v>321</c:v>
                </c:pt>
                <c:pt idx="3">
                  <c:v>335</c:v>
                </c:pt>
                <c:pt idx="4">
                  <c:v>335</c:v>
                </c:pt>
                <c:pt idx="5">
                  <c:v>290</c:v>
                </c:pt>
                <c:pt idx="6">
                  <c:v>320</c:v>
                </c:pt>
                <c:pt idx="7">
                  <c:v>323</c:v>
                </c:pt>
              </c:numCache>
            </c:numRef>
          </c:val>
          <c:extLst>
            <c:ext xmlns:c16="http://schemas.microsoft.com/office/drawing/2014/chart" uri="{C3380CC4-5D6E-409C-BE32-E72D297353CC}">
              <c16:uniqueId val="{00000003-78BC-4725-BAC6-8104D7846A1B}"/>
            </c:ext>
          </c:extLst>
        </c:ser>
        <c:dLbls>
          <c:showLegendKey val="0"/>
          <c:showVal val="0"/>
          <c:showCatName val="0"/>
          <c:showSerName val="0"/>
          <c:showPercent val="0"/>
          <c:showBubbleSize val="0"/>
        </c:dLbls>
        <c:axId val="644275007"/>
        <c:axId val="644275967"/>
      </c:areaChart>
      <c:catAx>
        <c:axId val="64427500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275967"/>
        <c:crosses val="autoZero"/>
        <c:auto val="1"/>
        <c:lblAlgn val="ctr"/>
        <c:lblOffset val="100"/>
        <c:noMultiLvlLbl val="0"/>
      </c:catAx>
      <c:valAx>
        <c:axId val="644275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2750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868288321883257E-2"/>
          <c:y val="1.5176440704707118E-3"/>
          <c:w val="0.89717482036056972"/>
          <c:h val="0.70770282093116743"/>
        </c:manualLayout>
      </c:layout>
      <c:barChart>
        <c:barDir val="col"/>
        <c:grouping val="stacked"/>
        <c:varyColors val="0"/>
        <c:ser>
          <c:idx val="0"/>
          <c:order val="0"/>
          <c:tx>
            <c:strRef>
              <c:f>Overview!$T$18</c:f>
              <c:strCache>
                <c:ptCount val="1"/>
                <c:pt idx="0">
                  <c:v>Open</c:v>
                </c:pt>
              </c:strCache>
            </c:strRef>
          </c:tx>
          <c:spPr>
            <a:solidFill>
              <a:schemeClr val="accent1"/>
            </a:solidFill>
            <a:ln>
              <a:noFill/>
            </a:ln>
            <a:effectLst/>
          </c:spPr>
          <c:invertIfNegative val="0"/>
          <c:dLbls>
            <c:delete val="1"/>
          </c:dLbls>
          <c:cat>
            <c:strRef>
              <c:f>Overview!$S$19:$S$22</c:f>
              <c:strCache>
                <c:ptCount val="4"/>
                <c:pt idx="0">
                  <c:v>Access/Login</c:v>
                </c:pt>
                <c:pt idx="1">
                  <c:v>Hardware</c:v>
                </c:pt>
                <c:pt idx="2">
                  <c:v>Software</c:v>
                </c:pt>
                <c:pt idx="3">
                  <c:v>Systems</c:v>
                </c:pt>
              </c:strCache>
            </c:strRef>
          </c:cat>
          <c:val>
            <c:numRef>
              <c:f>Overview!$T$19:$T$22</c:f>
              <c:numCache>
                <c:formatCode>_(* #,##0_);_(* \(#,##0\);_(* "-"??_);_(@_)</c:formatCode>
                <c:ptCount val="4"/>
                <c:pt idx="0">
                  <c:v>2451</c:v>
                </c:pt>
                <c:pt idx="1">
                  <c:v>1865</c:v>
                </c:pt>
                <c:pt idx="2">
                  <c:v>653</c:v>
                </c:pt>
                <c:pt idx="3">
                  <c:v>1869</c:v>
                </c:pt>
              </c:numCache>
            </c:numRef>
          </c:val>
          <c:extLst>
            <c:ext xmlns:c16="http://schemas.microsoft.com/office/drawing/2014/chart" uri="{C3380CC4-5D6E-409C-BE32-E72D297353CC}">
              <c16:uniqueId val="{00000000-8E08-474A-997A-0CFDE7BE604B}"/>
            </c:ext>
          </c:extLst>
        </c:ser>
        <c:ser>
          <c:idx val="1"/>
          <c:order val="1"/>
          <c:tx>
            <c:strRef>
              <c:f>Overview!$U$18</c:f>
              <c:strCache>
                <c:ptCount val="1"/>
                <c:pt idx="0">
                  <c:v>Waiting for Requestor Feedback</c:v>
                </c:pt>
              </c:strCache>
            </c:strRef>
          </c:tx>
          <c:spPr>
            <a:solidFill>
              <a:schemeClr val="accent2"/>
            </a:solidFill>
            <a:ln>
              <a:noFill/>
            </a:ln>
            <a:effectLst/>
          </c:spPr>
          <c:invertIfNegative val="0"/>
          <c:dLbls>
            <c:delete val="1"/>
          </c:dLbls>
          <c:cat>
            <c:strRef>
              <c:f>Overview!$S$19:$S$22</c:f>
              <c:strCache>
                <c:ptCount val="4"/>
                <c:pt idx="0">
                  <c:v>Access/Login</c:v>
                </c:pt>
                <c:pt idx="1">
                  <c:v>Hardware</c:v>
                </c:pt>
                <c:pt idx="2">
                  <c:v>Software</c:v>
                </c:pt>
                <c:pt idx="3">
                  <c:v>Systems</c:v>
                </c:pt>
              </c:strCache>
            </c:strRef>
          </c:cat>
          <c:val>
            <c:numRef>
              <c:f>Overview!$U$19:$U$22</c:f>
              <c:numCache>
                <c:formatCode>_(* #,##0_);_(* \(#,##0\);_(* "-"??_);_(@_)</c:formatCode>
                <c:ptCount val="4"/>
                <c:pt idx="0">
                  <c:v>432</c:v>
                </c:pt>
                <c:pt idx="1">
                  <c:v>317</c:v>
                </c:pt>
                <c:pt idx="2">
                  <c:v>123</c:v>
                </c:pt>
                <c:pt idx="3">
                  <c:v>316</c:v>
                </c:pt>
              </c:numCache>
            </c:numRef>
          </c:val>
          <c:extLst>
            <c:ext xmlns:c16="http://schemas.microsoft.com/office/drawing/2014/chart" uri="{C3380CC4-5D6E-409C-BE32-E72D297353CC}">
              <c16:uniqueId val="{00000001-8E08-474A-997A-0CFDE7BE604B}"/>
            </c:ext>
          </c:extLst>
        </c:ser>
        <c:ser>
          <c:idx val="2"/>
          <c:order val="2"/>
          <c:tx>
            <c:strRef>
              <c:f>Overview!$V$18</c:f>
              <c:strCache>
                <c:ptCount val="1"/>
                <c:pt idx="0">
                  <c:v>Resolved</c:v>
                </c:pt>
              </c:strCache>
            </c:strRef>
          </c:tx>
          <c:spPr>
            <a:solidFill>
              <a:schemeClr val="accent3"/>
            </a:solidFill>
            <a:ln>
              <a:noFill/>
            </a:ln>
            <a:effectLst/>
          </c:spPr>
          <c:invertIfNegative val="0"/>
          <c:dLbls>
            <c:delete val="1"/>
          </c:dLbls>
          <c:cat>
            <c:strRef>
              <c:f>Overview!$S$19:$S$22</c:f>
              <c:strCache>
                <c:ptCount val="4"/>
                <c:pt idx="0">
                  <c:v>Access/Login</c:v>
                </c:pt>
                <c:pt idx="1">
                  <c:v>Hardware</c:v>
                </c:pt>
                <c:pt idx="2">
                  <c:v>Software</c:v>
                </c:pt>
                <c:pt idx="3">
                  <c:v>Systems</c:v>
                </c:pt>
              </c:strCache>
            </c:strRef>
          </c:cat>
          <c:val>
            <c:numRef>
              <c:f>Overview!$V$19:$V$22</c:f>
              <c:numCache>
                <c:formatCode>_(* #,##0_);_(* \(#,##0\);_(* "-"??_);_(@_)</c:formatCode>
                <c:ptCount val="4"/>
                <c:pt idx="0">
                  <c:v>482</c:v>
                </c:pt>
                <c:pt idx="1">
                  <c:v>344</c:v>
                </c:pt>
                <c:pt idx="2">
                  <c:v>104</c:v>
                </c:pt>
                <c:pt idx="3">
                  <c:v>353</c:v>
                </c:pt>
              </c:numCache>
            </c:numRef>
          </c:val>
          <c:extLst>
            <c:ext xmlns:c16="http://schemas.microsoft.com/office/drawing/2014/chart" uri="{C3380CC4-5D6E-409C-BE32-E72D297353CC}">
              <c16:uniqueId val="{00000002-8E08-474A-997A-0CFDE7BE604B}"/>
            </c:ext>
          </c:extLst>
        </c:ser>
        <c:ser>
          <c:idx val="3"/>
          <c:order val="3"/>
          <c:tx>
            <c:strRef>
              <c:f>Overview!$W$18</c:f>
              <c:strCache>
                <c:ptCount val="1"/>
                <c:pt idx="0">
                  <c:v>Closed - No Action</c:v>
                </c:pt>
              </c:strCache>
            </c:strRef>
          </c:tx>
          <c:spPr>
            <a:solidFill>
              <a:schemeClr val="accent4"/>
            </a:solidFill>
            <a:ln>
              <a:noFill/>
            </a:ln>
            <a:effectLst/>
          </c:spPr>
          <c:invertIfNegative val="0"/>
          <c:dLbls>
            <c:delete val="1"/>
          </c:dLbls>
          <c:cat>
            <c:strRef>
              <c:f>Overview!$S$19:$S$22</c:f>
              <c:strCache>
                <c:ptCount val="4"/>
                <c:pt idx="0">
                  <c:v>Access/Login</c:v>
                </c:pt>
                <c:pt idx="1">
                  <c:v>Hardware</c:v>
                </c:pt>
                <c:pt idx="2">
                  <c:v>Software</c:v>
                </c:pt>
                <c:pt idx="3">
                  <c:v>Systems</c:v>
                </c:pt>
              </c:strCache>
            </c:strRef>
          </c:cat>
          <c:val>
            <c:numRef>
              <c:f>Overview!$W$19:$W$22</c:f>
              <c:numCache>
                <c:formatCode>_(* #,##0_);_(* \(#,##0\);_(* "-"??_);_(@_)</c:formatCode>
                <c:ptCount val="4"/>
                <c:pt idx="0">
                  <c:v>88</c:v>
                </c:pt>
                <c:pt idx="1">
                  <c:v>64</c:v>
                </c:pt>
                <c:pt idx="2">
                  <c:v>21</c:v>
                </c:pt>
                <c:pt idx="3">
                  <c:v>60</c:v>
                </c:pt>
              </c:numCache>
            </c:numRef>
          </c:val>
          <c:extLst>
            <c:ext xmlns:c16="http://schemas.microsoft.com/office/drawing/2014/chart" uri="{C3380CC4-5D6E-409C-BE32-E72D297353CC}">
              <c16:uniqueId val="{00000003-8E08-474A-997A-0CFDE7BE604B}"/>
            </c:ext>
          </c:extLst>
        </c:ser>
        <c:ser>
          <c:idx val="4"/>
          <c:order val="4"/>
          <c:tx>
            <c:strRef>
              <c:f>Overview!$X$18</c:f>
              <c:strCache>
                <c:ptCount val="1"/>
                <c:pt idx="0">
                  <c:v>Total </c:v>
                </c:pt>
              </c:strCache>
            </c:strRef>
          </c:tx>
          <c:spPr>
            <a:solidFill>
              <a:schemeClr val="accent5"/>
            </a:solidFill>
            <a:ln>
              <a:noFill/>
            </a:ln>
            <a:effectLst/>
          </c:spPr>
          <c:invertIfNegative val="0"/>
          <c:dLbls>
            <c:dLbl>
              <c:idx val="0"/>
              <c:tx>
                <c:rich>
                  <a:bodyPr/>
                  <a:lstStyle/>
                  <a:p>
                    <a:fld id="{EA4F02B0-36D1-44B9-80F9-A73119427A5B}"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E08-474A-997A-0CFDE7BE604B}"/>
                </c:ext>
              </c:extLst>
            </c:dLbl>
            <c:dLbl>
              <c:idx val="1"/>
              <c:tx>
                <c:rich>
                  <a:bodyPr/>
                  <a:lstStyle/>
                  <a:p>
                    <a:fld id="{9BF05BA9-FE36-41A3-82D5-29474EBFF72F}"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E08-474A-997A-0CFDE7BE604B}"/>
                </c:ext>
              </c:extLst>
            </c:dLbl>
            <c:dLbl>
              <c:idx val="2"/>
              <c:tx>
                <c:rich>
                  <a:bodyPr/>
                  <a:lstStyle/>
                  <a:p>
                    <a:fld id="{9F693257-49A7-40B1-9FD3-EBFC880317EC}"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E08-474A-997A-0CFDE7BE604B}"/>
                </c:ext>
              </c:extLst>
            </c:dLbl>
            <c:dLbl>
              <c:idx val="3"/>
              <c:tx>
                <c:rich>
                  <a:bodyPr/>
                  <a:lstStyle/>
                  <a:p>
                    <a:fld id="{63C830DA-8D57-41FE-91B2-02890767C616}" type="CELLRANGE">
                      <a:rPr lang="en-US"/>
                      <a:pPr/>
                      <a:t>[CELLRANGE]</a:t>
                    </a:fld>
                    <a:endParaRPr lang="en-US"/>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E08-474A-997A-0CFDE7BE60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Overview!$Y$19:$Y$22</c:f>
              <c:numCache>
                <c:formatCode>General</c:formatCode>
                <c:ptCount val="4"/>
                <c:pt idx="0">
                  <c:v>0</c:v>
                </c:pt>
                <c:pt idx="1">
                  <c:v>0</c:v>
                </c:pt>
                <c:pt idx="2">
                  <c:v>0</c:v>
                </c:pt>
                <c:pt idx="3">
                  <c:v>0</c:v>
                </c:pt>
              </c:numCache>
            </c:numRef>
          </c:val>
          <c:extLst>
            <c:ext xmlns:c15="http://schemas.microsoft.com/office/drawing/2012/chart" uri="{02D57815-91ED-43cb-92C2-25804820EDAC}">
              <c15:datalabelsRange>
                <c15:f>Overview!$X$19:$X$22</c15:f>
                <c15:dlblRangeCache>
                  <c:ptCount val="4"/>
                  <c:pt idx="0">
                    <c:v> 3,453 </c:v>
                  </c:pt>
                  <c:pt idx="1">
                    <c:v> 2,590 </c:v>
                  </c:pt>
                  <c:pt idx="2">
                    <c:v> 901 </c:v>
                  </c:pt>
                  <c:pt idx="3">
                    <c:v> 2,598 </c:v>
                  </c:pt>
                </c15:dlblRangeCache>
              </c15:datalabelsRange>
            </c:ext>
            <c:ext xmlns:c16="http://schemas.microsoft.com/office/drawing/2014/chart" uri="{C3380CC4-5D6E-409C-BE32-E72D297353CC}">
              <c16:uniqueId val="{00000008-8E08-474A-997A-0CFDE7BE604B}"/>
            </c:ext>
          </c:extLst>
        </c:ser>
        <c:dLbls>
          <c:dLblPos val="ctr"/>
          <c:showLegendKey val="0"/>
          <c:showVal val="1"/>
          <c:showCatName val="0"/>
          <c:showSerName val="0"/>
          <c:showPercent val="0"/>
          <c:showBubbleSize val="0"/>
        </c:dLbls>
        <c:gapWidth val="150"/>
        <c:overlap val="100"/>
        <c:axId val="1086950735"/>
        <c:axId val="1086958415"/>
      </c:barChart>
      <c:catAx>
        <c:axId val="1086950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6958415"/>
        <c:crosses val="autoZero"/>
        <c:auto val="1"/>
        <c:lblAlgn val="ctr"/>
        <c:lblOffset val="100"/>
        <c:noMultiLvlLbl val="0"/>
      </c:catAx>
      <c:valAx>
        <c:axId val="1086958415"/>
        <c:scaling>
          <c:orientation val="minMax"/>
        </c:scaling>
        <c:delete val="1"/>
        <c:axPos val="l"/>
        <c:numFmt formatCode="_(* #,##0_);_(* \(#,##0\);_(* &quot;-&quot;??_);_(@_)" sourceLinked="1"/>
        <c:majorTickMark val="none"/>
        <c:minorTickMark val="none"/>
        <c:tickLblPos val="nextTo"/>
        <c:crossAx val="1086950735"/>
        <c:crosses val="autoZero"/>
        <c:crossBetween val="between"/>
      </c:valAx>
      <c:spPr>
        <a:noFill/>
        <a:ln>
          <a:noFill/>
        </a:ln>
        <a:effectLst/>
      </c:spPr>
    </c:plotArea>
    <c:legend>
      <c:legendPos val="b"/>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gradFill>
              <a:gsLst>
                <a:gs pos="0">
                  <a:schemeClr val="accent3">
                    <a:lumMod val="5000"/>
                    <a:lumOff val="95000"/>
                    <a:alpha val="38000"/>
                  </a:schemeClr>
                </a:gs>
                <a:gs pos="85000">
                  <a:schemeClr val="accent2"/>
                </a:gs>
                <a:gs pos="0">
                  <a:schemeClr val="accent1"/>
                </a:gs>
              </a:gsLst>
              <a:path path="circle">
                <a:fillToRect l="100000" t="100000"/>
              </a:path>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Overview!$S$58:$S$61</c:f>
              <c:strCache>
                <c:ptCount val="4"/>
                <c:pt idx="0">
                  <c:v>Access/Login</c:v>
                </c:pt>
                <c:pt idx="1">
                  <c:v>Hardware</c:v>
                </c:pt>
                <c:pt idx="2">
                  <c:v>Software</c:v>
                </c:pt>
                <c:pt idx="3">
                  <c:v>Systems</c:v>
                </c:pt>
              </c:strCache>
            </c:strRef>
          </c:cat>
          <c:val>
            <c:numRef>
              <c:f>Overview!$T$58:$T$61</c:f>
              <c:numCache>
                <c:formatCode>0.00</c:formatCode>
                <c:ptCount val="4"/>
                <c:pt idx="0">
                  <c:v>18.89052997393571</c:v>
                </c:pt>
                <c:pt idx="1">
                  <c:v>18.987644787644786</c:v>
                </c:pt>
                <c:pt idx="2">
                  <c:v>19.01997780244173</c:v>
                </c:pt>
                <c:pt idx="3">
                  <c:v>19.100461893764436</c:v>
                </c:pt>
              </c:numCache>
            </c:numRef>
          </c:val>
          <c:extLst>
            <c:ext xmlns:c16="http://schemas.microsoft.com/office/drawing/2014/chart" uri="{C3380CC4-5D6E-409C-BE32-E72D297353CC}">
              <c16:uniqueId val="{00000000-53F1-4372-8A85-82C8024B9B18}"/>
            </c:ext>
          </c:extLst>
        </c:ser>
        <c:dLbls>
          <c:showLegendKey val="0"/>
          <c:showVal val="0"/>
          <c:showCatName val="0"/>
          <c:showSerName val="0"/>
          <c:showPercent val="0"/>
          <c:showBubbleSize val="0"/>
        </c:dLbls>
        <c:gapWidth val="182"/>
        <c:axId val="1495701952"/>
        <c:axId val="1495702432"/>
      </c:barChart>
      <c:catAx>
        <c:axId val="1495701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5702432"/>
        <c:crosses val="autoZero"/>
        <c:auto val="1"/>
        <c:lblAlgn val="ctr"/>
        <c:lblOffset val="100"/>
        <c:noMultiLvlLbl val="0"/>
      </c:catAx>
      <c:valAx>
        <c:axId val="1495702432"/>
        <c:scaling>
          <c:orientation val="minMax"/>
        </c:scaling>
        <c:delete val="1"/>
        <c:axPos val="b"/>
        <c:numFmt formatCode="0.00" sourceLinked="1"/>
        <c:majorTickMark val="none"/>
        <c:minorTickMark val="none"/>
        <c:tickLblPos val="nextTo"/>
        <c:crossAx val="149570195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Overview!$E$94</c:f>
              <c:strCache>
                <c:ptCount val="1"/>
                <c:pt idx="0">
                  <c:v>★★★ Highly Satisfied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FCA-4A47-8799-9465F3D728BC}"/>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DFCA-4A47-8799-9465F3D728BC}"/>
              </c:ext>
            </c:extLst>
          </c:dPt>
          <c:val>
            <c:numRef>
              <c:f>Overview!$F$94:$G$94</c:f>
              <c:numCache>
                <c:formatCode>0%</c:formatCode>
                <c:ptCount val="2"/>
                <c:pt idx="0">
                  <c:v>0.20760846782645148</c:v>
                </c:pt>
                <c:pt idx="1">
                  <c:v>0.79239153217354852</c:v>
                </c:pt>
              </c:numCache>
            </c:numRef>
          </c:val>
          <c:extLst>
            <c:ext xmlns:c16="http://schemas.microsoft.com/office/drawing/2014/chart" uri="{C3380CC4-5D6E-409C-BE32-E72D297353CC}">
              <c16:uniqueId val="{00000004-DFCA-4A47-8799-9465F3D728BC}"/>
            </c:ext>
          </c:extLst>
        </c:ser>
        <c:dLbls>
          <c:showLegendKey val="0"/>
          <c:showVal val="0"/>
          <c:showCatName val="0"/>
          <c:showSerName val="0"/>
          <c:showPercent val="0"/>
          <c:showBubbleSize val="0"/>
          <c:showLeaderLines val="1"/>
        </c:dLbls>
        <c:firstSliceAng val="0"/>
        <c:holeSize val="86"/>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Overview!$E$92</c:f>
              <c:strCache>
                <c:ptCount val="1"/>
                <c:pt idx="0">
                  <c:v>★☆☆ Unsatisfied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4B5-40B3-B751-AAA1D02BFFD3}"/>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D4B5-40B3-B751-AAA1D02BFFD3}"/>
              </c:ext>
            </c:extLst>
          </c:dPt>
          <c:val>
            <c:numRef>
              <c:f>Overview!$F$92:$G$92</c:f>
              <c:numCache>
                <c:formatCode>0%</c:formatCode>
                <c:ptCount val="2"/>
                <c:pt idx="0">
                  <c:v>0.11098302242716411</c:v>
                </c:pt>
                <c:pt idx="1">
                  <c:v>0.88901697757283593</c:v>
                </c:pt>
              </c:numCache>
            </c:numRef>
          </c:val>
          <c:extLst>
            <c:ext xmlns:c16="http://schemas.microsoft.com/office/drawing/2014/chart" uri="{C3380CC4-5D6E-409C-BE32-E72D297353CC}">
              <c16:uniqueId val="{00000004-D4B5-40B3-B751-AAA1D02BFFD3}"/>
            </c:ext>
          </c:extLst>
        </c:ser>
        <c:dLbls>
          <c:showLegendKey val="0"/>
          <c:showVal val="0"/>
          <c:showCatName val="0"/>
          <c:showSerName val="0"/>
          <c:showPercent val="0"/>
          <c:showBubbleSize val="0"/>
          <c:showLeaderLines val="1"/>
        </c:dLbls>
        <c:firstSliceAng val="0"/>
        <c:holeSize val="86"/>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Overview!$E$93</c:f>
              <c:strCache>
                <c:ptCount val="1"/>
                <c:pt idx="0">
                  <c:v>★★☆ Satisfied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E5B-4A4B-A420-539793509D81}"/>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0E5B-4A4B-A420-539793509D81}"/>
              </c:ext>
            </c:extLst>
          </c:dPt>
          <c:val>
            <c:numRef>
              <c:f>Overview!$F$93:$G$93</c:f>
              <c:numCache>
                <c:formatCode>0%</c:formatCode>
                <c:ptCount val="2"/>
                <c:pt idx="0">
                  <c:v>0.26650597359044226</c:v>
                </c:pt>
                <c:pt idx="1">
                  <c:v>0.73349402640955774</c:v>
                </c:pt>
              </c:numCache>
            </c:numRef>
          </c:val>
          <c:extLst>
            <c:ext xmlns:c16="http://schemas.microsoft.com/office/drawing/2014/chart" uri="{C3380CC4-5D6E-409C-BE32-E72D297353CC}">
              <c16:uniqueId val="{00000004-0E5B-4A4B-A420-539793509D81}"/>
            </c:ext>
          </c:extLst>
        </c:ser>
        <c:dLbls>
          <c:showLegendKey val="0"/>
          <c:showVal val="0"/>
          <c:showCatName val="0"/>
          <c:showSerName val="0"/>
          <c:showPercent val="0"/>
          <c:showBubbleSize val="0"/>
          <c:showLeaderLines val="1"/>
        </c:dLbls>
        <c:firstSliceAng val="0"/>
        <c:holeSize val="86"/>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Overview!$E$91</c:f>
              <c:strCache>
                <c:ptCount val="1"/>
                <c:pt idx="0">
                  <c:v>☆☆☆ No Rating</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77A-4B35-BA81-725F1624F405}"/>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677A-4B35-BA81-725F1624F405}"/>
              </c:ext>
            </c:extLst>
          </c:dPt>
          <c:val>
            <c:numRef>
              <c:f>Overview!$F$91:$G$91</c:f>
              <c:numCache>
                <c:formatCode>0%</c:formatCode>
                <c:ptCount val="2"/>
                <c:pt idx="0">
                  <c:v>0.41490253615594214</c:v>
                </c:pt>
                <c:pt idx="1">
                  <c:v>0.58509746384405781</c:v>
                </c:pt>
              </c:numCache>
            </c:numRef>
          </c:val>
          <c:extLst>
            <c:ext xmlns:c16="http://schemas.microsoft.com/office/drawing/2014/chart" uri="{C3380CC4-5D6E-409C-BE32-E72D297353CC}">
              <c16:uniqueId val="{00000004-677A-4B35-BA81-725F1624F405}"/>
            </c:ext>
          </c:extLst>
        </c:ser>
        <c:dLbls>
          <c:showLegendKey val="0"/>
          <c:showVal val="0"/>
          <c:showCatName val="0"/>
          <c:showSerName val="0"/>
          <c:showPercent val="0"/>
          <c:showBubbleSize val="0"/>
          <c:showLeaderLines val="1"/>
        </c:dLbls>
        <c:firstSliceAng val="0"/>
        <c:holeSize val="86"/>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Overview!$P$7</c:f>
              <c:strCache>
                <c:ptCount val="1"/>
                <c:pt idx="0">
                  <c:v>% Total Tickets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077-49EA-A08B-EBC33C76D40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077-49EA-A08B-EBC33C76D40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077-49EA-A08B-EBC33C76D40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077-49EA-A08B-EBC33C76D40F}"/>
              </c:ext>
            </c:extLst>
          </c:dPt>
          <c:cat>
            <c:strRef>
              <c:f>Overview!$O$8:$O$11</c:f>
              <c:strCache>
                <c:ptCount val="4"/>
                <c:pt idx="0">
                  <c:v>Open</c:v>
                </c:pt>
                <c:pt idx="1">
                  <c:v>Waiting for Requestor Feedback</c:v>
                </c:pt>
                <c:pt idx="2">
                  <c:v>Resolved</c:v>
                </c:pt>
                <c:pt idx="3">
                  <c:v>Closed - No Action</c:v>
                </c:pt>
              </c:strCache>
            </c:strRef>
          </c:cat>
          <c:val>
            <c:numRef>
              <c:f>Overview!$P$8:$P$11</c:f>
              <c:numCache>
                <c:formatCode>0%</c:formatCode>
                <c:ptCount val="4"/>
                <c:pt idx="0">
                  <c:v>0.71662125340599458</c:v>
                </c:pt>
                <c:pt idx="1">
                  <c:v>0.12450220079647872</c:v>
                </c:pt>
                <c:pt idx="2">
                  <c:v>0.13445818486690422</c:v>
                </c:pt>
                <c:pt idx="3">
                  <c:v>2.441836093062251E-2</c:v>
                </c:pt>
              </c:numCache>
            </c:numRef>
          </c:val>
          <c:extLst>
            <c:ext xmlns:c16="http://schemas.microsoft.com/office/drawing/2014/chart" uri="{C3380CC4-5D6E-409C-BE32-E72D297353CC}">
              <c16:uniqueId val="{00000008-9077-49EA-A08B-EBC33C76D40F}"/>
            </c:ext>
          </c:extLst>
        </c:ser>
        <c:dLbls>
          <c:showLegendKey val="0"/>
          <c:showVal val="0"/>
          <c:showCatName val="0"/>
          <c:showSerName val="0"/>
          <c:showPercent val="0"/>
          <c:showBubbleSize val="0"/>
          <c:showLeaderLines val="1"/>
        </c:dLbls>
        <c:firstSliceAng val="0"/>
        <c:holeSize val="87"/>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[Help Desk_Dashboard_Tien (version 2).xlsm]Performance!PivotTable32</c:name>
    <c:fmtId val="14"/>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Performance!$E$18</c:f>
              <c:strCache>
                <c:ptCount val="1"/>
                <c:pt idx="0">
                  <c:v>Avg Resolution Days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Performance!$D$19:$D$27</c:f>
              <c:strCache>
                <c:ptCount val="8"/>
                <c:pt idx="0">
                  <c:v>Mar</c:v>
                </c:pt>
                <c:pt idx="1">
                  <c:v>Apr</c:v>
                </c:pt>
                <c:pt idx="2">
                  <c:v>May</c:v>
                </c:pt>
                <c:pt idx="3">
                  <c:v>Jun</c:v>
                </c:pt>
                <c:pt idx="4">
                  <c:v>Jul</c:v>
                </c:pt>
                <c:pt idx="5">
                  <c:v>Aug</c:v>
                </c:pt>
                <c:pt idx="6">
                  <c:v>Sep</c:v>
                </c:pt>
                <c:pt idx="7">
                  <c:v>Oct</c:v>
                </c:pt>
              </c:strCache>
            </c:strRef>
          </c:cat>
          <c:val>
            <c:numRef>
              <c:f>Performance!$E$19:$E$27</c:f>
              <c:numCache>
                <c:formatCode>General</c:formatCode>
                <c:ptCount val="8"/>
                <c:pt idx="0">
                  <c:v>19.786096256684491</c:v>
                </c:pt>
                <c:pt idx="1">
                  <c:v>20.638297872340427</c:v>
                </c:pt>
                <c:pt idx="2">
                  <c:v>17.976608187134502</c:v>
                </c:pt>
                <c:pt idx="3">
                  <c:v>19.192052980132452</c:v>
                </c:pt>
                <c:pt idx="4">
                  <c:v>20.196531791907514</c:v>
                </c:pt>
                <c:pt idx="5">
                  <c:v>20.455696202531644</c:v>
                </c:pt>
                <c:pt idx="6">
                  <c:v>19.890410958904109</c:v>
                </c:pt>
                <c:pt idx="7">
                  <c:v>20.185897435897434</c:v>
                </c:pt>
              </c:numCache>
            </c:numRef>
          </c:val>
          <c:smooth val="0"/>
          <c:extLst>
            <c:ext xmlns:c16="http://schemas.microsoft.com/office/drawing/2014/chart" uri="{C3380CC4-5D6E-409C-BE32-E72D297353CC}">
              <c16:uniqueId val="{00000000-12F4-468D-A8AE-72611CBC3DE1}"/>
            </c:ext>
          </c:extLst>
        </c:ser>
        <c:ser>
          <c:idx val="1"/>
          <c:order val="1"/>
          <c:tx>
            <c:strRef>
              <c:f>Performance!$F$18</c:f>
              <c:strCache>
                <c:ptCount val="1"/>
                <c:pt idx="0">
                  <c:v>SLA Target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Performance!$D$19:$D$27</c:f>
              <c:strCache>
                <c:ptCount val="8"/>
                <c:pt idx="0">
                  <c:v>Mar</c:v>
                </c:pt>
                <c:pt idx="1">
                  <c:v>Apr</c:v>
                </c:pt>
                <c:pt idx="2">
                  <c:v>May</c:v>
                </c:pt>
                <c:pt idx="3">
                  <c:v>Jun</c:v>
                </c:pt>
                <c:pt idx="4">
                  <c:v>Jul</c:v>
                </c:pt>
                <c:pt idx="5">
                  <c:v>Aug</c:v>
                </c:pt>
                <c:pt idx="6">
                  <c:v>Sep</c:v>
                </c:pt>
                <c:pt idx="7">
                  <c:v>Oct</c:v>
                </c:pt>
              </c:strCache>
            </c:strRef>
          </c:cat>
          <c:val>
            <c:numRef>
              <c:f>Performance!$F$19:$F$27</c:f>
              <c:numCache>
                <c:formatCode>General</c:formatCode>
                <c:ptCount val="8"/>
                <c:pt idx="0">
                  <c:v>20</c:v>
                </c:pt>
                <c:pt idx="1">
                  <c:v>20</c:v>
                </c:pt>
                <c:pt idx="2">
                  <c:v>20</c:v>
                </c:pt>
                <c:pt idx="3">
                  <c:v>20</c:v>
                </c:pt>
                <c:pt idx="4">
                  <c:v>20</c:v>
                </c:pt>
                <c:pt idx="5">
                  <c:v>20</c:v>
                </c:pt>
                <c:pt idx="6">
                  <c:v>20</c:v>
                </c:pt>
                <c:pt idx="7">
                  <c:v>20</c:v>
                </c:pt>
              </c:numCache>
            </c:numRef>
          </c:val>
          <c:smooth val="0"/>
          <c:extLst>
            <c:ext xmlns:c16="http://schemas.microsoft.com/office/drawing/2014/chart" uri="{C3380CC4-5D6E-409C-BE32-E72D297353CC}">
              <c16:uniqueId val="{00000001-12F4-468D-A8AE-72611CBC3DE1}"/>
            </c:ext>
          </c:extLst>
        </c:ser>
        <c:dLbls>
          <c:showLegendKey val="0"/>
          <c:showVal val="0"/>
          <c:showCatName val="0"/>
          <c:showSerName val="0"/>
          <c:showPercent val="0"/>
          <c:showBubbleSize val="0"/>
        </c:dLbls>
        <c:marker val="1"/>
        <c:smooth val="0"/>
        <c:axId val="1958098879"/>
        <c:axId val="1958104159"/>
      </c:lineChart>
      <c:catAx>
        <c:axId val="195809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8104159"/>
        <c:crosses val="autoZero"/>
        <c:auto val="1"/>
        <c:lblAlgn val="ctr"/>
        <c:lblOffset val="100"/>
        <c:noMultiLvlLbl val="0"/>
      </c:catAx>
      <c:valAx>
        <c:axId val="1958104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80988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[Help Desk_Dashboard_Tien (version 2).xlsm]Issue!PivotTable5</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Issue!$H$9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5D0-44B3-85E2-1C96160670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5D0-44B3-85E2-1C9616067038}"/>
              </c:ext>
            </c:extLst>
          </c:dPt>
          <c:cat>
            <c:strRef>
              <c:f>Issue!$G$10:$G$12</c:f>
              <c:strCache>
                <c:ptCount val="2"/>
                <c:pt idx="0">
                  <c:v>Issue</c:v>
                </c:pt>
                <c:pt idx="1">
                  <c:v>Request</c:v>
                </c:pt>
              </c:strCache>
            </c:strRef>
          </c:cat>
          <c:val>
            <c:numRef>
              <c:f>Issue!$H$10:$H$12</c:f>
              <c:numCache>
                <c:formatCode>General</c:formatCode>
                <c:ptCount val="2"/>
                <c:pt idx="0">
                  <c:v>4868</c:v>
                </c:pt>
                <c:pt idx="1">
                  <c:v>4674</c:v>
                </c:pt>
              </c:numCache>
            </c:numRef>
          </c:val>
          <c:extLst>
            <c:ext xmlns:c16="http://schemas.microsoft.com/office/drawing/2014/chart" uri="{C3380CC4-5D6E-409C-BE32-E72D297353CC}">
              <c16:uniqueId val="{00000000-4682-4A71-892D-048769F9C29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[Help Desk_Dashboard_Tien (version 2).xlsm]Issue!PivotTable4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Issue!$H$16</c:f>
              <c:strCache>
                <c:ptCount val="1"/>
                <c:pt idx="0">
                  <c:v>Total</c:v>
                </c:pt>
              </c:strCache>
            </c:strRef>
          </c:tx>
          <c:spPr>
            <a:solidFill>
              <a:schemeClr val="accent1"/>
            </a:solidFill>
            <a:ln>
              <a:noFill/>
            </a:ln>
            <a:effectLst/>
          </c:spPr>
          <c:invertIfNegative val="0"/>
          <c:cat>
            <c:strRef>
              <c:f>Issue!$G$17:$G$21</c:f>
              <c:strCache>
                <c:ptCount val="4"/>
                <c:pt idx="0">
                  <c:v>Access/Login</c:v>
                </c:pt>
                <c:pt idx="1">
                  <c:v>Hardware</c:v>
                </c:pt>
                <c:pt idx="2">
                  <c:v>Software</c:v>
                </c:pt>
                <c:pt idx="3">
                  <c:v>Systems</c:v>
                </c:pt>
              </c:strCache>
            </c:strRef>
          </c:cat>
          <c:val>
            <c:numRef>
              <c:f>Issue!$H$17:$H$21</c:f>
              <c:numCache>
                <c:formatCode>General</c:formatCode>
                <c:ptCount val="4"/>
                <c:pt idx="0">
                  <c:v>3453</c:v>
                </c:pt>
                <c:pt idx="1">
                  <c:v>2590</c:v>
                </c:pt>
                <c:pt idx="2">
                  <c:v>901</c:v>
                </c:pt>
                <c:pt idx="3">
                  <c:v>2598</c:v>
                </c:pt>
              </c:numCache>
            </c:numRef>
          </c:val>
          <c:extLst>
            <c:ext xmlns:c16="http://schemas.microsoft.com/office/drawing/2014/chart" uri="{C3380CC4-5D6E-409C-BE32-E72D297353CC}">
              <c16:uniqueId val="{00000000-AD19-484B-8DD6-38A33E8E29CA}"/>
            </c:ext>
          </c:extLst>
        </c:ser>
        <c:dLbls>
          <c:showLegendKey val="0"/>
          <c:showVal val="0"/>
          <c:showCatName val="0"/>
          <c:showSerName val="0"/>
          <c:showPercent val="0"/>
          <c:showBubbleSize val="0"/>
        </c:dLbls>
        <c:gapWidth val="219"/>
        <c:overlap val="-27"/>
        <c:axId val="1288589439"/>
        <c:axId val="1288590399"/>
      </c:barChart>
      <c:catAx>
        <c:axId val="1288589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8590399"/>
        <c:crosses val="autoZero"/>
        <c:auto val="1"/>
        <c:lblAlgn val="ctr"/>
        <c:lblOffset val="100"/>
        <c:noMultiLvlLbl val="0"/>
      </c:catAx>
      <c:valAx>
        <c:axId val="128859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8589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[Help Desk_Dashboard_Tien (version 2).xlsm]Issue!PivotTable6</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Issue!$H$30:$H$31</c:f>
              <c:strCache>
                <c:ptCount val="1"/>
                <c:pt idx="0">
                  <c:v>High</c:v>
                </c:pt>
              </c:strCache>
            </c:strRef>
          </c:tx>
          <c:spPr>
            <a:solidFill>
              <a:schemeClr val="accent1"/>
            </a:solidFill>
            <a:ln>
              <a:noFill/>
            </a:ln>
            <a:effectLst/>
          </c:spPr>
          <c:invertIfNegative val="0"/>
          <c:cat>
            <c:strRef>
              <c:f>Issue!$G$32:$G$36</c:f>
              <c:strCache>
                <c:ptCount val="4"/>
                <c:pt idx="0">
                  <c:v>Access/Login</c:v>
                </c:pt>
                <c:pt idx="1">
                  <c:v>Hardware</c:v>
                </c:pt>
                <c:pt idx="2">
                  <c:v>Software</c:v>
                </c:pt>
                <c:pt idx="3">
                  <c:v>Systems</c:v>
                </c:pt>
              </c:strCache>
            </c:strRef>
          </c:cat>
          <c:val>
            <c:numRef>
              <c:f>Issue!$H$32:$H$36</c:f>
              <c:numCache>
                <c:formatCode>General</c:formatCode>
                <c:ptCount val="4"/>
                <c:pt idx="0">
                  <c:v>539</c:v>
                </c:pt>
                <c:pt idx="1">
                  <c:v>389</c:v>
                </c:pt>
                <c:pt idx="2">
                  <c:v>144</c:v>
                </c:pt>
                <c:pt idx="3">
                  <c:v>466</c:v>
                </c:pt>
              </c:numCache>
            </c:numRef>
          </c:val>
          <c:extLst>
            <c:ext xmlns:c16="http://schemas.microsoft.com/office/drawing/2014/chart" uri="{C3380CC4-5D6E-409C-BE32-E72D297353CC}">
              <c16:uniqueId val="{00000000-6DC7-461C-8245-B11D58B45349}"/>
            </c:ext>
          </c:extLst>
        </c:ser>
        <c:ser>
          <c:idx val="1"/>
          <c:order val="1"/>
          <c:tx>
            <c:strRef>
              <c:f>Issue!$I$30:$I$31</c:f>
              <c:strCache>
                <c:ptCount val="1"/>
                <c:pt idx="0">
                  <c:v>Low</c:v>
                </c:pt>
              </c:strCache>
            </c:strRef>
          </c:tx>
          <c:spPr>
            <a:solidFill>
              <a:schemeClr val="accent2"/>
            </a:solidFill>
            <a:ln>
              <a:noFill/>
            </a:ln>
            <a:effectLst/>
          </c:spPr>
          <c:invertIfNegative val="0"/>
          <c:cat>
            <c:strRef>
              <c:f>Issue!$G$32:$G$36</c:f>
              <c:strCache>
                <c:ptCount val="4"/>
                <c:pt idx="0">
                  <c:v>Access/Login</c:v>
                </c:pt>
                <c:pt idx="1">
                  <c:v>Hardware</c:v>
                </c:pt>
                <c:pt idx="2">
                  <c:v>Software</c:v>
                </c:pt>
                <c:pt idx="3">
                  <c:v>Systems</c:v>
                </c:pt>
              </c:strCache>
            </c:strRef>
          </c:cat>
          <c:val>
            <c:numRef>
              <c:f>Issue!$I$32:$I$36</c:f>
              <c:numCache>
                <c:formatCode>General</c:formatCode>
                <c:ptCount val="4"/>
                <c:pt idx="0">
                  <c:v>1102</c:v>
                </c:pt>
                <c:pt idx="1">
                  <c:v>793</c:v>
                </c:pt>
                <c:pt idx="2">
                  <c:v>286</c:v>
                </c:pt>
                <c:pt idx="3">
                  <c:v>800</c:v>
                </c:pt>
              </c:numCache>
            </c:numRef>
          </c:val>
          <c:extLst>
            <c:ext xmlns:c16="http://schemas.microsoft.com/office/drawing/2014/chart" uri="{C3380CC4-5D6E-409C-BE32-E72D297353CC}">
              <c16:uniqueId val="{00000001-6DC7-461C-8245-B11D58B45349}"/>
            </c:ext>
          </c:extLst>
        </c:ser>
        <c:ser>
          <c:idx val="2"/>
          <c:order val="2"/>
          <c:tx>
            <c:strRef>
              <c:f>Issue!$J$30:$J$31</c:f>
              <c:strCache>
                <c:ptCount val="1"/>
                <c:pt idx="0">
                  <c:v>Medium</c:v>
                </c:pt>
              </c:strCache>
            </c:strRef>
          </c:tx>
          <c:spPr>
            <a:solidFill>
              <a:schemeClr val="accent3"/>
            </a:solidFill>
            <a:ln>
              <a:noFill/>
            </a:ln>
            <a:effectLst/>
          </c:spPr>
          <c:invertIfNegative val="0"/>
          <c:cat>
            <c:strRef>
              <c:f>Issue!$G$32:$G$36</c:f>
              <c:strCache>
                <c:ptCount val="4"/>
                <c:pt idx="0">
                  <c:v>Access/Login</c:v>
                </c:pt>
                <c:pt idx="1">
                  <c:v>Hardware</c:v>
                </c:pt>
                <c:pt idx="2">
                  <c:v>Software</c:v>
                </c:pt>
                <c:pt idx="3">
                  <c:v>Systems</c:v>
                </c:pt>
              </c:strCache>
            </c:strRef>
          </c:cat>
          <c:val>
            <c:numRef>
              <c:f>Issue!$J$32:$J$36</c:f>
              <c:numCache>
                <c:formatCode>General</c:formatCode>
                <c:ptCount val="4"/>
                <c:pt idx="0">
                  <c:v>707</c:v>
                </c:pt>
                <c:pt idx="1">
                  <c:v>575</c:v>
                </c:pt>
                <c:pt idx="2">
                  <c:v>203</c:v>
                </c:pt>
                <c:pt idx="3">
                  <c:v>526</c:v>
                </c:pt>
              </c:numCache>
            </c:numRef>
          </c:val>
          <c:extLst>
            <c:ext xmlns:c16="http://schemas.microsoft.com/office/drawing/2014/chart" uri="{C3380CC4-5D6E-409C-BE32-E72D297353CC}">
              <c16:uniqueId val="{00000002-6DC7-461C-8245-B11D58B45349}"/>
            </c:ext>
          </c:extLst>
        </c:ser>
        <c:ser>
          <c:idx val="3"/>
          <c:order val="3"/>
          <c:tx>
            <c:strRef>
              <c:f>Issue!$K$30:$K$31</c:f>
              <c:strCache>
                <c:ptCount val="1"/>
                <c:pt idx="0">
                  <c:v>Unassigned</c:v>
                </c:pt>
              </c:strCache>
            </c:strRef>
          </c:tx>
          <c:spPr>
            <a:solidFill>
              <a:schemeClr val="accent4"/>
            </a:solidFill>
            <a:ln>
              <a:noFill/>
            </a:ln>
            <a:effectLst/>
          </c:spPr>
          <c:invertIfNegative val="0"/>
          <c:cat>
            <c:strRef>
              <c:f>Issue!$G$32:$G$36</c:f>
              <c:strCache>
                <c:ptCount val="4"/>
                <c:pt idx="0">
                  <c:v>Access/Login</c:v>
                </c:pt>
                <c:pt idx="1">
                  <c:v>Hardware</c:v>
                </c:pt>
                <c:pt idx="2">
                  <c:v>Software</c:v>
                </c:pt>
                <c:pt idx="3">
                  <c:v>Systems</c:v>
                </c:pt>
              </c:strCache>
            </c:strRef>
          </c:cat>
          <c:val>
            <c:numRef>
              <c:f>Issue!$K$32:$K$36</c:f>
              <c:numCache>
                <c:formatCode>General</c:formatCode>
                <c:ptCount val="4"/>
                <c:pt idx="0">
                  <c:v>1105</c:v>
                </c:pt>
                <c:pt idx="1">
                  <c:v>833</c:v>
                </c:pt>
                <c:pt idx="2">
                  <c:v>268</c:v>
                </c:pt>
                <c:pt idx="3">
                  <c:v>806</c:v>
                </c:pt>
              </c:numCache>
            </c:numRef>
          </c:val>
          <c:extLst>
            <c:ext xmlns:c16="http://schemas.microsoft.com/office/drawing/2014/chart" uri="{C3380CC4-5D6E-409C-BE32-E72D297353CC}">
              <c16:uniqueId val="{00000003-6DC7-461C-8245-B11D58B45349}"/>
            </c:ext>
          </c:extLst>
        </c:ser>
        <c:dLbls>
          <c:showLegendKey val="0"/>
          <c:showVal val="0"/>
          <c:showCatName val="0"/>
          <c:showSerName val="0"/>
          <c:showPercent val="0"/>
          <c:showBubbleSize val="0"/>
        </c:dLbls>
        <c:gapWidth val="150"/>
        <c:overlap val="100"/>
        <c:axId val="1288581279"/>
        <c:axId val="1288607679"/>
      </c:barChart>
      <c:catAx>
        <c:axId val="1288581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8607679"/>
        <c:crosses val="autoZero"/>
        <c:auto val="1"/>
        <c:lblAlgn val="ctr"/>
        <c:lblOffset val="100"/>
        <c:noMultiLvlLbl val="0"/>
      </c:catAx>
      <c:valAx>
        <c:axId val="12886076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8581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[Help Desk_Dashboard_Tien (version 2).xlsm]Issue!PivotTable7</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Issue!$H$42:$H$43</c:f>
              <c:strCache>
                <c:ptCount val="1"/>
                <c:pt idx="0">
                  <c:v>Access/Login</c:v>
                </c:pt>
              </c:strCache>
            </c:strRef>
          </c:tx>
          <c:spPr>
            <a:solidFill>
              <a:schemeClr val="accent1"/>
            </a:solidFill>
            <a:ln>
              <a:noFill/>
            </a:ln>
            <a:effectLst/>
          </c:spPr>
          <c:cat>
            <c:strRef>
              <c:f>Issue!$G$44:$G$52</c:f>
              <c:strCache>
                <c:ptCount val="8"/>
                <c:pt idx="0">
                  <c:v>Mar</c:v>
                </c:pt>
                <c:pt idx="1">
                  <c:v>Apr</c:v>
                </c:pt>
                <c:pt idx="2">
                  <c:v>May</c:v>
                </c:pt>
                <c:pt idx="3">
                  <c:v>Jun</c:v>
                </c:pt>
                <c:pt idx="4">
                  <c:v>Jul</c:v>
                </c:pt>
                <c:pt idx="5">
                  <c:v>Aug</c:v>
                </c:pt>
                <c:pt idx="6">
                  <c:v>Sep</c:v>
                </c:pt>
                <c:pt idx="7">
                  <c:v>Oct</c:v>
                </c:pt>
              </c:strCache>
            </c:strRef>
          </c:cat>
          <c:val>
            <c:numRef>
              <c:f>Issue!$H$44:$H$52</c:f>
              <c:numCache>
                <c:formatCode>General</c:formatCode>
                <c:ptCount val="8"/>
                <c:pt idx="0">
                  <c:v>431</c:v>
                </c:pt>
                <c:pt idx="1">
                  <c:v>438</c:v>
                </c:pt>
                <c:pt idx="2">
                  <c:v>459</c:v>
                </c:pt>
                <c:pt idx="3">
                  <c:v>418</c:v>
                </c:pt>
                <c:pt idx="4">
                  <c:v>456</c:v>
                </c:pt>
                <c:pt idx="5">
                  <c:v>444</c:v>
                </c:pt>
                <c:pt idx="6">
                  <c:v>424</c:v>
                </c:pt>
                <c:pt idx="7">
                  <c:v>383</c:v>
                </c:pt>
              </c:numCache>
            </c:numRef>
          </c:val>
          <c:extLst>
            <c:ext xmlns:c16="http://schemas.microsoft.com/office/drawing/2014/chart" uri="{C3380CC4-5D6E-409C-BE32-E72D297353CC}">
              <c16:uniqueId val="{00000000-A20A-4057-8409-798065733551}"/>
            </c:ext>
          </c:extLst>
        </c:ser>
        <c:ser>
          <c:idx val="1"/>
          <c:order val="1"/>
          <c:tx>
            <c:strRef>
              <c:f>Issue!$I$42:$I$43</c:f>
              <c:strCache>
                <c:ptCount val="1"/>
                <c:pt idx="0">
                  <c:v>Hardware</c:v>
                </c:pt>
              </c:strCache>
            </c:strRef>
          </c:tx>
          <c:spPr>
            <a:solidFill>
              <a:schemeClr val="accent2"/>
            </a:solidFill>
            <a:ln>
              <a:noFill/>
            </a:ln>
            <a:effectLst/>
          </c:spPr>
          <c:cat>
            <c:strRef>
              <c:f>Issue!$G$44:$G$52</c:f>
              <c:strCache>
                <c:ptCount val="8"/>
                <c:pt idx="0">
                  <c:v>Mar</c:v>
                </c:pt>
                <c:pt idx="1">
                  <c:v>Apr</c:v>
                </c:pt>
                <c:pt idx="2">
                  <c:v>May</c:v>
                </c:pt>
                <c:pt idx="3">
                  <c:v>Jun</c:v>
                </c:pt>
                <c:pt idx="4">
                  <c:v>Jul</c:v>
                </c:pt>
                <c:pt idx="5">
                  <c:v>Aug</c:v>
                </c:pt>
                <c:pt idx="6">
                  <c:v>Sep</c:v>
                </c:pt>
                <c:pt idx="7">
                  <c:v>Oct</c:v>
                </c:pt>
              </c:strCache>
            </c:strRef>
          </c:cat>
          <c:val>
            <c:numRef>
              <c:f>Issue!$I$44:$I$52</c:f>
              <c:numCache>
                <c:formatCode>General</c:formatCode>
                <c:ptCount val="8"/>
                <c:pt idx="0">
                  <c:v>328</c:v>
                </c:pt>
                <c:pt idx="1">
                  <c:v>310</c:v>
                </c:pt>
                <c:pt idx="2">
                  <c:v>313</c:v>
                </c:pt>
                <c:pt idx="3">
                  <c:v>302</c:v>
                </c:pt>
                <c:pt idx="4">
                  <c:v>350</c:v>
                </c:pt>
                <c:pt idx="5">
                  <c:v>334</c:v>
                </c:pt>
                <c:pt idx="6">
                  <c:v>345</c:v>
                </c:pt>
                <c:pt idx="7">
                  <c:v>308</c:v>
                </c:pt>
              </c:numCache>
            </c:numRef>
          </c:val>
          <c:extLst>
            <c:ext xmlns:c16="http://schemas.microsoft.com/office/drawing/2014/chart" uri="{C3380CC4-5D6E-409C-BE32-E72D297353CC}">
              <c16:uniqueId val="{00000001-A20A-4057-8409-798065733551}"/>
            </c:ext>
          </c:extLst>
        </c:ser>
        <c:ser>
          <c:idx val="2"/>
          <c:order val="2"/>
          <c:tx>
            <c:strRef>
              <c:f>Issue!$J$42:$J$43</c:f>
              <c:strCache>
                <c:ptCount val="1"/>
                <c:pt idx="0">
                  <c:v>Software</c:v>
                </c:pt>
              </c:strCache>
            </c:strRef>
          </c:tx>
          <c:spPr>
            <a:solidFill>
              <a:schemeClr val="accent3"/>
            </a:solidFill>
            <a:ln>
              <a:noFill/>
            </a:ln>
            <a:effectLst/>
          </c:spPr>
          <c:cat>
            <c:strRef>
              <c:f>Issue!$G$44:$G$52</c:f>
              <c:strCache>
                <c:ptCount val="8"/>
                <c:pt idx="0">
                  <c:v>Mar</c:v>
                </c:pt>
                <c:pt idx="1">
                  <c:v>Apr</c:v>
                </c:pt>
                <c:pt idx="2">
                  <c:v>May</c:v>
                </c:pt>
                <c:pt idx="3">
                  <c:v>Jun</c:v>
                </c:pt>
                <c:pt idx="4">
                  <c:v>Jul</c:v>
                </c:pt>
                <c:pt idx="5">
                  <c:v>Aug</c:v>
                </c:pt>
                <c:pt idx="6">
                  <c:v>Sep</c:v>
                </c:pt>
                <c:pt idx="7">
                  <c:v>Oct</c:v>
                </c:pt>
              </c:strCache>
            </c:strRef>
          </c:cat>
          <c:val>
            <c:numRef>
              <c:f>Issue!$J$44:$J$52</c:f>
              <c:numCache>
                <c:formatCode>General</c:formatCode>
                <c:ptCount val="8"/>
                <c:pt idx="0">
                  <c:v>105</c:v>
                </c:pt>
                <c:pt idx="1">
                  <c:v>114</c:v>
                </c:pt>
                <c:pt idx="2">
                  <c:v>125</c:v>
                </c:pt>
                <c:pt idx="3">
                  <c:v>106</c:v>
                </c:pt>
                <c:pt idx="4">
                  <c:v>116</c:v>
                </c:pt>
                <c:pt idx="5">
                  <c:v>108</c:v>
                </c:pt>
                <c:pt idx="6">
                  <c:v>121</c:v>
                </c:pt>
                <c:pt idx="7">
                  <c:v>106</c:v>
                </c:pt>
              </c:numCache>
            </c:numRef>
          </c:val>
          <c:extLst>
            <c:ext xmlns:c16="http://schemas.microsoft.com/office/drawing/2014/chart" uri="{C3380CC4-5D6E-409C-BE32-E72D297353CC}">
              <c16:uniqueId val="{00000002-A20A-4057-8409-798065733551}"/>
            </c:ext>
          </c:extLst>
        </c:ser>
        <c:ser>
          <c:idx val="3"/>
          <c:order val="3"/>
          <c:tx>
            <c:strRef>
              <c:f>Issue!$K$42:$K$43</c:f>
              <c:strCache>
                <c:ptCount val="1"/>
                <c:pt idx="0">
                  <c:v>Systems</c:v>
                </c:pt>
              </c:strCache>
            </c:strRef>
          </c:tx>
          <c:spPr>
            <a:solidFill>
              <a:schemeClr val="accent4"/>
            </a:solidFill>
            <a:ln>
              <a:noFill/>
            </a:ln>
            <a:effectLst/>
          </c:spPr>
          <c:cat>
            <c:strRef>
              <c:f>Issue!$G$44:$G$52</c:f>
              <c:strCache>
                <c:ptCount val="8"/>
                <c:pt idx="0">
                  <c:v>Mar</c:v>
                </c:pt>
                <c:pt idx="1">
                  <c:v>Apr</c:v>
                </c:pt>
                <c:pt idx="2">
                  <c:v>May</c:v>
                </c:pt>
                <c:pt idx="3">
                  <c:v>Jun</c:v>
                </c:pt>
                <c:pt idx="4">
                  <c:v>Jul</c:v>
                </c:pt>
                <c:pt idx="5">
                  <c:v>Aug</c:v>
                </c:pt>
                <c:pt idx="6">
                  <c:v>Sep</c:v>
                </c:pt>
                <c:pt idx="7">
                  <c:v>Oct</c:v>
                </c:pt>
              </c:strCache>
            </c:strRef>
          </c:cat>
          <c:val>
            <c:numRef>
              <c:f>Issue!$K$44:$K$52</c:f>
              <c:numCache>
                <c:formatCode>General</c:formatCode>
                <c:ptCount val="8"/>
                <c:pt idx="0">
                  <c:v>347</c:v>
                </c:pt>
                <c:pt idx="1">
                  <c:v>327</c:v>
                </c:pt>
                <c:pt idx="2">
                  <c:v>321</c:v>
                </c:pt>
                <c:pt idx="3">
                  <c:v>335</c:v>
                </c:pt>
                <c:pt idx="4">
                  <c:v>335</c:v>
                </c:pt>
                <c:pt idx="5">
                  <c:v>290</c:v>
                </c:pt>
                <c:pt idx="6">
                  <c:v>320</c:v>
                </c:pt>
                <c:pt idx="7">
                  <c:v>323</c:v>
                </c:pt>
              </c:numCache>
            </c:numRef>
          </c:val>
          <c:extLst>
            <c:ext xmlns:c16="http://schemas.microsoft.com/office/drawing/2014/chart" uri="{C3380CC4-5D6E-409C-BE32-E72D297353CC}">
              <c16:uniqueId val="{00000003-A20A-4057-8409-798065733551}"/>
            </c:ext>
          </c:extLst>
        </c:ser>
        <c:dLbls>
          <c:showLegendKey val="0"/>
          <c:showVal val="0"/>
          <c:showCatName val="0"/>
          <c:showSerName val="0"/>
          <c:showPercent val="0"/>
          <c:showBubbleSize val="0"/>
        </c:dLbls>
        <c:axId val="644275007"/>
        <c:axId val="644275967"/>
      </c:areaChart>
      <c:catAx>
        <c:axId val="64427500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275967"/>
        <c:crosses val="autoZero"/>
        <c:auto val="1"/>
        <c:lblAlgn val="ctr"/>
        <c:lblOffset val="100"/>
        <c:noMultiLvlLbl val="0"/>
      </c:catAx>
      <c:valAx>
        <c:axId val="644275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27500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[Help Desk_Dashboard_Tien (version 2).xlsm]Satisfaction!PivotTable42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Satisfaction!$H$5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882-45A6-B57F-62154FBDF3D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882-45A6-B57F-62154FBDF3D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882-45A6-B57F-62154FBDF3D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882-45A6-B57F-62154FBDF3D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Satisfaction!$G$6:$G$10</c:f>
              <c:strCache>
                <c:ptCount val="4"/>
                <c:pt idx="0">
                  <c:v>☆☆☆ No Rating</c:v>
                </c:pt>
                <c:pt idx="1">
                  <c:v>★☆☆ Unsatisfied</c:v>
                </c:pt>
                <c:pt idx="2">
                  <c:v>★★☆ Satisfied</c:v>
                </c:pt>
                <c:pt idx="3">
                  <c:v>★★★ Highly Satisfied</c:v>
                </c:pt>
              </c:strCache>
            </c:strRef>
          </c:cat>
          <c:val>
            <c:numRef>
              <c:f>Satisfaction!$H$6:$H$10</c:f>
              <c:numCache>
                <c:formatCode>General</c:formatCode>
                <c:ptCount val="4"/>
                <c:pt idx="0">
                  <c:v>3959</c:v>
                </c:pt>
                <c:pt idx="1">
                  <c:v>1059</c:v>
                </c:pt>
                <c:pt idx="2">
                  <c:v>2543</c:v>
                </c:pt>
                <c:pt idx="3">
                  <c:v>1981</c:v>
                </c:pt>
              </c:numCache>
            </c:numRef>
          </c:val>
          <c:extLst>
            <c:ext xmlns:c16="http://schemas.microsoft.com/office/drawing/2014/chart" uri="{C3380CC4-5D6E-409C-BE32-E72D297353CC}">
              <c16:uniqueId val="{00000000-B08B-4A6E-993A-ED49F5CA137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Satisfaction!$L$38</c:f>
              <c:strCache>
                <c:ptCount val="1"/>
                <c:pt idx="0">
                  <c:v>Sum of Avg_Satisfaction</c:v>
                </c:pt>
              </c:strCache>
            </c:strRef>
          </c:tx>
          <c:spPr>
            <a:ln w="25400" cap="rnd">
              <a:noFill/>
              <a:round/>
            </a:ln>
            <a:effectLst/>
          </c:spPr>
          <c:marker>
            <c:symbol val="circle"/>
            <c:size val="5"/>
            <c:spPr>
              <a:solidFill>
                <a:schemeClr val="accent1"/>
              </a:solidFill>
              <a:ln w="9525">
                <a:solidFill>
                  <a:schemeClr val="accent1"/>
                </a:solidFill>
              </a:ln>
              <a:effectLst/>
            </c:spPr>
          </c:marker>
          <c:xVal>
            <c:numRef>
              <c:f>Satisfaction!$K$39:$K$75</c:f>
              <c:numCache>
                <c:formatCode>General</c:formatCode>
                <c:ptCount val="3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numCache>
            </c:numRef>
          </c:xVal>
          <c:yVal>
            <c:numRef>
              <c:f>Satisfaction!$L$39:$L$75</c:f>
              <c:numCache>
                <c:formatCode>General</c:formatCode>
                <c:ptCount val="37"/>
                <c:pt idx="0">
                  <c:v>2.0943396226415096</c:v>
                </c:pt>
                <c:pt idx="1">
                  <c:v>2.1595092024539877</c:v>
                </c:pt>
                <c:pt idx="2">
                  <c:v>2.112676056338028</c:v>
                </c:pt>
                <c:pt idx="3">
                  <c:v>2.2280701754385968</c:v>
                </c:pt>
                <c:pt idx="4">
                  <c:v>2.08955223880597</c:v>
                </c:pt>
                <c:pt idx="5">
                  <c:v>2.2000000000000002</c:v>
                </c:pt>
                <c:pt idx="6">
                  <c:v>2.2013888888888888</c:v>
                </c:pt>
                <c:pt idx="7">
                  <c:v>2.2075471698113205</c:v>
                </c:pt>
                <c:pt idx="8">
                  <c:v>2.2285714285714286</c:v>
                </c:pt>
                <c:pt idx="9">
                  <c:v>2.2481203007518795</c:v>
                </c:pt>
                <c:pt idx="10">
                  <c:v>2.2165605095541401</c:v>
                </c:pt>
                <c:pt idx="11">
                  <c:v>2.204225352112676</c:v>
                </c:pt>
                <c:pt idx="12">
                  <c:v>2.1470588235294117</c:v>
                </c:pt>
                <c:pt idx="13">
                  <c:v>2.1459854014598538</c:v>
                </c:pt>
                <c:pt idx="14">
                  <c:v>2.1180555555555554</c:v>
                </c:pt>
                <c:pt idx="15">
                  <c:v>2.1264367816091956</c:v>
                </c:pt>
                <c:pt idx="16">
                  <c:v>2.1554054054054053</c:v>
                </c:pt>
                <c:pt idx="17">
                  <c:v>2.1338028169014085</c:v>
                </c:pt>
                <c:pt idx="18">
                  <c:v>2.2391304347826084</c:v>
                </c:pt>
                <c:pt idx="19">
                  <c:v>2.1036585365853657</c:v>
                </c:pt>
                <c:pt idx="20">
                  <c:v>2.1197604790419162</c:v>
                </c:pt>
                <c:pt idx="21">
                  <c:v>2.1366459627329193</c:v>
                </c:pt>
                <c:pt idx="22">
                  <c:v>2.1266666666666665</c:v>
                </c:pt>
                <c:pt idx="23">
                  <c:v>2.0993788819875778</c:v>
                </c:pt>
                <c:pt idx="24">
                  <c:v>2.2647058823529411</c:v>
                </c:pt>
                <c:pt idx="25">
                  <c:v>2.1273885350318471</c:v>
                </c:pt>
                <c:pt idx="26">
                  <c:v>2.1836734693877551</c:v>
                </c:pt>
                <c:pt idx="27">
                  <c:v>2.0897435897435899</c:v>
                </c:pt>
                <c:pt idx="28">
                  <c:v>2.1176470588235294</c:v>
                </c:pt>
                <c:pt idx="29">
                  <c:v>2.084507042253521</c:v>
                </c:pt>
                <c:pt idx="30">
                  <c:v>2.126760563380282</c:v>
                </c:pt>
                <c:pt idx="31">
                  <c:v>2.2160493827160495</c:v>
                </c:pt>
                <c:pt idx="32">
                  <c:v>2.2517985611510793</c:v>
                </c:pt>
                <c:pt idx="33">
                  <c:v>2.2352941176470589</c:v>
                </c:pt>
                <c:pt idx="34">
                  <c:v>2.1835443037974684</c:v>
                </c:pt>
                <c:pt idx="35">
                  <c:v>2.1842105263157894</c:v>
                </c:pt>
                <c:pt idx="36">
                  <c:v>2.2027972027972029</c:v>
                </c:pt>
              </c:numCache>
            </c:numRef>
          </c:yVal>
          <c:smooth val="0"/>
          <c:extLst>
            <c:ext xmlns:c16="http://schemas.microsoft.com/office/drawing/2014/chart" uri="{C3380CC4-5D6E-409C-BE32-E72D297353CC}">
              <c16:uniqueId val="{00000000-9ECA-4CBB-B579-90604BE9FEAC}"/>
            </c:ext>
          </c:extLst>
        </c:ser>
        <c:dLbls>
          <c:showLegendKey val="0"/>
          <c:showVal val="0"/>
          <c:showCatName val="0"/>
          <c:showSerName val="0"/>
          <c:showPercent val="0"/>
          <c:showBubbleSize val="0"/>
        </c:dLbls>
        <c:axId val="1042774095"/>
        <c:axId val="1042775535"/>
      </c:scatterChart>
      <c:valAx>
        <c:axId val="10427740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775535"/>
        <c:crosses val="autoZero"/>
        <c:crossBetween val="midCat"/>
      </c:valAx>
      <c:valAx>
        <c:axId val="1042775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77409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[Help Desk_Dashboard_Tien (version 2).xlsm]Satisfaction!PivotTable2</c:name>
    <c:fmtId val="7"/>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3"/>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percentStacked"/>
        <c:varyColors val="0"/>
        <c:ser>
          <c:idx val="0"/>
          <c:order val="0"/>
          <c:tx>
            <c:strRef>
              <c:f>Satisfaction!$U$10:$U$11</c:f>
              <c:strCache>
                <c:ptCount val="1"/>
                <c:pt idx="0">
                  <c:v>☆☆☆ No Rating</c:v>
                </c:pt>
              </c:strCache>
            </c:strRef>
          </c:tx>
          <c:spPr>
            <a:solidFill>
              <a:schemeClr val="accent1"/>
            </a:solidFill>
            <a:ln>
              <a:noFill/>
            </a:ln>
            <a:effectLst/>
          </c:spPr>
          <c:invertIfNegative val="0"/>
          <c:cat>
            <c:strRef>
              <c:f>Satisfaction!$T$12:$T$16</c:f>
              <c:strCache>
                <c:ptCount val="4"/>
                <c:pt idx="0">
                  <c:v>High</c:v>
                </c:pt>
                <c:pt idx="1">
                  <c:v>Low</c:v>
                </c:pt>
                <c:pt idx="2">
                  <c:v>Medium</c:v>
                </c:pt>
                <c:pt idx="3">
                  <c:v>Unassigned</c:v>
                </c:pt>
              </c:strCache>
            </c:strRef>
          </c:cat>
          <c:val>
            <c:numRef>
              <c:f>Satisfaction!$U$12:$U$16</c:f>
              <c:numCache>
                <c:formatCode>General</c:formatCode>
                <c:ptCount val="4"/>
                <c:pt idx="0">
                  <c:v>627</c:v>
                </c:pt>
                <c:pt idx="1">
                  <c:v>1228</c:v>
                </c:pt>
                <c:pt idx="2">
                  <c:v>839</c:v>
                </c:pt>
                <c:pt idx="3">
                  <c:v>1265</c:v>
                </c:pt>
              </c:numCache>
            </c:numRef>
          </c:val>
          <c:extLst>
            <c:ext xmlns:c16="http://schemas.microsoft.com/office/drawing/2014/chart" uri="{C3380CC4-5D6E-409C-BE32-E72D297353CC}">
              <c16:uniqueId val="{00000006-67B2-428C-9A8A-AF8FD4A7C61D}"/>
            </c:ext>
          </c:extLst>
        </c:ser>
        <c:ser>
          <c:idx val="1"/>
          <c:order val="1"/>
          <c:tx>
            <c:strRef>
              <c:f>Satisfaction!$V$10:$V$11</c:f>
              <c:strCache>
                <c:ptCount val="1"/>
                <c:pt idx="0">
                  <c:v>★☆☆ Unsatisfied</c:v>
                </c:pt>
              </c:strCache>
            </c:strRef>
          </c:tx>
          <c:spPr>
            <a:solidFill>
              <a:schemeClr val="accent2"/>
            </a:solidFill>
            <a:ln>
              <a:noFill/>
            </a:ln>
            <a:effectLst/>
          </c:spPr>
          <c:invertIfNegative val="0"/>
          <c:cat>
            <c:strRef>
              <c:f>Satisfaction!$T$12:$T$16</c:f>
              <c:strCache>
                <c:ptCount val="4"/>
                <c:pt idx="0">
                  <c:v>High</c:v>
                </c:pt>
                <c:pt idx="1">
                  <c:v>Low</c:v>
                </c:pt>
                <c:pt idx="2">
                  <c:v>Medium</c:v>
                </c:pt>
                <c:pt idx="3">
                  <c:v>Unassigned</c:v>
                </c:pt>
              </c:strCache>
            </c:strRef>
          </c:cat>
          <c:val>
            <c:numRef>
              <c:f>Satisfaction!$V$12:$V$16</c:f>
              <c:numCache>
                <c:formatCode>General</c:formatCode>
                <c:ptCount val="4"/>
                <c:pt idx="0">
                  <c:v>178</c:v>
                </c:pt>
                <c:pt idx="1">
                  <c:v>331</c:v>
                </c:pt>
                <c:pt idx="2">
                  <c:v>230</c:v>
                </c:pt>
                <c:pt idx="3">
                  <c:v>320</c:v>
                </c:pt>
              </c:numCache>
            </c:numRef>
          </c:val>
          <c:extLst>
            <c:ext xmlns:c16="http://schemas.microsoft.com/office/drawing/2014/chart" uri="{C3380CC4-5D6E-409C-BE32-E72D297353CC}">
              <c16:uniqueId val="{00000008-67B2-428C-9A8A-AF8FD4A7C61D}"/>
            </c:ext>
          </c:extLst>
        </c:ser>
        <c:ser>
          <c:idx val="2"/>
          <c:order val="2"/>
          <c:tx>
            <c:strRef>
              <c:f>Satisfaction!$W$10:$W$11</c:f>
              <c:strCache>
                <c:ptCount val="1"/>
                <c:pt idx="0">
                  <c:v>★★☆ Satisfied</c:v>
                </c:pt>
              </c:strCache>
            </c:strRef>
          </c:tx>
          <c:spPr>
            <a:solidFill>
              <a:schemeClr val="accent3"/>
            </a:solidFill>
            <a:ln>
              <a:noFill/>
            </a:ln>
            <a:effectLst/>
          </c:spPr>
          <c:invertIfNegative val="0"/>
          <c:cat>
            <c:strRef>
              <c:f>Satisfaction!$T$12:$T$16</c:f>
              <c:strCache>
                <c:ptCount val="4"/>
                <c:pt idx="0">
                  <c:v>High</c:v>
                </c:pt>
                <c:pt idx="1">
                  <c:v>Low</c:v>
                </c:pt>
                <c:pt idx="2">
                  <c:v>Medium</c:v>
                </c:pt>
                <c:pt idx="3">
                  <c:v>Unassigned</c:v>
                </c:pt>
              </c:strCache>
            </c:strRef>
          </c:cat>
          <c:val>
            <c:numRef>
              <c:f>Satisfaction!$W$12:$W$16</c:f>
              <c:numCache>
                <c:formatCode>General</c:formatCode>
                <c:ptCount val="4"/>
                <c:pt idx="0">
                  <c:v>411</c:v>
                </c:pt>
                <c:pt idx="1">
                  <c:v>770</c:v>
                </c:pt>
                <c:pt idx="2">
                  <c:v>539</c:v>
                </c:pt>
                <c:pt idx="3">
                  <c:v>823</c:v>
                </c:pt>
              </c:numCache>
            </c:numRef>
          </c:val>
          <c:extLst>
            <c:ext xmlns:c16="http://schemas.microsoft.com/office/drawing/2014/chart" uri="{C3380CC4-5D6E-409C-BE32-E72D297353CC}">
              <c16:uniqueId val="{0000000A-67B2-428C-9A8A-AF8FD4A7C61D}"/>
            </c:ext>
          </c:extLst>
        </c:ser>
        <c:ser>
          <c:idx val="3"/>
          <c:order val="3"/>
          <c:tx>
            <c:strRef>
              <c:f>Satisfaction!$X$10:$X$11</c:f>
              <c:strCache>
                <c:ptCount val="1"/>
                <c:pt idx="0">
                  <c:v>★★★ Highly Satisfied</c:v>
                </c:pt>
              </c:strCache>
            </c:strRef>
          </c:tx>
          <c:spPr>
            <a:solidFill>
              <a:schemeClr val="accent4"/>
            </a:solidFill>
            <a:ln>
              <a:noFill/>
            </a:ln>
            <a:effectLst/>
          </c:spPr>
          <c:invertIfNegative val="0"/>
          <c:cat>
            <c:strRef>
              <c:f>Satisfaction!$T$12:$T$16</c:f>
              <c:strCache>
                <c:ptCount val="4"/>
                <c:pt idx="0">
                  <c:v>High</c:v>
                </c:pt>
                <c:pt idx="1">
                  <c:v>Low</c:v>
                </c:pt>
                <c:pt idx="2">
                  <c:v>Medium</c:v>
                </c:pt>
                <c:pt idx="3">
                  <c:v>Unassigned</c:v>
                </c:pt>
              </c:strCache>
            </c:strRef>
          </c:cat>
          <c:val>
            <c:numRef>
              <c:f>Satisfaction!$X$12:$X$16</c:f>
              <c:numCache>
                <c:formatCode>General</c:formatCode>
                <c:ptCount val="4"/>
                <c:pt idx="0">
                  <c:v>322</c:v>
                </c:pt>
                <c:pt idx="1">
                  <c:v>652</c:v>
                </c:pt>
                <c:pt idx="2">
                  <c:v>403</c:v>
                </c:pt>
                <c:pt idx="3">
                  <c:v>604</c:v>
                </c:pt>
              </c:numCache>
            </c:numRef>
          </c:val>
          <c:extLst>
            <c:ext xmlns:c16="http://schemas.microsoft.com/office/drawing/2014/chart" uri="{C3380CC4-5D6E-409C-BE32-E72D297353CC}">
              <c16:uniqueId val="{0000000C-67B2-428C-9A8A-AF8FD4A7C61D}"/>
            </c:ext>
          </c:extLst>
        </c:ser>
        <c:dLbls>
          <c:showLegendKey val="0"/>
          <c:showVal val="0"/>
          <c:showCatName val="0"/>
          <c:showSerName val="0"/>
          <c:showPercent val="0"/>
          <c:showBubbleSize val="0"/>
        </c:dLbls>
        <c:gapWidth val="150"/>
        <c:overlap val="100"/>
        <c:axId val="1038681407"/>
        <c:axId val="1038685247"/>
      </c:barChart>
      <c:catAx>
        <c:axId val="10386814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85247"/>
        <c:crosses val="autoZero"/>
        <c:auto val="1"/>
        <c:lblAlgn val="ctr"/>
        <c:lblOffset val="100"/>
        <c:noMultiLvlLbl val="0"/>
      </c:catAx>
      <c:valAx>
        <c:axId val="103868524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81407"/>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[Help Desk_Dashboard_Tien (version 2).xlsm]Satisfaction!PivotTable3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Satisfaction!$U$41</c:f>
              <c:strCache>
                <c:ptCount val="1"/>
                <c:pt idx="0">
                  <c:v>Total</c:v>
                </c:pt>
              </c:strCache>
            </c:strRef>
          </c:tx>
          <c:spPr>
            <a:solidFill>
              <a:schemeClr val="accent1"/>
            </a:solidFill>
            <a:ln>
              <a:noFill/>
            </a:ln>
            <a:effectLst/>
          </c:spPr>
          <c:invertIfNegative val="0"/>
          <c:cat>
            <c:strRef>
              <c:f>Satisfaction!$T$42:$T$46</c:f>
              <c:strCache>
                <c:ptCount val="4"/>
                <c:pt idx="0">
                  <c:v>High</c:v>
                </c:pt>
                <c:pt idx="1">
                  <c:v>Low</c:v>
                </c:pt>
                <c:pt idx="2">
                  <c:v>Medium</c:v>
                </c:pt>
                <c:pt idx="3">
                  <c:v>Unassigned</c:v>
                </c:pt>
              </c:strCache>
            </c:strRef>
          </c:cat>
          <c:val>
            <c:numRef>
              <c:f>Satisfaction!$U$42:$U$46</c:f>
              <c:numCache>
                <c:formatCode>General</c:formatCode>
                <c:ptCount val="4"/>
                <c:pt idx="0">
                  <c:v>1538</c:v>
                </c:pt>
                <c:pt idx="1">
                  <c:v>2981</c:v>
                </c:pt>
                <c:pt idx="2">
                  <c:v>2011</c:v>
                </c:pt>
                <c:pt idx="3">
                  <c:v>3012</c:v>
                </c:pt>
              </c:numCache>
            </c:numRef>
          </c:val>
          <c:extLst>
            <c:ext xmlns:c16="http://schemas.microsoft.com/office/drawing/2014/chart" uri="{C3380CC4-5D6E-409C-BE32-E72D297353CC}">
              <c16:uniqueId val="{00000000-2529-4A3B-B998-F8ACBDB772C2}"/>
            </c:ext>
          </c:extLst>
        </c:ser>
        <c:dLbls>
          <c:showLegendKey val="0"/>
          <c:showVal val="0"/>
          <c:showCatName val="0"/>
          <c:showSerName val="0"/>
          <c:showPercent val="0"/>
          <c:showBubbleSize val="0"/>
        </c:dLbls>
        <c:gapWidth val="182"/>
        <c:axId val="1856865695"/>
        <c:axId val="1856864255"/>
      </c:barChart>
      <c:catAx>
        <c:axId val="18568656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6864255"/>
        <c:crosses val="autoZero"/>
        <c:auto val="1"/>
        <c:lblAlgn val="ctr"/>
        <c:lblOffset val="100"/>
        <c:noMultiLvlLbl val="0"/>
      </c:catAx>
      <c:valAx>
        <c:axId val="18568642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6865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Overview!$U$3" fmlaRange="Overview!$S$3:$S$5" noThreeD="1" sel="1" val="0"/>
</file>

<file path=xl/ctrlProps/ctrlProp2.xml><?xml version="1.0" encoding="utf-8"?>
<formControlPr xmlns="http://schemas.microsoft.com/office/spreadsheetml/2009/9/main" objectType="Drop" dropStyle="combo" dx="22" fmlaLink="Overview!$T$25" fmlaRange="Overview!$S$25:$S$27" noThreeD="1" sel="1" val="0"/>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Drop" dropStyle="combo" dx="22" fmlaLink="Overview!$T$53" fmlaRange="Overview!$S$53:$S$54" noThreeD="1" sel="1" val="0"/>
</file>

<file path=xl/ctrlProps/ctrlProp5.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3" Type="http://schemas.openxmlformats.org/officeDocument/2006/relationships/chart" Target="../charts/chart3.xml"/><Relationship Id="rId7" Type="http://schemas.openxmlformats.org/officeDocument/2006/relationships/image" Target="../media/image1.emf"/><Relationship Id="rId12" Type="http://schemas.openxmlformats.org/officeDocument/2006/relationships/chart" Target="../charts/chart1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4" Type="http://schemas.openxmlformats.org/officeDocument/2006/relationships/chart" Target="../charts/chart1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13</xdr:col>
      <xdr:colOff>771525</xdr:colOff>
      <xdr:row>29</xdr:row>
      <xdr:rowOff>133350</xdr:rowOff>
    </xdr:from>
    <xdr:to>
      <xdr:col>14</xdr:col>
      <xdr:colOff>1914525</xdr:colOff>
      <xdr:row>39</xdr:row>
      <xdr:rowOff>104775</xdr:rowOff>
    </xdr:to>
    <mc:AlternateContent xmlns:mc="http://schemas.openxmlformats.org/markup-compatibility/2006">
      <mc:Choice xmlns:a14="http://schemas.microsoft.com/office/drawing/2010/main" Requires="a14">
        <xdr:graphicFrame macro="">
          <xdr:nvGraphicFramePr>
            <xdr:cNvPr id="3" name="owner_group">
              <a:extLst>
                <a:ext uri="{FF2B5EF4-FFF2-40B4-BE49-F238E27FC236}">
                  <a16:creationId xmlns:a16="http://schemas.microsoft.com/office/drawing/2014/main" id="{3E21C44E-442B-A8F3-8E1C-2F8D01FE5674}"/>
                </a:ext>
              </a:extLst>
            </xdr:cNvPr>
            <xdr:cNvGraphicFramePr/>
          </xdr:nvGraphicFramePr>
          <xdr:xfrm>
            <a:off x="0" y="0"/>
            <a:ext cx="0" cy="0"/>
          </xdr:xfrm>
          <a:graphic>
            <a:graphicData uri="http://schemas.microsoft.com/office/drawing/2010/slicer">
              <sle:slicer xmlns:sle="http://schemas.microsoft.com/office/drawing/2010/slicer" name="owner_group"/>
            </a:graphicData>
          </a:graphic>
        </xdr:graphicFrame>
      </mc:Choice>
      <mc:Fallback>
        <xdr:sp macro="" textlink="">
          <xdr:nvSpPr>
            <xdr:cNvPr id="0" name=""/>
            <xdr:cNvSpPr>
              <a:spLocks noTextEdit="1"/>
            </xdr:cNvSpPr>
          </xdr:nvSpPr>
          <xdr:spPr>
            <a:xfrm>
              <a:off x="14944725" y="6191250"/>
              <a:ext cx="2076450" cy="2066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66676</xdr:colOff>
      <xdr:row>0</xdr:row>
      <xdr:rowOff>66676</xdr:rowOff>
    </xdr:from>
    <xdr:to>
      <xdr:col>24</xdr:col>
      <xdr:colOff>57150</xdr:colOff>
      <xdr:row>53</xdr:row>
      <xdr:rowOff>19050</xdr:rowOff>
    </xdr:to>
    <xdr:grpSp>
      <xdr:nvGrpSpPr>
        <xdr:cNvPr id="1034" name="Group 1033">
          <a:extLst>
            <a:ext uri="{FF2B5EF4-FFF2-40B4-BE49-F238E27FC236}">
              <a16:creationId xmlns:a16="http://schemas.microsoft.com/office/drawing/2014/main" id="{05D68E79-A703-90CE-11BE-B35747327540}"/>
            </a:ext>
          </a:extLst>
        </xdr:cNvPr>
        <xdr:cNvGrpSpPr/>
      </xdr:nvGrpSpPr>
      <xdr:grpSpPr>
        <a:xfrm>
          <a:off x="66676" y="66676"/>
          <a:ext cx="16449674" cy="11058524"/>
          <a:chOff x="66676" y="66676"/>
          <a:chExt cx="16449674" cy="11058524"/>
        </a:xfrm>
      </xdr:grpSpPr>
      <xdr:sp macro="" textlink="">
        <xdr:nvSpPr>
          <xdr:cNvPr id="36" name="Rectangle: Rounded Corners 35">
            <a:extLst>
              <a:ext uri="{FF2B5EF4-FFF2-40B4-BE49-F238E27FC236}">
                <a16:creationId xmlns:a16="http://schemas.microsoft.com/office/drawing/2014/main" id="{DA7DDB8D-A10A-E11E-B036-227401C805C9}"/>
              </a:ext>
            </a:extLst>
          </xdr:cNvPr>
          <xdr:cNvSpPr/>
        </xdr:nvSpPr>
        <xdr:spPr>
          <a:xfrm>
            <a:off x="76201" y="104776"/>
            <a:ext cx="16430624" cy="11020424"/>
          </a:xfrm>
          <a:prstGeom prst="roundRect">
            <a:avLst>
              <a:gd name="adj" fmla="val 1026"/>
            </a:avLst>
          </a:prstGeom>
          <a:solidFill>
            <a:srgbClr val="EBF3F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2">
                  <a:lumMod val="75000"/>
                </a:schemeClr>
              </a:solidFill>
            </a:endParaRPr>
          </a:p>
        </xdr:txBody>
      </xdr:sp>
      <xdr:sp macro="" textlink="">
        <xdr:nvSpPr>
          <xdr:cNvPr id="37" name="Rectangle: Top Corners Rounded 36">
            <a:extLst>
              <a:ext uri="{FF2B5EF4-FFF2-40B4-BE49-F238E27FC236}">
                <a16:creationId xmlns:a16="http://schemas.microsoft.com/office/drawing/2014/main" id="{218D02E1-ADE7-20F0-937C-17FB6D0554B2}"/>
              </a:ext>
            </a:extLst>
          </xdr:cNvPr>
          <xdr:cNvSpPr/>
        </xdr:nvSpPr>
        <xdr:spPr>
          <a:xfrm>
            <a:off x="66676" y="66676"/>
            <a:ext cx="16449674" cy="1676400"/>
          </a:xfrm>
          <a:prstGeom prst="round2SameRect">
            <a:avLst>
              <a:gd name="adj1" fmla="val 7317"/>
              <a:gd name="adj2" fmla="val 0"/>
            </a:avLst>
          </a:prstGeom>
          <a:gradFill flip="none" rotWithShape="1">
            <a:gsLst>
              <a:gs pos="0">
                <a:schemeClr val="accent1">
                  <a:lumMod val="40000"/>
                  <a:lumOff val="60000"/>
                </a:schemeClr>
              </a:gs>
              <a:gs pos="25000">
                <a:schemeClr val="accent1">
                  <a:lumMod val="95000"/>
                  <a:lumOff val="5000"/>
                </a:schemeClr>
              </a:gs>
              <a:gs pos="100000">
                <a:schemeClr val="accent1">
                  <a:lumMod val="60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i="1"/>
          </a:p>
        </xdr:txBody>
      </xdr:sp>
    </xdr:grpSp>
    <xdr:clientData/>
  </xdr:twoCellAnchor>
  <xdr:twoCellAnchor>
    <xdr:from>
      <xdr:col>0</xdr:col>
      <xdr:colOff>238125</xdr:colOff>
      <xdr:row>8</xdr:row>
      <xdr:rowOff>171450</xdr:rowOff>
    </xdr:from>
    <xdr:to>
      <xdr:col>8</xdr:col>
      <xdr:colOff>66675</xdr:colOff>
      <xdr:row>21</xdr:row>
      <xdr:rowOff>152400</xdr:rowOff>
    </xdr:to>
    <xdr:sp macro="" textlink="">
      <xdr:nvSpPr>
        <xdr:cNvPr id="54" name="Rounded Rectangle 5">
          <a:extLst>
            <a:ext uri="{FF2B5EF4-FFF2-40B4-BE49-F238E27FC236}">
              <a16:creationId xmlns:a16="http://schemas.microsoft.com/office/drawing/2014/main" id="{8AA09A59-869A-4E46-AB0A-F876D190B848}"/>
            </a:ext>
          </a:extLst>
        </xdr:cNvPr>
        <xdr:cNvSpPr/>
      </xdr:nvSpPr>
      <xdr:spPr>
        <a:xfrm>
          <a:off x="238125" y="1847850"/>
          <a:ext cx="5314950" cy="2705100"/>
        </a:xfrm>
        <a:prstGeom prst="roundRect">
          <a:avLst>
            <a:gd name="adj" fmla="val 4032"/>
          </a:avLst>
        </a:prstGeom>
        <a:solidFill>
          <a:schemeClr val="bg1"/>
        </a:solidFill>
        <a:ln>
          <a:noFill/>
        </a:ln>
        <a:effectLst>
          <a:outerShdw blurRad="88900" dist="38100" dir="2700000" algn="tl"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219076</xdr:colOff>
      <xdr:row>8</xdr:row>
      <xdr:rowOff>171449</xdr:rowOff>
    </xdr:from>
    <xdr:to>
      <xdr:col>15</xdr:col>
      <xdr:colOff>495300</xdr:colOff>
      <xdr:row>21</xdr:row>
      <xdr:rowOff>152400</xdr:rowOff>
    </xdr:to>
    <xdr:sp macro="" textlink="">
      <xdr:nvSpPr>
        <xdr:cNvPr id="57" name="Rounded Rectangle 5">
          <a:extLst>
            <a:ext uri="{FF2B5EF4-FFF2-40B4-BE49-F238E27FC236}">
              <a16:creationId xmlns:a16="http://schemas.microsoft.com/office/drawing/2014/main" id="{F3FFA913-5E3D-4836-9415-947D58DA2967}"/>
            </a:ext>
          </a:extLst>
        </xdr:cNvPr>
        <xdr:cNvSpPr/>
      </xdr:nvSpPr>
      <xdr:spPr>
        <a:xfrm>
          <a:off x="5705476" y="1847849"/>
          <a:ext cx="5076824" cy="2705101"/>
        </a:xfrm>
        <a:prstGeom prst="roundRect">
          <a:avLst>
            <a:gd name="adj" fmla="val 4032"/>
          </a:avLst>
        </a:prstGeom>
        <a:solidFill>
          <a:schemeClr val="bg1"/>
        </a:solidFill>
        <a:ln>
          <a:noFill/>
        </a:ln>
        <a:effectLst>
          <a:outerShdw blurRad="88900" dist="38100" dir="2700000" algn="tl"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295276</xdr:colOff>
      <xdr:row>22</xdr:row>
      <xdr:rowOff>95249</xdr:rowOff>
    </xdr:from>
    <xdr:to>
      <xdr:col>8</xdr:col>
      <xdr:colOff>85726</xdr:colOff>
      <xdr:row>36</xdr:row>
      <xdr:rowOff>47624</xdr:rowOff>
    </xdr:to>
    <xdr:sp macro="" textlink="">
      <xdr:nvSpPr>
        <xdr:cNvPr id="1028" name="Rounded Rectangle 5">
          <a:extLst>
            <a:ext uri="{FF2B5EF4-FFF2-40B4-BE49-F238E27FC236}">
              <a16:creationId xmlns:a16="http://schemas.microsoft.com/office/drawing/2014/main" id="{5F26EBA8-43B6-41D8-8D8E-107B4FA72AEC}"/>
            </a:ext>
          </a:extLst>
        </xdr:cNvPr>
        <xdr:cNvSpPr/>
      </xdr:nvSpPr>
      <xdr:spPr>
        <a:xfrm>
          <a:off x="295276" y="4705349"/>
          <a:ext cx="5276850" cy="2886075"/>
        </a:xfrm>
        <a:prstGeom prst="roundRect">
          <a:avLst>
            <a:gd name="adj" fmla="val 4032"/>
          </a:avLst>
        </a:prstGeom>
        <a:solidFill>
          <a:schemeClr val="bg1"/>
        </a:solidFill>
        <a:ln>
          <a:noFill/>
        </a:ln>
        <a:effectLst>
          <a:outerShdw blurRad="88900" dist="38100" dir="2700000" algn="tl"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257175</xdr:colOff>
      <xdr:row>41</xdr:row>
      <xdr:rowOff>152400</xdr:rowOff>
    </xdr:from>
    <xdr:to>
      <xdr:col>13</xdr:col>
      <xdr:colOff>676274</xdr:colOff>
      <xdr:row>52</xdr:row>
      <xdr:rowOff>9525</xdr:rowOff>
    </xdr:to>
    <xdr:sp macro="" textlink="">
      <xdr:nvSpPr>
        <xdr:cNvPr id="1030" name="Rounded Rectangle 5">
          <a:extLst>
            <a:ext uri="{FF2B5EF4-FFF2-40B4-BE49-F238E27FC236}">
              <a16:creationId xmlns:a16="http://schemas.microsoft.com/office/drawing/2014/main" id="{27A6F90A-8150-4270-95ED-DDDFD5E60353}"/>
            </a:ext>
          </a:extLst>
        </xdr:cNvPr>
        <xdr:cNvSpPr/>
      </xdr:nvSpPr>
      <xdr:spPr>
        <a:xfrm>
          <a:off x="5743575" y="8743950"/>
          <a:ext cx="3848099" cy="2162175"/>
        </a:xfrm>
        <a:prstGeom prst="roundRect">
          <a:avLst>
            <a:gd name="adj" fmla="val 4032"/>
          </a:avLst>
        </a:prstGeom>
        <a:solidFill>
          <a:schemeClr val="bg1"/>
        </a:solidFill>
        <a:ln>
          <a:noFill/>
        </a:ln>
        <a:effectLst>
          <a:outerShdw blurRad="88900" dist="38100" dir="2700000" algn="tl"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628650</xdr:colOff>
      <xdr:row>8</xdr:row>
      <xdr:rowOff>180976</xdr:rowOff>
    </xdr:from>
    <xdr:to>
      <xdr:col>23</xdr:col>
      <xdr:colOff>485775</xdr:colOff>
      <xdr:row>21</xdr:row>
      <xdr:rowOff>161926</xdr:rowOff>
    </xdr:to>
    <xdr:sp macro="" textlink="">
      <xdr:nvSpPr>
        <xdr:cNvPr id="1031" name="Rounded Rectangle 5">
          <a:extLst>
            <a:ext uri="{FF2B5EF4-FFF2-40B4-BE49-F238E27FC236}">
              <a16:creationId xmlns:a16="http://schemas.microsoft.com/office/drawing/2014/main" id="{F2DBA1E5-AAC4-4558-A916-E2A99A9A2391}"/>
            </a:ext>
          </a:extLst>
        </xdr:cNvPr>
        <xdr:cNvSpPr/>
      </xdr:nvSpPr>
      <xdr:spPr>
        <a:xfrm>
          <a:off x="10915650" y="1857376"/>
          <a:ext cx="5343525" cy="2705100"/>
        </a:xfrm>
        <a:prstGeom prst="roundRect">
          <a:avLst>
            <a:gd name="adj" fmla="val 4032"/>
          </a:avLst>
        </a:prstGeom>
        <a:solidFill>
          <a:schemeClr val="bg1"/>
        </a:solidFill>
        <a:ln>
          <a:noFill/>
        </a:ln>
        <a:effectLst>
          <a:outerShdw blurRad="88900" dist="38100" dir="2700000" algn="tl"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247651</xdr:colOff>
      <xdr:row>22</xdr:row>
      <xdr:rowOff>104776</xdr:rowOff>
    </xdr:from>
    <xdr:to>
      <xdr:col>14</xdr:col>
      <xdr:colOff>438150</xdr:colOff>
      <xdr:row>40</xdr:row>
      <xdr:rowOff>190500</xdr:rowOff>
    </xdr:to>
    <xdr:sp macro="" textlink="">
      <xdr:nvSpPr>
        <xdr:cNvPr id="1032" name="Rounded Rectangle 5">
          <a:extLst>
            <a:ext uri="{FF2B5EF4-FFF2-40B4-BE49-F238E27FC236}">
              <a16:creationId xmlns:a16="http://schemas.microsoft.com/office/drawing/2014/main" id="{14B5AB9F-89F2-454C-B12F-3CFD615BDB66}"/>
            </a:ext>
          </a:extLst>
        </xdr:cNvPr>
        <xdr:cNvSpPr/>
      </xdr:nvSpPr>
      <xdr:spPr>
        <a:xfrm>
          <a:off x="5734051" y="4714876"/>
          <a:ext cx="4305299" cy="3857624"/>
        </a:xfrm>
        <a:prstGeom prst="roundRect">
          <a:avLst>
            <a:gd name="adj" fmla="val 3291"/>
          </a:avLst>
        </a:prstGeom>
        <a:solidFill>
          <a:schemeClr val="bg1"/>
        </a:solidFill>
        <a:ln>
          <a:noFill/>
        </a:ln>
        <a:effectLst>
          <a:outerShdw blurRad="88900" dist="38100" dir="2700000" algn="tl"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238125</xdr:colOff>
      <xdr:row>36</xdr:row>
      <xdr:rowOff>161926</xdr:rowOff>
    </xdr:from>
    <xdr:to>
      <xdr:col>8</xdr:col>
      <xdr:colOff>66675</xdr:colOff>
      <xdr:row>52</xdr:row>
      <xdr:rowOff>9525</xdr:rowOff>
    </xdr:to>
    <xdr:sp macro="" textlink="">
      <xdr:nvSpPr>
        <xdr:cNvPr id="1050" name="Rounded Rectangle 5">
          <a:extLst>
            <a:ext uri="{FF2B5EF4-FFF2-40B4-BE49-F238E27FC236}">
              <a16:creationId xmlns:a16="http://schemas.microsoft.com/office/drawing/2014/main" id="{5D8832E5-31EF-4F7A-950B-CEC5901DCCBC}"/>
            </a:ext>
          </a:extLst>
        </xdr:cNvPr>
        <xdr:cNvSpPr/>
      </xdr:nvSpPr>
      <xdr:spPr>
        <a:xfrm>
          <a:off x="238125" y="7705726"/>
          <a:ext cx="5314950" cy="3200399"/>
        </a:xfrm>
        <a:prstGeom prst="roundRect">
          <a:avLst>
            <a:gd name="adj" fmla="val 4032"/>
          </a:avLst>
        </a:prstGeom>
        <a:solidFill>
          <a:schemeClr val="bg1"/>
        </a:solidFill>
        <a:ln>
          <a:noFill/>
        </a:ln>
        <a:effectLst>
          <a:outerShdw blurRad="88900" dist="38100" dir="2700000" algn="tl"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21</xdr:col>
          <xdr:colOff>438150</xdr:colOff>
          <xdr:row>9</xdr:row>
          <xdr:rowOff>171450</xdr:rowOff>
        </xdr:from>
        <xdr:to>
          <xdr:col>23</xdr:col>
          <xdr:colOff>200025</xdr:colOff>
          <xdr:row>11</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24</xdr:col>
      <xdr:colOff>333374</xdr:colOff>
      <xdr:row>14</xdr:row>
      <xdr:rowOff>47625</xdr:rowOff>
    </xdr:from>
    <xdr:to>
      <xdr:col>32</xdr:col>
      <xdr:colOff>638175</xdr:colOff>
      <xdr:row>23</xdr:row>
      <xdr:rowOff>104775</xdr:rowOff>
    </xdr:to>
    <xdr:graphicFrame macro="">
      <xdr:nvGraphicFramePr>
        <xdr:cNvPr id="3" name="Bar chart hide" hidden="1">
          <a:extLst>
            <a:ext uri="{FF2B5EF4-FFF2-40B4-BE49-F238E27FC236}">
              <a16:creationId xmlns:a16="http://schemas.microsoft.com/office/drawing/2014/main" id="{984E2BB8-A328-4EE3-B5EC-0C1313C70C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13</xdr:row>
      <xdr:rowOff>114299</xdr:rowOff>
    </xdr:from>
    <xdr:to>
      <xdr:col>8</xdr:col>
      <xdr:colOff>9525</xdr:colOff>
      <xdr:row>21</xdr:row>
      <xdr:rowOff>123824</xdr:rowOff>
    </xdr:to>
    <xdr:graphicFrame macro="">
      <xdr:nvGraphicFramePr>
        <xdr:cNvPr id="29" name="Chart 28">
          <a:extLst>
            <a:ext uri="{FF2B5EF4-FFF2-40B4-BE49-F238E27FC236}">
              <a16:creationId xmlns:a16="http://schemas.microsoft.com/office/drawing/2014/main" id="{97BB618F-2041-40DC-9769-00A250235F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314324</xdr:colOff>
      <xdr:row>44</xdr:row>
      <xdr:rowOff>104777</xdr:rowOff>
    </xdr:from>
    <xdr:to>
      <xdr:col>13</xdr:col>
      <xdr:colOff>571499</xdr:colOff>
      <xdr:row>51</xdr:row>
      <xdr:rowOff>95251</xdr:rowOff>
    </xdr:to>
    <xdr:graphicFrame macro="">
      <xdr:nvGraphicFramePr>
        <xdr:cNvPr id="34" name="Chart 33">
          <a:extLst>
            <a:ext uri="{FF2B5EF4-FFF2-40B4-BE49-F238E27FC236}">
              <a16:creationId xmlns:a16="http://schemas.microsoft.com/office/drawing/2014/main" id="{3F8D3977-993D-49F3-ABBF-46C9DCA9B6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66675</xdr:colOff>
      <xdr:row>3</xdr:row>
      <xdr:rowOff>38100</xdr:rowOff>
    </xdr:from>
    <xdr:to>
      <xdr:col>24</xdr:col>
      <xdr:colOff>66675</xdr:colOff>
      <xdr:row>8</xdr:row>
      <xdr:rowOff>66675</xdr:rowOff>
    </xdr:to>
    <xdr:sp macro="" textlink="">
      <xdr:nvSpPr>
        <xdr:cNvPr id="40" name="Rectangle 39">
          <a:extLst>
            <a:ext uri="{FF2B5EF4-FFF2-40B4-BE49-F238E27FC236}">
              <a16:creationId xmlns:a16="http://schemas.microsoft.com/office/drawing/2014/main" id="{B36AD96D-9B4B-B15D-3D61-659B965F8F61}"/>
            </a:ext>
          </a:extLst>
        </xdr:cNvPr>
        <xdr:cNvSpPr/>
      </xdr:nvSpPr>
      <xdr:spPr>
        <a:xfrm>
          <a:off x="66675" y="666750"/>
          <a:ext cx="16459200" cy="1076325"/>
        </a:xfrm>
        <a:prstGeom prst="rect">
          <a:avLst/>
        </a:prstGeom>
        <a:solidFill>
          <a:schemeClr val="bg1">
            <a:alpha val="2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171450</xdr:colOff>
      <xdr:row>3</xdr:row>
      <xdr:rowOff>171450</xdr:rowOff>
    </xdr:from>
    <xdr:to>
      <xdr:col>4</xdr:col>
      <xdr:colOff>371475</xdr:colOff>
      <xdr:row>7</xdr:row>
      <xdr:rowOff>114300</xdr:rowOff>
    </xdr:to>
    <xdr:grpSp>
      <xdr:nvGrpSpPr>
        <xdr:cNvPr id="1107" name="Group 1106">
          <a:extLst>
            <a:ext uri="{FF2B5EF4-FFF2-40B4-BE49-F238E27FC236}">
              <a16:creationId xmlns:a16="http://schemas.microsoft.com/office/drawing/2014/main" id="{B0408754-146A-50CE-FEF1-A7E162D88CB0}"/>
            </a:ext>
          </a:extLst>
        </xdr:cNvPr>
        <xdr:cNvGrpSpPr/>
      </xdr:nvGrpSpPr>
      <xdr:grpSpPr>
        <a:xfrm>
          <a:off x="857250" y="800100"/>
          <a:ext cx="2257425" cy="781050"/>
          <a:chOff x="857250" y="800100"/>
          <a:chExt cx="2257425" cy="781050"/>
        </a:xfrm>
      </xdr:grpSpPr>
      <xdr:sp macro="" textlink="">
        <xdr:nvSpPr>
          <xdr:cNvPr id="41" name="TextBox 40">
            <a:extLst>
              <a:ext uri="{FF2B5EF4-FFF2-40B4-BE49-F238E27FC236}">
                <a16:creationId xmlns:a16="http://schemas.microsoft.com/office/drawing/2014/main" id="{3937863F-ABF8-FA04-012D-B043A45E1267}"/>
              </a:ext>
            </a:extLst>
          </xdr:cNvPr>
          <xdr:cNvSpPr txBox="1"/>
        </xdr:nvSpPr>
        <xdr:spPr>
          <a:xfrm>
            <a:off x="857250" y="1247775"/>
            <a:ext cx="22574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95000"/>
                  </a:schemeClr>
                </a:solidFill>
              </a:rPr>
              <a:t>Total </a:t>
            </a:r>
            <a:r>
              <a:rPr lang="en-US" sz="1400">
                <a:solidFill>
                  <a:schemeClr val="bg1">
                    <a:lumMod val="85000"/>
                  </a:schemeClr>
                </a:solidFill>
              </a:rPr>
              <a:t>Tickets</a:t>
            </a:r>
          </a:p>
          <a:p>
            <a:endParaRPr lang="en-US" sz="1100"/>
          </a:p>
        </xdr:txBody>
      </xdr:sp>
      <xdr:sp macro="" textlink="Overview!$B$4">
        <xdr:nvSpPr>
          <xdr:cNvPr id="47" name="TextBox 46">
            <a:extLst>
              <a:ext uri="{FF2B5EF4-FFF2-40B4-BE49-F238E27FC236}">
                <a16:creationId xmlns:a16="http://schemas.microsoft.com/office/drawing/2014/main" id="{60B04844-1474-4A6E-817B-6F9629A91D9D}"/>
              </a:ext>
            </a:extLst>
          </xdr:cNvPr>
          <xdr:cNvSpPr txBox="1"/>
        </xdr:nvSpPr>
        <xdr:spPr>
          <a:xfrm>
            <a:off x="971551" y="800100"/>
            <a:ext cx="13335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F814DFC-6BA6-4C75-93FB-0DD382656591}" type="TxLink">
              <a:rPr lang="en-US" sz="2400" b="0" i="0" u="none" strike="noStrike">
                <a:solidFill>
                  <a:schemeClr val="bg1">
                    <a:lumMod val="85000"/>
                  </a:schemeClr>
                </a:solidFill>
                <a:latin typeface="Segoe UI"/>
                <a:cs typeface="Segoe UI"/>
              </a:rPr>
              <a:pPr/>
              <a:t>9,542</a:t>
            </a:fld>
            <a:endParaRPr lang="en-US" sz="2400">
              <a:solidFill>
                <a:schemeClr val="bg1">
                  <a:lumMod val="85000"/>
                </a:schemeClr>
              </a:solidFill>
            </a:endParaRPr>
          </a:p>
        </xdr:txBody>
      </xdr:sp>
    </xdr:grpSp>
    <xdr:clientData/>
  </xdr:twoCellAnchor>
  <xdr:twoCellAnchor>
    <xdr:from>
      <xdr:col>4</xdr:col>
      <xdr:colOff>382905</xdr:colOff>
      <xdr:row>3</xdr:row>
      <xdr:rowOff>171450</xdr:rowOff>
    </xdr:from>
    <xdr:to>
      <xdr:col>7</xdr:col>
      <xdr:colOff>582930</xdr:colOff>
      <xdr:row>7</xdr:row>
      <xdr:rowOff>123825</xdr:rowOff>
    </xdr:to>
    <xdr:grpSp>
      <xdr:nvGrpSpPr>
        <xdr:cNvPr id="1106" name="Group 1105">
          <a:extLst>
            <a:ext uri="{FF2B5EF4-FFF2-40B4-BE49-F238E27FC236}">
              <a16:creationId xmlns:a16="http://schemas.microsoft.com/office/drawing/2014/main" id="{F5E82ACF-8DDF-E51E-6A4D-CE954B9CF93A}"/>
            </a:ext>
          </a:extLst>
        </xdr:cNvPr>
        <xdr:cNvGrpSpPr/>
      </xdr:nvGrpSpPr>
      <xdr:grpSpPr>
        <a:xfrm>
          <a:off x="3126105" y="800100"/>
          <a:ext cx="2257425" cy="790575"/>
          <a:chOff x="3341370" y="800100"/>
          <a:chExt cx="2257425" cy="790575"/>
        </a:xfrm>
      </xdr:grpSpPr>
      <xdr:sp macro="" textlink="">
        <xdr:nvSpPr>
          <xdr:cNvPr id="43" name="TextBox 42">
            <a:extLst>
              <a:ext uri="{FF2B5EF4-FFF2-40B4-BE49-F238E27FC236}">
                <a16:creationId xmlns:a16="http://schemas.microsoft.com/office/drawing/2014/main" id="{2DE23EF8-A60C-41FD-94BF-DAA3222F4884}"/>
              </a:ext>
            </a:extLst>
          </xdr:cNvPr>
          <xdr:cNvSpPr txBox="1"/>
        </xdr:nvSpPr>
        <xdr:spPr>
          <a:xfrm>
            <a:off x="3341370" y="1257300"/>
            <a:ext cx="22574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85000"/>
                  </a:schemeClr>
                </a:solidFill>
              </a:rPr>
              <a:t>Average Days Open</a:t>
            </a:r>
          </a:p>
          <a:p>
            <a:endParaRPr lang="en-US" sz="1100"/>
          </a:p>
        </xdr:txBody>
      </xdr:sp>
      <xdr:sp macro="" textlink="Overview!$C$4">
        <xdr:nvSpPr>
          <xdr:cNvPr id="48" name="TextBox 47">
            <a:extLst>
              <a:ext uri="{FF2B5EF4-FFF2-40B4-BE49-F238E27FC236}">
                <a16:creationId xmlns:a16="http://schemas.microsoft.com/office/drawing/2014/main" id="{6A169778-2431-4F5B-A904-C30DBB6A07D1}"/>
              </a:ext>
            </a:extLst>
          </xdr:cNvPr>
          <xdr:cNvSpPr txBox="1"/>
        </xdr:nvSpPr>
        <xdr:spPr>
          <a:xfrm>
            <a:off x="3832861" y="800100"/>
            <a:ext cx="13335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598A68-34F4-48A0-B291-0006BD0E7A06}" type="TxLink">
              <a:rPr lang="en-US" sz="2400" b="0" i="0" u="none" strike="noStrike">
                <a:solidFill>
                  <a:schemeClr val="bg1">
                    <a:lumMod val="85000"/>
                  </a:schemeClr>
                </a:solidFill>
                <a:latin typeface="Segoe UI"/>
                <a:cs typeface="Segoe UI"/>
              </a:rPr>
              <a:pPr/>
              <a:t>19.0</a:t>
            </a:fld>
            <a:endParaRPr lang="en-US" sz="2400">
              <a:solidFill>
                <a:schemeClr val="bg1">
                  <a:lumMod val="85000"/>
                </a:schemeClr>
              </a:solidFill>
            </a:endParaRPr>
          </a:p>
        </xdr:txBody>
      </xdr:sp>
    </xdr:grpSp>
    <xdr:clientData/>
  </xdr:twoCellAnchor>
  <xdr:twoCellAnchor>
    <xdr:from>
      <xdr:col>8</xdr:col>
      <xdr:colOff>441960</xdr:colOff>
      <xdr:row>3</xdr:row>
      <xdr:rowOff>180975</xdr:rowOff>
    </xdr:from>
    <xdr:to>
      <xdr:col>12</xdr:col>
      <xdr:colOff>32385</xdr:colOff>
      <xdr:row>7</xdr:row>
      <xdr:rowOff>114300</xdr:rowOff>
    </xdr:to>
    <xdr:grpSp>
      <xdr:nvGrpSpPr>
        <xdr:cNvPr id="1105" name="Group 1104">
          <a:extLst>
            <a:ext uri="{FF2B5EF4-FFF2-40B4-BE49-F238E27FC236}">
              <a16:creationId xmlns:a16="http://schemas.microsoft.com/office/drawing/2014/main" id="{8873035B-55C8-B61C-B223-52B67FBE4699}"/>
            </a:ext>
          </a:extLst>
        </xdr:cNvPr>
        <xdr:cNvGrpSpPr/>
      </xdr:nvGrpSpPr>
      <xdr:grpSpPr>
        <a:xfrm>
          <a:off x="5928360" y="809625"/>
          <a:ext cx="2333625" cy="771525"/>
          <a:chOff x="6358890" y="809625"/>
          <a:chExt cx="2333625" cy="771525"/>
        </a:xfrm>
      </xdr:grpSpPr>
      <xdr:sp macro="" textlink="">
        <xdr:nvSpPr>
          <xdr:cNvPr id="44" name="TextBox 43">
            <a:extLst>
              <a:ext uri="{FF2B5EF4-FFF2-40B4-BE49-F238E27FC236}">
                <a16:creationId xmlns:a16="http://schemas.microsoft.com/office/drawing/2014/main" id="{F36E9D6A-CF36-4055-9E25-CB2265AF1AC6}"/>
              </a:ext>
            </a:extLst>
          </xdr:cNvPr>
          <xdr:cNvSpPr txBox="1"/>
        </xdr:nvSpPr>
        <xdr:spPr>
          <a:xfrm>
            <a:off x="6358890" y="1247775"/>
            <a:ext cx="23336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85000"/>
                  </a:schemeClr>
                </a:solidFill>
              </a:rPr>
              <a:t>Average Resolution</a:t>
            </a:r>
            <a:r>
              <a:rPr lang="en-US" sz="1400" baseline="0">
                <a:solidFill>
                  <a:schemeClr val="bg1">
                    <a:lumMod val="85000"/>
                  </a:schemeClr>
                </a:solidFill>
              </a:rPr>
              <a:t> Days</a:t>
            </a:r>
            <a:endParaRPr lang="en-US" sz="1400"/>
          </a:p>
        </xdr:txBody>
      </xdr:sp>
      <xdr:sp macro="" textlink="Overview!$D$4">
        <xdr:nvSpPr>
          <xdr:cNvPr id="49" name="TextBox 48">
            <a:extLst>
              <a:ext uri="{FF2B5EF4-FFF2-40B4-BE49-F238E27FC236}">
                <a16:creationId xmlns:a16="http://schemas.microsoft.com/office/drawing/2014/main" id="{1EB0EE55-7FAD-4B2F-8C62-6403D48DC9A4}"/>
              </a:ext>
            </a:extLst>
          </xdr:cNvPr>
          <xdr:cNvSpPr txBox="1"/>
        </xdr:nvSpPr>
        <xdr:spPr>
          <a:xfrm>
            <a:off x="6960871" y="809625"/>
            <a:ext cx="13335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811176-9F00-492C-87BE-7330190FA16F}" type="TxLink">
              <a:rPr lang="en-US" sz="2400" b="0" i="0" u="none" strike="noStrike">
                <a:solidFill>
                  <a:schemeClr val="bg1">
                    <a:lumMod val="85000"/>
                  </a:schemeClr>
                </a:solidFill>
                <a:latin typeface="Segoe UI"/>
                <a:cs typeface="Segoe UI"/>
              </a:rPr>
              <a:pPr/>
              <a:t>19.8</a:t>
            </a:fld>
            <a:endParaRPr lang="en-US" sz="2400">
              <a:solidFill>
                <a:schemeClr val="bg1">
                  <a:lumMod val="85000"/>
                </a:schemeClr>
              </a:solidFill>
            </a:endParaRPr>
          </a:p>
        </xdr:txBody>
      </xdr:sp>
    </xdr:grpSp>
    <xdr:clientData/>
  </xdr:twoCellAnchor>
  <xdr:twoCellAnchor>
    <xdr:from>
      <xdr:col>12</xdr:col>
      <xdr:colOff>596265</xdr:colOff>
      <xdr:row>3</xdr:row>
      <xdr:rowOff>161925</xdr:rowOff>
    </xdr:from>
    <xdr:to>
      <xdr:col>16</xdr:col>
      <xdr:colOff>110490</xdr:colOff>
      <xdr:row>7</xdr:row>
      <xdr:rowOff>104775</xdr:rowOff>
    </xdr:to>
    <xdr:grpSp>
      <xdr:nvGrpSpPr>
        <xdr:cNvPr id="1104" name="Group 1103">
          <a:extLst>
            <a:ext uri="{FF2B5EF4-FFF2-40B4-BE49-F238E27FC236}">
              <a16:creationId xmlns:a16="http://schemas.microsoft.com/office/drawing/2014/main" id="{9C344A3E-DCC0-0A81-2D4F-8E176BD8413B}"/>
            </a:ext>
          </a:extLst>
        </xdr:cNvPr>
        <xdr:cNvGrpSpPr/>
      </xdr:nvGrpSpPr>
      <xdr:grpSpPr>
        <a:xfrm>
          <a:off x="8825865" y="790575"/>
          <a:ext cx="2257425" cy="781050"/>
          <a:chOff x="9185910" y="800100"/>
          <a:chExt cx="2257425" cy="781050"/>
        </a:xfrm>
      </xdr:grpSpPr>
      <xdr:sp macro="" textlink="">
        <xdr:nvSpPr>
          <xdr:cNvPr id="45" name="TextBox 44">
            <a:extLst>
              <a:ext uri="{FF2B5EF4-FFF2-40B4-BE49-F238E27FC236}">
                <a16:creationId xmlns:a16="http://schemas.microsoft.com/office/drawing/2014/main" id="{4AE9FFA6-4D57-4B02-9220-77936C7C27F3}"/>
              </a:ext>
            </a:extLst>
          </xdr:cNvPr>
          <xdr:cNvSpPr txBox="1"/>
        </xdr:nvSpPr>
        <xdr:spPr>
          <a:xfrm>
            <a:off x="9185910" y="1247775"/>
            <a:ext cx="22574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85000"/>
                  </a:schemeClr>
                </a:solidFill>
              </a:rPr>
              <a:t>% Within SLA</a:t>
            </a:r>
            <a:endParaRPr lang="en-US" sz="1400"/>
          </a:p>
        </xdr:txBody>
      </xdr:sp>
      <xdr:sp macro="" textlink="Overview!$H$4">
        <xdr:nvSpPr>
          <xdr:cNvPr id="50" name="TextBox 49">
            <a:extLst>
              <a:ext uri="{FF2B5EF4-FFF2-40B4-BE49-F238E27FC236}">
                <a16:creationId xmlns:a16="http://schemas.microsoft.com/office/drawing/2014/main" id="{0A3B8159-D3F9-4A80-BE11-011FD64C24B7}"/>
              </a:ext>
            </a:extLst>
          </xdr:cNvPr>
          <xdr:cNvSpPr txBox="1"/>
        </xdr:nvSpPr>
        <xdr:spPr>
          <a:xfrm>
            <a:off x="9364981" y="800100"/>
            <a:ext cx="13335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B83C83-912F-47DF-978F-38BBF46B1AFC}" type="TxLink">
              <a:rPr lang="en-US" sz="2400" b="0" i="0" u="none" strike="noStrike">
                <a:solidFill>
                  <a:schemeClr val="bg1">
                    <a:lumMod val="85000"/>
                  </a:schemeClr>
                </a:solidFill>
                <a:latin typeface="Segoe UI"/>
                <a:cs typeface="Segoe UI"/>
              </a:rPr>
              <a:pPr/>
              <a:t>50%</a:t>
            </a:fld>
            <a:endParaRPr lang="en-US" sz="2400">
              <a:solidFill>
                <a:schemeClr val="bg1">
                  <a:lumMod val="85000"/>
                </a:schemeClr>
              </a:solidFill>
            </a:endParaRPr>
          </a:p>
        </xdr:txBody>
      </xdr:sp>
    </xdr:grpSp>
    <xdr:clientData/>
  </xdr:twoCellAnchor>
  <xdr:twoCellAnchor>
    <xdr:from>
      <xdr:col>16</xdr:col>
      <xdr:colOff>188595</xdr:colOff>
      <xdr:row>3</xdr:row>
      <xdr:rowOff>152400</xdr:rowOff>
    </xdr:from>
    <xdr:to>
      <xdr:col>19</xdr:col>
      <xdr:colOff>464820</xdr:colOff>
      <xdr:row>7</xdr:row>
      <xdr:rowOff>95250</xdr:rowOff>
    </xdr:to>
    <xdr:grpSp>
      <xdr:nvGrpSpPr>
        <xdr:cNvPr id="1103" name="Group 1102">
          <a:extLst>
            <a:ext uri="{FF2B5EF4-FFF2-40B4-BE49-F238E27FC236}">
              <a16:creationId xmlns:a16="http://schemas.microsoft.com/office/drawing/2014/main" id="{40C842B8-4CB4-6E21-9C3B-7D17F100478F}"/>
            </a:ext>
          </a:extLst>
        </xdr:cNvPr>
        <xdr:cNvGrpSpPr/>
      </xdr:nvGrpSpPr>
      <xdr:grpSpPr>
        <a:xfrm>
          <a:off x="11161395" y="781050"/>
          <a:ext cx="2333625" cy="781050"/>
          <a:chOff x="11936730" y="800100"/>
          <a:chExt cx="2333625" cy="781050"/>
        </a:xfrm>
      </xdr:grpSpPr>
      <xdr:sp macro="" textlink="">
        <xdr:nvSpPr>
          <xdr:cNvPr id="42" name="TextBox 41">
            <a:extLst>
              <a:ext uri="{FF2B5EF4-FFF2-40B4-BE49-F238E27FC236}">
                <a16:creationId xmlns:a16="http://schemas.microsoft.com/office/drawing/2014/main" id="{98DDD00F-F565-4D34-B876-1A7FBB4888B1}"/>
              </a:ext>
            </a:extLst>
          </xdr:cNvPr>
          <xdr:cNvSpPr txBox="1"/>
        </xdr:nvSpPr>
        <xdr:spPr>
          <a:xfrm>
            <a:off x="11936730" y="1247775"/>
            <a:ext cx="23336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85000"/>
                  </a:schemeClr>
                </a:solidFill>
              </a:rPr>
              <a:t>Satisfaction Rate </a:t>
            </a:r>
          </a:p>
          <a:p>
            <a:endParaRPr lang="en-US" sz="1100"/>
          </a:p>
        </xdr:txBody>
      </xdr:sp>
      <xdr:sp macro="" textlink="Overview!$E$4">
        <xdr:nvSpPr>
          <xdr:cNvPr id="51" name="TextBox 50">
            <a:extLst>
              <a:ext uri="{FF2B5EF4-FFF2-40B4-BE49-F238E27FC236}">
                <a16:creationId xmlns:a16="http://schemas.microsoft.com/office/drawing/2014/main" id="{DDBB12AD-A001-437C-8E2D-094B58887199}"/>
              </a:ext>
            </a:extLst>
          </xdr:cNvPr>
          <xdr:cNvSpPr txBox="1"/>
        </xdr:nvSpPr>
        <xdr:spPr>
          <a:xfrm>
            <a:off x="12416791" y="800100"/>
            <a:ext cx="13335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B12584-458B-4E9F-A591-72B66D366443}" type="TxLink">
              <a:rPr lang="en-US" sz="2400" b="0" i="0" u="none" strike="noStrike">
                <a:solidFill>
                  <a:schemeClr val="bg1">
                    <a:lumMod val="85000"/>
                  </a:schemeClr>
                </a:solidFill>
                <a:latin typeface="Segoe UI"/>
                <a:cs typeface="Segoe UI"/>
              </a:rPr>
              <a:pPr/>
              <a:t>81%</a:t>
            </a:fld>
            <a:endParaRPr lang="en-US" sz="2400">
              <a:solidFill>
                <a:schemeClr val="bg1">
                  <a:lumMod val="85000"/>
                </a:schemeClr>
              </a:solidFill>
            </a:endParaRPr>
          </a:p>
        </xdr:txBody>
      </xdr:sp>
    </xdr:grpSp>
    <xdr:clientData/>
  </xdr:twoCellAnchor>
  <xdr:twoCellAnchor>
    <xdr:from>
      <xdr:col>19</xdr:col>
      <xdr:colOff>638175</xdr:colOff>
      <xdr:row>3</xdr:row>
      <xdr:rowOff>95250</xdr:rowOff>
    </xdr:from>
    <xdr:to>
      <xdr:col>23</xdr:col>
      <xdr:colOff>523875</xdr:colOff>
      <xdr:row>7</xdr:row>
      <xdr:rowOff>85725</xdr:rowOff>
    </xdr:to>
    <xdr:grpSp>
      <xdr:nvGrpSpPr>
        <xdr:cNvPr id="1102" name="Group 1101">
          <a:extLst>
            <a:ext uri="{FF2B5EF4-FFF2-40B4-BE49-F238E27FC236}">
              <a16:creationId xmlns:a16="http://schemas.microsoft.com/office/drawing/2014/main" id="{4E7266E2-1A40-65FF-5027-6E5A92A57DE5}"/>
            </a:ext>
          </a:extLst>
        </xdr:cNvPr>
        <xdr:cNvGrpSpPr/>
      </xdr:nvGrpSpPr>
      <xdr:grpSpPr>
        <a:xfrm>
          <a:off x="13668375" y="723900"/>
          <a:ext cx="2628900" cy="828675"/>
          <a:chOff x="13687425" y="819150"/>
          <a:chExt cx="2628900" cy="828675"/>
        </a:xfrm>
      </xdr:grpSpPr>
      <xdr:sp macro="" textlink="">
        <xdr:nvSpPr>
          <xdr:cNvPr id="46" name="TextBox 45">
            <a:extLst>
              <a:ext uri="{FF2B5EF4-FFF2-40B4-BE49-F238E27FC236}">
                <a16:creationId xmlns:a16="http://schemas.microsoft.com/office/drawing/2014/main" id="{9F1F5335-D4B9-4920-B01E-0FA0B176988C}"/>
              </a:ext>
            </a:extLst>
          </xdr:cNvPr>
          <xdr:cNvSpPr txBox="1"/>
        </xdr:nvSpPr>
        <xdr:spPr>
          <a:xfrm>
            <a:off x="13687425" y="1314450"/>
            <a:ext cx="26289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85000"/>
                  </a:schemeClr>
                </a:solidFill>
              </a:rPr>
              <a:t>Average Satisfaction Score</a:t>
            </a:r>
          </a:p>
          <a:p>
            <a:endParaRPr lang="en-US" sz="1100">
              <a:solidFill>
                <a:schemeClr val="bg1">
                  <a:lumMod val="85000"/>
                </a:schemeClr>
              </a:solidFill>
            </a:endParaRPr>
          </a:p>
          <a:p>
            <a:endParaRPr lang="en-US" sz="1100"/>
          </a:p>
        </xdr:txBody>
      </xdr:sp>
      <xdr:sp macro="" textlink="Overview!$F$4">
        <xdr:nvSpPr>
          <xdr:cNvPr id="52" name="TextBox 51">
            <a:extLst>
              <a:ext uri="{FF2B5EF4-FFF2-40B4-BE49-F238E27FC236}">
                <a16:creationId xmlns:a16="http://schemas.microsoft.com/office/drawing/2014/main" id="{AC4E6B0F-41CA-4585-9ADF-FEA187AB5CD9}"/>
              </a:ext>
            </a:extLst>
          </xdr:cNvPr>
          <xdr:cNvSpPr txBox="1"/>
        </xdr:nvSpPr>
        <xdr:spPr>
          <a:xfrm>
            <a:off x="14458951" y="819150"/>
            <a:ext cx="13335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6B59A68-85B4-411C-B566-AB26849E6961}" type="TxLink">
              <a:rPr lang="en-US" sz="2400" b="0" i="0" u="none" strike="noStrike">
                <a:solidFill>
                  <a:schemeClr val="bg1">
                    <a:lumMod val="85000"/>
                  </a:schemeClr>
                </a:solidFill>
                <a:latin typeface="Segoe UI"/>
                <a:cs typeface="Segoe UI"/>
              </a:rPr>
              <a:pPr/>
              <a:t>2.17</a:t>
            </a:fld>
            <a:endParaRPr lang="en-US" sz="2400">
              <a:solidFill>
                <a:schemeClr val="bg1">
                  <a:lumMod val="85000"/>
                </a:schemeClr>
              </a:solidFill>
            </a:endParaRPr>
          </a:p>
        </xdr:txBody>
      </xdr:sp>
    </xdr:grpSp>
    <xdr:clientData/>
  </xdr:twoCellAnchor>
  <xdr:twoCellAnchor>
    <xdr:from>
      <xdr:col>0</xdr:col>
      <xdr:colOff>600075</xdr:colOff>
      <xdr:row>11</xdr:row>
      <xdr:rowOff>104775</xdr:rowOff>
    </xdr:from>
    <xdr:to>
      <xdr:col>4</xdr:col>
      <xdr:colOff>19050</xdr:colOff>
      <xdr:row>13</xdr:row>
      <xdr:rowOff>123825</xdr:rowOff>
    </xdr:to>
    <xdr:grpSp>
      <xdr:nvGrpSpPr>
        <xdr:cNvPr id="1027" name="Group 1026">
          <a:extLst>
            <a:ext uri="{FF2B5EF4-FFF2-40B4-BE49-F238E27FC236}">
              <a16:creationId xmlns:a16="http://schemas.microsoft.com/office/drawing/2014/main" id="{7A84A1E7-0631-3537-F4E5-338CDC3A4616}"/>
            </a:ext>
          </a:extLst>
        </xdr:cNvPr>
        <xdr:cNvGrpSpPr/>
      </xdr:nvGrpSpPr>
      <xdr:grpSpPr>
        <a:xfrm>
          <a:off x="600075" y="2409825"/>
          <a:ext cx="2162175" cy="438150"/>
          <a:chOff x="457200" y="2085975"/>
          <a:chExt cx="2162175" cy="438150"/>
        </a:xfrm>
      </xdr:grpSpPr>
      <xdr:sp macro="" textlink="Overview!$J$22">
        <xdr:nvSpPr>
          <xdr:cNvPr id="30" name="TextBox 29">
            <a:extLst>
              <a:ext uri="{FF2B5EF4-FFF2-40B4-BE49-F238E27FC236}">
                <a16:creationId xmlns:a16="http://schemas.microsoft.com/office/drawing/2014/main" id="{77261DAC-1FA5-3193-C7DF-73639CBAB994}"/>
              </a:ext>
            </a:extLst>
          </xdr:cNvPr>
          <xdr:cNvSpPr txBox="1"/>
        </xdr:nvSpPr>
        <xdr:spPr>
          <a:xfrm>
            <a:off x="523875" y="2152650"/>
            <a:ext cx="14763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4691F84-A030-4378-BBB3-7FFCCFB211B2}" type="TxLink">
              <a:rPr lang="en-US" sz="1200" b="0" i="0" u="none" strike="noStrike">
                <a:solidFill>
                  <a:schemeClr val="bg2">
                    <a:lumMod val="75000"/>
                  </a:schemeClr>
                </a:solidFill>
                <a:latin typeface="+mj-lt"/>
              </a:rPr>
              <a:pPr/>
              <a:t>Issue</a:t>
            </a:fld>
            <a:endParaRPr lang="en-US" sz="1200" b="0">
              <a:solidFill>
                <a:schemeClr val="bg2">
                  <a:lumMod val="75000"/>
                </a:schemeClr>
              </a:solidFill>
              <a:latin typeface="+mj-lt"/>
            </a:endParaRPr>
          </a:p>
        </xdr:txBody>
      </xdr:sp>
      <xdr:sp macro="" textlink="Overview!$K$22">
        <xdr:nvSpPr>
          <xdr:cNvPr id="32" name="TextBox 31">
            <a:extLst>
              <a:ext uri="{FF2B5EF4-FFF2-40B4-BE49-F238E27FC236}">
                <a16:creationId xmlns:a16="http://schemas.microsoft.com/office/drawing/2014/main" id="{5264717C-07EB-416F-9577-4E8D01D596F5}"/>
              </a:ext>
            </a:extLst>
          </xdr:cNvPr>
          <xdr:cNvSpPr txBox="1"/>
        </xdr:nvSpPr>
        <xdr:spPr>
          <a:xfrm>
            <a:off x="1143000" y="2085975"/>
            <a:ext cx="14763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AB74A89-E213-4344-BE96-C626AEDE73A4}" type="TxLink">
              <a:rPr lang="en-US" sz="2000" b="0" i="0" u="none" strike="noStrike">
                <a:solidFill>
                  <a:schemeClr val="accent1"/>
                </a:solidFill>
                <a:latin typeface="+mj-lt"/>
              </a:rPr>
              <a:pPr/>
              <a:t>51.02%</a:t>
            </a:fld>
            <a:endParaRPr lang="en-US" sz="2000" b="0">
              <a:solidFill>
                <a:schemeClr val="accent1"/>
              </a:solidFill>
              <a:latin typeface="+mj-lt"/>
            </a:endParaRPr>
          </a:p>
        </xdr:txBody>
      </xdr:sp>
      <xdr:sp macro="" textlink="">
        <xdr:nvSpPr>
          <xdr:cNvPr id="55" name="Rectangle 54">
            <a:extLst>
              <a:ext uri="{FF2B5EF4-FFF2-40B4-BE49-F238E27FC236}">
                <a16:creationId xmlns:a16="http://schemas.microsoft.com/office/drawing/2014/main" id="{1FEF2DF9-E7BA-33A6-EC6F-E1B674F4FF5A}"/>
              </a:ext>
            </a:extLst>
          </xdr:cNvPr>
          <xdr:cNvSpPr/>
        </xdr:nvSpPr>
        <xdr:spPr>
          <a:xfrm>
            <a:off x="457200" y="2162175"/>
            <a:ext cx="27432" cy="36195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342901</xdr:colOff>
      <xdr:row>11</xdr:row>
      <xdr:rowOff>38100</xdr:rowOff>
    </xdr:from>
    <xdr:to>
      <xdr:col>8</xdr:col>
      <xdr:colOff>152400</xdr:colOff>
      <xdr:row>13</xdr:row>
      <xdr:rowOff>57150</xdr:rowOff>
    </xdr:to>
    <xdr:grpSp>
      <xdr:nvGrpSpPr>
        <xdr:cNvPr id="1026" name="Group 1025">
          <a:extLst>
            <a:ext uri="{FF2B5EF4-FFF2-40B4-BE49-F238E27FC236}">
              <a16:creationId xmlns:a16="http://schemas.microsoft.com/office/drawing/2014/main" id="{44371105-8A0B-1B2F-D5DD-980DEB6F7B0D}"/>
            </a:ext>
          </a:extLst>
        </xdr:cNvPr>
        <xdr:cNvGrpSpPr/>
      </xdr:nvGrpSpPr>
      <xdr:grpSpPr>
        <a:xfrm>
          <a:off x="3086101" y="2343150"/>
          <a:ext cx="2552699" cy="438150"/>
          <a:chOff x="2962276" y="2085975"/>
          <a:chExt cx="2552699" cy="438150"/>
        </a:xfrm>
      </xdr:grpSpPr>
      <xdr:sp macro="" textlink="Overview!$J$23">
        <xdr:nvSpPr>
          <xdr:cNvPr id="31" name="TextBox 30">
            <a:extLst>
              <a:ext uri="{FF2B5EF4-FFF2-40B4-BE49-F238E27FC236}">
                <a16:creationId xmlns:a16="http://schemas.microsoft.com/office/drawing/2014/main" id="{819C05D4-7F4F-4D43-946C-F825D30D73DE}"/>
              </a:ext>
            </a:extLst>
          </xdr:cNvPr>
          <xdr:cNvSpPr txBox="1"/>
        </xdr:nvSpPr>
        <xdr:spPr>
          <a:xfrm>
            <a:off x="3067050" y="2152650"/>
            <a:ext cx="14763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B7657D6-5F1F-4E7B-BC65-8FDBE3DB5B2E}" type="TxLink">
              <a:rPr lang="en-US" sz="1200" b="0" i="0" u="none" strike="noStrike">
                <a:solidFill>
                  <a:schemeClr val="bg2">
                    <a:lumMod val="75000"/>
                  </a:schemeClr>
                </a:solidFill>
                <a:latin typeface="+mj-lt"/>
              </a:rPr>
              <a:pPr/>
              <a:t>Request</a:t>
            </a:fld>
            <a:endParaRPr lang="en-US" sz="1200" b="0">
              <a:solidFill>
                <a:schemeClr val="bg2">
                  <a:lumMod val="75000"/>
                </a:schemeClr>
              </a:solidFill>
              <a:latin typeface="+mj-lt"/>
            </a:endParaRPr>
          </a:p>
        </xdr:txBody>
      </xdr:sp>
      <xdr:sp macro="" textlink="Overview!$K$23">
        <xdr:nvSpPr>
          <xdr:cNvPr id="33" name="TextBox 32">
            <a:extLst>
              <a:ext uri="{FF2B5EF4-FFF2-40B4-BE49-F238E27FC236}">
                <a16:creationId xmlns:a16="http://schemas.microsoft.com/office/drawing/2014/main" id="{B4D88AB1-B9C1-4C4B-9067-C40052179E2F}"/>
              </a:ext>
            </a:extLst>
          </xdr:cNvPr>
          <xdr:cNvSpPr txBox="1"/>
        </xdr:nvSpPr>
        <xdr:spPr>
          <a:xfrm>
            <a:off x="4038600" y="2085975"/>
            <a:ext cx="14763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C2611C-72A9-46BA-AC1F-0E123604342A}" type="TxLink">
              <a:rPr lang="en-US" sz="2000" b="0" i="0" u="none" strike="noStrike">
                <a:solidFill>
                  <a:schemeClr val="accent2"/>
                </a:solidFill>
                <a:latin typeface="+mj-lt"/>
              </a:rPr>
              <a:pPr/>
              <a:t>48.98%</a:t>
            </a:fld>
            <a:endParaRPr lang="en-US" sz="2000" b="0">
              <a:solidFill>
                <a:schemeClr val="accent2"/>
              </a:solidFill>
              <a:latin typeface="+mj-lt"/>
            </a:endParaRPr>
          </a:p>
        </xdr:txBody>
      </xdr:sp>
      <xdr:sp macro="" textlink="">
        <xdr:nvSpPr>
          <xdr:cNvPr id="56" name="Rectangle 55">
            <a:extLst>
              <a:ext uri="{FF2B5EF4-FFF2-40B4-BE49-F238E27FC236}">
                <a16:creationId xmlns:a16="http://schemas.microsoft.com/office/drawing/2014/main" id="{3FF3EF2A-2E09-4020-B7CE-9AB91780399E}"/>
              </a:ext>
            </a:extLst>
          </xdr:cNvPr>
          <xdr:cNvSpPr/>
        </xdr:nvSpPr>
        <xdr:spPr>
          <a:xfrm>
            <a:off x="2962276" y="2162175"/>
            <a:ext cx="27432" cy="361950"/>
          </a:xfrm>
          <a:prstGeom prst="rect">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2"/>
              </a:solidFill>
            </a:endParaRPr>
          </a:p>
        </xdr:txBody>
      </xdr:sp>
    </xdr:grpSp>
    <xdr:clientData/>
  </xdr:twoCellAnchor>
  <xdr:twoCellAnchor>
    <xdr:from>
      <xdr:col>9</xdr:col>
      <xdr:colOff>180975</xdr:colOff>
      <xdr:row>14</xdr:row>
      <xdr:rowOff>152399</xdr:rowOff>
    </xdr:from>
    <xdr:to>
      <xdr:col>10</xdr:col>
      <xdr:colOff>428625</xdr:colOff>
      <xdr:row>17</xdr:row>
      <xdr:rowOff>66674</xdr:rowOff>
    </xdr:to>
    <xdr:sp macro="" textlink="Overview!$B$4">
      <xdr:nvSpPr>
        <xdr:cNvPr id="59" name="TextBox 58">
          <a:extLst>
            <a:ext uri="{FF2B5EF4-FFF2-40B4-BE49-F238E27FC236}">
              <a16:creationId xmlns:a16="http://schemas.microsoft.com/office/drawing/2014/main" id="{267687DF-A920-4588-B221-FBA6CC2C7E35}"/>
            </a:ext>
          </a:extLst>
        </xdr:cNvPr>
        <xdr:cNvSpPr txBox="1"/>
      </xdr:nvSpPr>
      <xdr:spPr>
        <a:xfrm>
          <a:off x="6353175" y="3086099"/>
          <a:ext cx="933450"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F814DFC-6BA6-4C75-93FB-0DD382656591}" type="TxLink">
            <a:rPr lang="en-US" sz="2400" b="0" i="0" u="none" strike="noStrike">
              <a:solidFill>
                <a:schemeClr val="bg2">
                  <a:lumMod val="10000"/>
                </a:schemeClr>
              </a:solidFill>
              <a:latin typeface="Segoe UI"/>
              <a:cs typeface="Segoe UI"/>
            </a:rPr>
            <a:pPr/>
            <a:t>9,542</a:t>
          </a:fld>
          <a:endParaRPr lang="en-US" sz="2400">
            <a:solidFill>
              <a:schemeClr val="bg2">
                <a:lumMod val="10000"/>
              </a:schemeClr>
            </a:solidFill>
          </a:endParaRPr>
        </a:p>
      </xdr:txBody>
    </xdr:sp>
    <xdr:clientData/>
  </xdr:twoCellAnchor>
  <xdr:twoCellAnchor>
    <xdr:from>
      <xdr:col>11</xdr:col>
      <xdr:colOff>390525</xdr:colOff>
      <xdr:row>11</xdr:row>
      <xdr:rowOff>66675</xdr:rowOff>
    </xdr:from>
    <xdr:to>
      <xdr:col>15</xdr:col>
      <xdr:colOff>638176</xdr:colOff>
      <xdr:row>22</xdr:row>
      <xdr:rowOff>150373</xdr:rowOff>
    </xdr:to>
    <xdr:grpSp>
      <xdr:nvGrpSpPr>
        <xdr:cNvPr id="1024" name="Group 1023">
          <a:extLst>
            <a:ext uri="{FF2B5EF4-FFF2-40B4-BE49-F238E27FC236}">
              <a16:creationId xmlns:a16="http://schemas.microsoft.com/office/drawing/2014/main" id="{3F8165FA-3876-B6D3-B1B1-C18A4EAB167D}"/>
            </a:ext>
          </a:extLst>
        </xdr:cNvPr>
        <xdr:cNvGrpSpPr/>
      </xdr:nvGrpSpPr>
      <xdr:grpSpPr>
        <a:xfrm>
          <a:off x="7934325" y="2371725"/>
          <a:ext cx="2990851" cy="2388748"/>
          <a:chOff x="7896225" y="2190750"/>
          <a:chExt cx="2990851" cy="2388748"/>
        </a:xfrm>
      </xdr:grpSpPr>
      <xdr:sp macro="" textlink="">
        <xdr:nvSpPr>
          <xdr:cNvPr id="60" name="Rectangle 59">
            <a:extLst>
              <a:ext uri="{FF2B5EF4-FFF2-40B4-BE49-F238E27FC236}">
                <a16:creationId xmlns:a16="http://schemas.microsoft.com/office/drawing/2014/main" id="{1EF511B6-9F95-4008-AC8C-F05622B5CA75}"/>
              </a:ext>
            </a:extLst>
          </xdr:cNvPr>
          <xdr:cNvSpPr/>
        </xdr:nvSpPr>
        <xdr:spPr>
          <a:xfrm>
            <a:off x="7943850" y="2257425"/>
            <a:ext cx="27432" cy="27432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Overview!#REF!">
        <xdr:nvSpPr>
          <xdr:cNvPr id="11" name="Rectangle 10">
            <a:extLst>
              <a:ext uri="{FF2B5EF4-FFF2-40B4-BE49-F238E27FC236}">
                <a16:creationId xmlns:a16="http://schemas.microsoft.com/office/drawing/2014/main" id="{72CF42BB-A37F-C132-59F7-36E25788DC54}"/>
              </a:ext>
            </a:extLst>
          </xdr:cNvPr>
          <xdr:cNvSpPr/>
        </xdr:nvSpPr>
        <xdr:spPr>
          <a:xfrm>
            <a:off x="7990852" y="2201289"/>
            <a:ext cx="998509" cy="38951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AF081BC-11CF-4F76-BDA0-C482C594A138}" type="TxLink">
              <a:rPr lang="en-US" sz="1600" b="0" i="0" u="none" strike="noStrike">
                <a:solidFill>
                  <a:schemeClr val="bg2">
                    <a:lumMod val="10000"/>
                  </a:schemeClr>
                </a:solidFill>
                <a:latin typeface="+mj-lt"/>
              </a:rPr>
              <a:pPr algn="l"/>
              <a:t>72%</a:t>
            </a:fld>
            <a:endParaRPr lang="en-US" sz="1600" b="0">
              <a:solidFill>
                <a:schemeClr val="bg2">
                  <a:lumMod val="10000"/>
                </a:schemeClr>
              </a:solidFill>
              <a:latin typeface="+mj-lt"/>
            </a:endParaRPr>
          </a:p>
        </xdr:txBody>
      </xdr:sp>
      <xdr:sp macro="" textlink="Overview!#REF!">
        <xdr:nvSpPr>
          <xdr:cNvPr id="12" name="Rectangle 11">
            <a:extLst>
              <a:ext uri="{FF2B5EF4-FFF2-40B4-BE49-F238E27FC236}">
                <a16:creationId xmlns:a16="http://schemas.microsoft.com/office/drawing/2014/main" id="{92FD65BE-B23C-466C-ACA5-8BC79A913943}"/>
              </a:ext>
            </a:extLst>
          </xdr:cNvPr>
          <xdr:cNvSpPr/>
        </xdr:nvSpPr>
        <xdr:spPr>
          <a:xfrm>
            <a:off x="9016954" y="2190750"/>
            <a:ext cx="723234" cy="4636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CB7B6C9-A62E-4D85-A111-F08335FE4E8E}" type="TxLink">
              <a:rPr lang="en-US" sz="1600" b="0" i="0" u="none" strike="noStrike">
                <a:solidFill>
                  <a:schemeClr val="bg2">
                    <a:lumMod val="10000"/>
                  </a:schemeClr>
                </a:solidFill>
                <a:latin typeface="+mj-lt"/>
              </a:rPr>
              <a:pPr algn="l"/>
              <a:t>12%</a:t>
            </a:fld>
            <a:endParaRPr lang="en-US" sz="1600">
              <a:solidFill>
                <a:schemeClr val="bg2">
                  <a:lumMod val="10000"/>
                </a:schemeClr>
              </a:solidFill>
              <a:latin typeface="+mj-lt"/>
            </a:endParaRPr>
          </a:p>
        </xdr:txBody>
      </xdr:sp>
      <xdr:sp macro="" textlink="Overview!#REF!">
        <xdr:nvSpPr>
          <xdr:cNvPr id="13" name="Rectangle 12">
            <a:extLst>
              <a:ext uri="{FF2B5EF4-FFF2-40B4-BE49-F238E27FC236}">
                <a16:creationId xmlns:a16="http://schemas.microsoft.com/office/drawing/2014/main" id="{639CE986-4C83-4CFF-9E6E-DAD511E1022D}"/>
              </a:ext>
            </a:extLst>
          </xdr:cNvPr>
          <xdr:cNvSpPr/>
        </xdr:nvSpPr>
        <xdr:spPr>
          <a:xfrm>
            <a:off x="7956707" y="3273965"/>
            <a:ext cx="723234" cy="4636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AABDB33-356F-412B-AA66-CE9DB7A77EC9}" type="TxLink">
              <a:rPr lang="en-US" sz="1600" b="0" i="0" u="none" strike="noStrike">
                <a:solidFill>
                  <a:schemeClr val="bg2">
                    <a:lumMod val="10000"/>
                  </a:schemeClr>
                </a:solidFill>
                <a:latin typeface="+mj-lt"/>
              </a:rPr>
              <a:pPr algn="l"/>
              <a:t>13%</a:t>
            </a:fld>
            <a:endParaRPr lang="en-US" sz="1600">
              <a:solidFill>
                <a:schemeClr val="bg2">
                  <a:lumMod val="10000"/>
                </a:schemeClr>
              </a:solidFill>
              <a:latin typeface="+mj-lt"/>
            </a:endParaRPr>
          </a:p>
        </xdr:txBody>
      </xdr:sp>
      <xdr:sp macro="" textlink="Overview!$L$12">
        <xdr:nvSpPr>
          <xdr:cNvPr id="14" name="Rectangle 13">
            <a:extLst>
              <a:ext uri="{FF2B5EF4-FFF2-40B4-BE49-F238E27FC236}">
                <a16:creationId xmlns:a16="http://schemas.microsoft.com/office/drawing/2014/main" id="{EB44FBA0-DA3C-4BAA-8E74-F2C3F3E5C5CD}"/>
              </a:ext>
            </a:extLst>
          </xdr:cNvPr>
          <xdr:cNvSpPr/>
        </xdr:nvSpPr>
        <xdr:spPr>
          <a:xfrm>
            <a:off x="9136336" y="3494054"/>
            <a:ext cx="723234" cy="4636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436D0AE-F57C-458A-B734-E2CAEE9C59AD}" type="TxLink">
              <a:rPr lang="en-US" sz="1100" b="0" i="0" u="none" strike="noStrike">
                <a:solidFill>
                  <a:srgbClr val="000000"/>
                </a:solidFill>
                <a:latin typeface="Aptos Narrow"/>
              </a:rPr>
              <a:pPr algn="l"/>
              <a:t> </a:t>
            </a:fld>
            <a:endParaRPr lang="en-US" sz="1100"/>
          </a:p>
        </xdr:txBody>
      </xdr:sp>
      <xdr:sp macro="" textlink="Overview!#REF!">
        <xdr:nvSpPr>
          <xdr:cNvPr id="15" name="Rectangle 14">
            <a:extLst>
              <a:ext uri="{FF2B5EF4-FFF2-40B4-BE49-F238E27FC236}">
                <a16:creationId xmlns:a16="http://schemas.microsoft.com/office/drawing/2014/main" id="{5E78C430-2347-49DA-8AE6-3F815BF22F29}"/>
              </a:ext>
            </a:extLst>
          </xdr:cNvPr>
          <xdr:cNvSpPr/>
        </xdr:nvSpPr>
        <xdr:spPr>
          <a:xfrm>
            <a:off x="9091404" y="3267480"/>
            <a:ext cx="723234" cy="4636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7E547B2-DFEA-46C5-AAA5-0F607AE781C7}" type="TxLink">
              <a:rPr lang="en-US" sz="1600" b="0" i="0" u="none" strike="noStrike">
                <a:solidFill>
                  <a:schemeClr val="bg2">
                    <a:lumMod val="10000"/>
                  </a:schemeClr>
                </a:solidFill>
                <a:latin typeface="+mj-lt"/>
              </a:rPr>
              <a:pPr algn="l"/>
              <a:t>2%</a:t>
            </a:fld>
            <a:endParaRPr lang="en-US" sz="1600">
              <a:solidFill>
                <a:schemeClr val="bg2">
                  <a:lumMod val="10000"/>
                </a:schemeClr>
              </a:solidFill>
              <a:latin typeface="+mj-lt"/>
            </a:endParaRPr>
          </a:p>
        </xdr:txBody>
      </xdr:sp>
      <xdr:sp macro="" textlink="Overview!#REF!">
        <xdr:nvSpPr>
          <xdr:cNvPr id="16" name="Rectangle 15">
            <a:extLst>
              <a:ext uri="{FF2B5EF4-FFF2-40B4-BE49-F238E27FC236}">
                <a16:creationId xmlns:a16="http://schemas.microsoft.com/office/drawing/2014/main" id="{6D93ABB2-08A6-4854-8E3D-66AED2AB4470}"/>
              </a:ext>
            </a:extLst>
          </xdr:cNvPr>
          <xdr:cNvSpPr/>
        </xdr:nvSpPr>
        <xdr:spPr>
          <a:xfrm>
            <a:off x="7988615" y="2530003"/>
            <a:ext cx="955360" cy="23224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4EBDF03-11E2-419A-AEB8-7292DAA3C199}" type="TxLink">
              <a:rPr lang="en-US" sz="1200" b="0" i="0" u="none" strike="noStrike">
                <a:solidFill>
                  <a:schemeClr val="bg2">
                    <a:lumMod val="75000"/>
                  </a:schemeClr>
                </a:solidFill>
                <a:latin typeface="+mj-lt"/>
              </a:rPr>
              <a:pPr algn="l"/>
              <a:t>6,838</a:t>
            </a:fld>
            <a:endParaRPr lang="en-US" sz="1200">
              <a:solidFill>
                <a:schemeClr val="bg2">
                  <a:lumMod val="75000"/>
                </a:schemeClr>
              </a:solidFill>
              <a:latin typeface="+mj-lt"/>
            </a:endParaRPr>
          </a:p>
        </xdr:txBody>
      </xdr:sp>
      <xdr:sp macro="" textlink="Overview!#REF!">
        <xdr:nvSpPr>
          <xdr:cNvPr id="17" name="Rectangle 16">
            <a:extLst>
              <a:ext uri="{FF2B5EF4-FFF2-40B4-BE49-F238E27FC236}">
                <a16:creationId xmlns:a16="http://schemas.microsoft.com/office/drawing/2014/main" id="{6C8E1738-91CB-48B5-B3F7-F95414668402}"/>
              </a:ext>
            </a:extLst>
          </xdr:cNvPr>
          <xdr:cNvSpPr/>
        </xdr:nvSpPr>
        <xdr:spPr>
          <a:xfrm>
            <a:off x="9024257" y="2538515"/>
            <a:ext cx="723234" cy="338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9DF0896-6684-4781-8494-B683F75421C9}" type="TxLink">
              <a:rPr lang="en-US" sz="1200" b="0" i="0" u="none" strike="noStrike">
                <a:solidFill>
                  <a:schemeClr val="bg2">
                    <a:lumMod val="75000"/>
                  </a:schemeClr>
                </a:solidFill>
                <a:latin typeface="+mj-lt"/>
              </a:rPr>
              <a:pPr algn="l"/>
              <a:t>1,188</a:t>
            </a:fld>
            <a:endParaRPr lang="en-US" sz="1200">
              <a:solidFill>
                <a:schemeClr val="bg2">
                  <a:lumMod val="75000"/>
                </a:schemeClr>
              </a:solidFill>
              <a:latin typeface="+mj-lt"/>
            </a:endParaRPr>
          </a:p>
        </xdr:txBody>
      </xdr:sp>
      <xdr:sp macro="" textlink="Overview!#REF!">
        <xdr:nvSpPr>
          <xdr:cNvPr id="18" name="Rectangle 17">
            <a:extLst>
              <a:ext uri="{FF2B5EF4-FFF2-40B4-BE49-F238E27FC236}">
                <a16:creationId xmlns:a16="http://schemas.microsoft.com/office/drawing/2014/main" id="{F234608A-A950-46AE-A157-B9EC38824345}"/>
              </a:ext>
            </a:extLst>
          </xdr:cNvPr>
          <xdr:cNvSpPr/>
        </xdr:nvSpPr>
        <xdr:spPr>
          <a:xfrm>
            <a:off x="7937657" y="3640780"/>
            <a:ext cx="723234" cy="23589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D53D2B8-E19F-41CF-93DE-29BF5AF2A5A9}" type="TxLink">
              <a:rPr lang="en-US" sz="1200" b="0" i="0" u="none" strike="noStrike">
                <a:solidFill>
                  <a:schemeClr val="bg2">
                    <a:lumMod val="75000"/>
                  </a:schemeClr>
                </a:solidFill>
                <a:latin typeface="+mj-lt"/>
              </a:rPr>
              <a:pPr algn="l"/>
              <a:t>1,283</a:t>
            </a:fld>
            <a:endParaRPr lang="en-US" sz="1200">
              <a:solidFill>
                <a:schemeClr val="bg2">
                  <a:lumMod val="75000"/>
                </a:schemeClr>
              </a:solidFill>
              <a:latin typeface="+mj-lt"/>
            </a:endParaRPr>
          </a:p>
        </xdr:txBody>
      </xdr:sp>
      <xdr:sp macro="" textlink="Overview!#REF!">
        <xdr:nvSpPr>
          <xdr:cNvPr id="19" name="Rectangle 18">
            <a:extLst>
              <a:ext uri="{FF2B5EF4-FFF2-40B4-BE49-F238E27FC236}">
                <a16:creationId xmlns:a16="http://schemas.microsoft.com/office/drawing/2014/main" id="{C24841E6-F0CE-41B3-928C-F8A23852CD44}"/>
              </a:ext>
            </a:extLst>
          </xdr:cNvPr>
          <xdr:cNvSpPr/>
        </xdr:nvSpPr>
        <xdr:spPr>
          <a:xfrm>
            <a:off x="9111093" y="3618689"/>
            <a:ext cx="723234" cy="4636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D3FC3E1-C3A9-4DA1-BB0F-11B5B191A045}" type="TxLink">
              <a:rPr lang="en-US" sz="1200" b="0" i="0" u="none" strike="noStrike">
                <a:solidFill>
                  <a:schemeClr val="bg2">
                    <a:lumMod val="75000"/>
                  </a:schemeClr>
                </a:solidFill>
                <a:latin typeface="+mj-lt"/>
              </a:rPr>
              <a:pPr algn="l"/>
              <a:t>233</a:t>
            </a:fld>
            <a:endParaRPr lang="en-US" sz="1200">
              <a:solidFill>
                <a:schemeClr val="bg2">
                  <a:lumMod val="75000"/>
                </a:schemeClr>
              </a:solidFill>
              <a:latin typeface="+mj-lt"/>
            </a:endParaRPr>
          </a:p>
        </xdr:txBody>
      </xdr:sp>
      <xdr:sp macro="" textlink="Overview!#REF!">
        <xdr:nvSpPr>
          <xdr:cNvPr id="20" name="Rectangle 19">
            <a:extLst>
              <a:ext uri="{FF2B5EF4-FFF2-40B4-BE49-F238E27FC236}">
                <a16:creationId xmlns:a16="http://schemas.microsoft.com/office/drawing/2014/main" id="{B450C4C4-63CA-48F1-A14F-8E76D1C1D136}"/>
              </a:ext>
            </a:extLst>
          </xdr:cNvPr>
          <xdr:cNvSpPr/>
        </xdr:nvSpPr>
        <xdr:spPr>
          <a:xfrm>
            <a:off x="7972425" y="2751307"/>
            <a:ext cx="895350" cy="27764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87D884A-3569-421D-B57A-A008424F3C15}" type="TxLink">
              <a:rPr lang="en-US" sz="1200" b="0" i="0" u="none" strike="noStrike">
                <a:solidFill>
                  <a:schemeClr val="bg2">
                    <a:lumMod val="75000"/>
                  </a:schemeClr>
                </a:solidFill>
                <a:latin typeface="+mj-lt"/>
              </a:rPr>
              <a:pPr algn="l"/>
              <a:t>Open</a:t>
            </a:fld>
            <a:endParaRPr lang="en-US" sz="1200">
              <a:solidFill>
                <a:schemeClr val="bg2">
                  <a:lumMod val="75000"/>
                </a:schemeClr>
              </a:solidFill>
              <a:latin typeface="+mj-lt"/>
            </a:endParaRPr>
          </a:p>
        </xdr:txBody>
      </xdr:sp>
      <xdr:sp macro="" textlink="Overview!#REF!">
        <xdr:nvSpPr>
          <xdr:cNvPr id="21" name="Rectangle 20">
            <a:extLst>
              <a:ext uri="{FF2B5EF4-FFF2-40B4-BE49-F238E27FC236}">
                <a16:creationId xmlns:a16="http://schemas.microsoft.com/office/drawing/2014/main" id="{9A812AA4-3900-41EE-809E-8E7210930E36}"/>
              </a:ext>
            </a:extLst>
          </xdr:cNvPr>
          <xdr:cNvSpPr/>
        </xdr:nvSpPr>
        <xdr:spPr>
          <a:xfrm>
            <a:off x="8997432" y="2779881"/>
            <a:ext cx="1889644" cy="2871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D4E9806-D400-4D45-B1F8-3BF7C83DC60F}" type="TxLink">
              <a:rPr lang="en-US" sz="1200" b="0" i="0" u="none" strike="noStrike">
                <a:solidFill>
                  <a:schemeClr val="bg2">
                    <a:lumMod val="75000"/>
                  </a:schemeClr>
                </a:solidFill>
                <a:latin typeface="+mj-lt"/>
              </a:rPr>
              <a:pPr algn="l"/>
              <a:t>Waiting for Feedback</a:t>
            </a:fld>
            <a:endParaRPr lang="en-US" sz="1200">
              <a:solidFill>
                <a:schemeClr val="bg2">
                  <a:lumMod val="75000"/>
                </a:schemeClr>
              </a:solidFill>
              <a:latin typeface="+mj-lt"/>
            </a:endParaRPr>
          </a:p>
        </xdr:txBody>
      </xdr:sp>
      <xdr:sp macro="" textlink="Overview!#REF!">
        <xdr:nvSpPr>
          <xdr:cNvPr id="22" name="Rectangle 21">
            <a:extLst>
              <a:ext uri="{FF2B5EF4-FFF2-40B4-BE49-F238E27FC236}">
                <a16:creationId xmlns:a16="http://schemas.microsoft.com/office/drawing/2014/main" id="{6BBECF57-6E00-430D-AAFA-8AC441D5EC33}"/>
              </a:ext>
            </a:extLst>
          </xdr:cNvPr>
          <xdr:cNvSpPr/>
        </xdr:nvSpPr>
        <xdr:spPr>
          <a:xfrm>
            <a:off x="7939878" y="3887213"/>
            <a:ext cx="904042" cy="4636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0C8A61D-BDE2-477A-AD68-33FB6EBFB512}" type="TxLink">
              <a:rPr lang="en-US" sz="1200" b="0" i="0" u="none" strike="noStrike">
                <a:solidFill>
                  <a:schemeClr val="bg2">
                    <a:lumMod val="75000"/>
                  </a:schemeClr>
                </a:solidFill>
                <a:latin typeface="+mj-lt"/>
              </a:rPr>
              <a:pPr algn="l"/>
              <a:t>Resolved</a:t>
            </a:fld>
            <a:endParaRPr lang="en-US" sz="1200">
              <a:solidFill>
                <a:schemeClr val="bg2">
                  <a:lumMod val="75000"/>
                </a:schemeClr>
              </a:solidFill>
              <a:latin typeface="+mj-lt"/>
            </a:endParaRPr>
          </a:p>
        </xdr:txBody>
      </xdr:sp>
      <xdr:sp macro="" textlink="Overview!K110">
        <xdr:nvSpPr>
          <xdr:cNvPr id="23" name="Rectangle 22">
            <a:extLst>
              <a:ext uri="{FF2B5EF4-FFF2-40B4-BE49-F238E27FC236}">
                <a16:creationId xmlns:a16="http://schemas.microsoft.com/office/drawing/2014/main" id="{9D753A23-FE4A-479F-9506-922298980F94}"/>
              </a:ext>
            </a:extLst>
          </xdr:cNvPr>
          <xdr:cNvSpPr/>
        </xdr:nvSpPr>
        <xdr:spPr>
          <a:xfrm>
            <a:off x="9189515" y="4115813"/>
            <a:ext cx="723234" cy="4636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4931832-EC3E-4FBB-864F-DDC75194ABB7}" type="TxLink">
              <a:rPr lang="en-US" sz="1100" b="0" i="0" u="none" strike="noStrike">
                <a:solidFill>
                  <a:srgbClr val="000000"/>
                </a:solidFill>
                <a:latin typeface="Aptos Narrow"/>
              </a:rPr>
              <a:pPr algn="l"/>
              <a:t> </a:t>
            </a:fld>
            <a:endParaRPr lang="en-US" sz="1100"/>
          </a:p>
        </xdr:txBody>
      </xdr:sp>
      <xdr:sp macro="" textlink="Overview!#REF!">
        <xdr:nvSpPr>
          <xdr:cNvPr id="24" name="Rectangle 23">
            <a:extLst>
              <a:ext uri="{FF2B5EF4-FFF2-40B4-BE49-F238E27FC236}">
                <a16:creationId xmlns:a16="http://schemas.microsoft.com/office/drawing/2014/main" id="{ECC3CC10-BA0A-47CA-BAC1-2CF568F7EF45}"/>
              </a:ext>
            </a:extLst>
          </xdr:cNvPr>
          <xdr:cNvSpPr/>
        </xdr:nvSpPr>
        <xdr:spPr>
          <a:xfrm>
            <a:off x="9083628" y="3896738"/>
            <a:ext cx="1393288" cy="4636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920CF3B-A9D4-4F93-8E31-7E9F36AB3F16}" type="TxLink">
              <a:rPr lang="en-US" sz="1200" b="0" i="0" u="none" strike="noStrike">
                <a:solidFill>
                  <a:schemeClr val="bg2">
                    <a:lumMod val="75000"/>
                  </a:schemeClr>
                </a:solidFill>
                <a:latin typeface="+mj-lt"/>
              </a:rPr>
              <a:pPr algn="l"/>
              <a:t>Closed</a:t>
            </a:fld>
            <a:endParaRPr lang="en-US" sz="1200">
              <a:solidFill>
                <a:schemeClr val="bg2">
                  <a:lumMod val="75000"/>
                </a:schemeClr>
              </a:solidFill>
              <a:latin typeface="+mj-lt"/>
            </a:endParaRPr>
          </a:p>
        </xdr:txBody>
      </xdr:sp>
      <xdr:sp macro="" textlink="">
        <xdr:nvSpPr>
          <xdr:cNvPr id="61" name="Rectangle 60">
            <a:extLst>
              <a:ext uri="{FF2B5EF4-FFF2-40B4-BE49-F238E27FC236}">
                <a16:creationId xmlns:a16="http://schemas.microsoft.com/office/drawing/2014/main" id="{9C04C5F6-0553-4CBB-9381-E7241039BF4B}"/>
              </a:ext>
            </a:extLst>
          </xdr:cNvPr>
          <xdr:cNvSpPr/>
        </xdr:nvSpPr>
        <xdr:spPr>
          <a:xfrm>
            <a:off x="8953500" y="2257425"/>
            <a:ext cx="27432" cy="274320"/>
          </a:xfrm>
          <a:prstGeom prst="rect">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Rectangle 61">
            <a:extLst>
              <a:ext uri="{FF2B5EF4-FFF2-40B4-BE49-F238E27FC236}">
                <a16:creationId xmlns:a16="http://schemas.microsoft.com/office/drawing/2014/main" id="{2359B544-ACEA-426C-95CC-18B278283679}"/>
              </a:ext>
            </a:extLst>
          </xdr:cNvPr>
          <xdr:cNvSpPr/>
        </xdr:nvSpPr>
        <xdr:spPr>
          <a:xfrm>
            <a:off x="7896225" y="3314700"/>
            <a:ext cx="27432" cy="274320"/>
          </a:xfrm>
          <a:prstGeom prst="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Rectangle 62">
            <a:extLst>
              <a:ext uri="{FF2B5EF4-FFF2-40B4-BE49-F238E27FC236}">
                <a16:creationId xmlns:a16="http://schemas.microsoft.com/office/drawing/2014/main" id="{779327F3-042C-43CD-9CDF-DA9951F40678}"/>
              </a:ext>
            </a:extLst>
          </xdr:cNvPr>
          <xdr:cNvSpPr/>
        </xdr:nvSpPr>
        <xdr:spPr>
          <a:xfrm>
            <a:off x="8943975" y="3295650"/>
            <a:ext cx="27432" cy="274320"/>
          </a:xfrm>
          <a:prstGeom prst="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527539</xdr:colOff>
      <xdr:row>23</xdr:row>
      <xdr:rowOff>21980</xdr:rowOff>
    </xdr:from>
    <xdr:to>
      <xdr:col>7</xdr:col>
      <xdr:colOff>622790</xdr:colOff>
      <xdr:row>25</xdr:row>
      <xdr:rowOff>80596</xdr:rowOff>
    </xdr:to>
    <xdr:grpSp>
      <xdr:nvGrpSpPr>
        <xdr:cNvPr id="7" name="Group 6">
          <a:extLst>
            <a:ext uri="{FF2B5EF4-FFF2-40B4-BE49-F238E27FC236}">
              <a16:creationId xmlns:a16="http://schemas.microsoft.com/office/drawing/2014/main" id="{BAD06BAA-BA17-8591-E27D-C67C42E98832}"/>
            </a:ext>
          </a:extLst>
        </xdr:cNvPr>
        <xdr:cNvGrpSpPr/>
      </xdr:nvGrpSpPr>
      <xdr:grpSpPr>
        <a:xfrm>
          <a:off x="3956539" y="4841630"/>
          <a:ext cx="1466851" cy="477716"/>
          <a:chOff x="3971193" y="4909038"/>
          <a:chExt cx="1472712" cy="483577"/>
        </a:xfrm>
      </xdr:grpSpPr>
      <mc:AlternateContent xmlns:mc="http://schemas.openxmlformats.org/markup-compatibility/2006">
        <mc:Choice xmlns:a14="http://schemas.microsoft.com/office/drawing/2010/main" Requires="a14">
          <xdr:sp macro="" textlink="">
            <xdr:nvSpPr>
              <xdr:cNvPr id="2" name="Drop Down 2" hidden="1">
                <a:extLst>
                  <a:ext uri="{63B3BB69-23CF-44E3-9099-C40C66FF867C}">
                    <a14:compatExt spid="_x0000_s1026"/>
                  </a:ext>
                  <a:ext uri="{FF2B5EF4-FFF2-40B4-BE49-F238E27FC236}">
                    <a16:creationId xmlns:a16="http://schemas.microsoft.com/office/drawing/2014/main" id="{00000000-0008-0000-0100-000002000000}"/>
                  </a:ext>
                </a:extLst>
              </xdr:cNvPr>
              <xdr:cNvSpPr/>
            </xdr:nvSpPr>
            <xdr:spPr bwMode="auto">
              <a:xfrm>
                <a:off x="4043729" y="5001358"/>
                <a:ext cx="1272686" cy="320186"/>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 name="Group Box 3" hidden="1">
                <a:extLst>
                  <a:ext uri="{63B3BB69-23CF-44E3-9099-C40C66FF867C}">
                    <a14:compatExt spid="_x0000_s1027"/>
                  </a:ext>
                  <a:ext uri="{FF2B5EF4-FFF2-40B4-BE49-F238E27FC236}">
                    <a16:creationId xmlns:a16="http://schemas.microsoft.com/office/drawing/2014/main" id="{00000000-0008-0000-0100-000004000000}"/>
                  </a:ext>
                </a:extLst>
              </xdr:cNvPr>
              <xdr:cNvSpPr/>
            </xdr:nvSpPr>
            <xdr:spPr bwMode="auto">
              <a:xfrm>
                <a:off x="4004571" y="4909038"/>
                <a:ext cx="1395371" cy="455897"/>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3</a:t>
                </a:r>
              </a:p>
            </xdr:txBody>
          </xdr:sp>
        </mc:Choice>
        <mc:Fallback/>
      </mc:AlternateContent>
      <xdr:sp macro="" textlink="">
        <xdr:nvSpPr>
          <xdr:cNvPr id="1035" name="Rectangle 1034">
            <a:extLst>
              <a:ext uri="{FF2B5EF4-FFF2-40B4-BE49-F238E27FC236}">
                <a16:creationId xmlns:a16="http://schemas.microsoft.com/office/drawing/2014/main" id="{970705F3-6EDA-B9D3-B5C7-A3A80C7AC64A}"/>
              </a:ext>
            </a:extLst>
          </xdr:cNvPr>
          <xdr:cNvSpPr/>
        </xdr:nvSpPr>
        <xdr:spPr>
          <a:xfrm>
            <a:off x="3971193" y="4938346"/>
            <a:ext cx="1472712" cy="454269"/>
          </a:xfrm>
          <a:prstGeom prst="rect">
            <a:avLst/>
          </a:prstGeom>
          <a:noFill/>
          <a:ln w="9842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400050</xdr:colOff>
      <xdr:row>25</xdr:row>
      <xdr:rowOff>123825</xdr:rowOff>
    </xdr:from>
    <xdr:to>
      <xdr:col>7</xdr:col>
      <xdr:colOff>581025</xdr:colOff>
      <xdr:row>35</xdr:row>
      <xdr:rowOff>180975</xdr:rowOff>
    </xdr:to>
    <xdr:graphicFrame macro="">
      <xdr:nvGraphicFramePr>
        <xdr:cNvPr id="1036" name="Chart 1035">
          <a:extLst>
            <a:ext uri="{FF2B5EF4-FFF2-40B4-BE49-F238E27FC236}">
              <a16:creationId xmlns:a16="http://schemas.microsoft.com/office/drawing/2014/main" id="{EE3339FA-224C-4A54-9CC2-0FECC2D647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333375</xdr:colOff>
      <xdr:row>39</xdr:row>
      <xdr:rowOff>114299</xdr:rowOff>
    </xdr:from>
    <xdr:to>
      <xdr:col>7</xdr:col>
      <xdr:colOff>581025</xdr:colOff>
      <xdr:row>51</xdr:row>
      <xdr:rowOff>123824</xdr:rowOff>
    </xdr:to>
    <xdr:graphicFrame macro="">
      <xdr:nvGraphicFramePr>
        <xdr:cNvPr id="1038" name="Chart 1037">
          <a:extLst>
            <a:ext uri="{FF2B5EF4-FFF2-40B4-BE49-F238E27FC236}">
              <a16:creationId xmlns:a16="http://schemas.microsoft.com/office/drawing/2014/main" id="{2A144235-D01C-447E-9FED-0614604E5F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609599</xdr:colOff>
      <xdr:row>11</xdr:row>
      <xdr:rowOff>133350</xdr:rowOff>
    </xdr:from>
    <xdr:to>
      <xdr:col>23</xdr:col>
      <xdr:colOff>352424</xdr:colOff>
      <xdr:row>21</xdr:row>
      <xdr:rowOff>152400</xdr:rowOff>
    </xdr:to>
    <xdr:graphicFrame macro="">
      <xdr:nvGraphicFramePr>
        <xdr:cNvPr id="1039" name="Chart 1038">
          <a:extLst>
            <a:ext uri="{FF2B5EF4-FFF2-40B4-BE49-F238E27FC236}">
              <a16:creationId xmlns:a16="http://schemas.microsoft.com/office/drawing/2014/main" id="{BECC1750-BB84-4BCB-9724-69255B5670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190500</xdr:colOff>
      <xdr:row>41</xdr:row>
      <xdr:rowOff>142876</xdr:rowOff>
    </xdr:from>
    <xdr:to>
      <xdr:col>23</xdr:col>
      <xdr:colOff>542926</xdr:colOff>
      <xdr:row>52</xdr:row>
      <xdr:rowOff>28575</xdr:rowOff>
    </xdr:to>
    <xdr:sp macro="" textlink="">
      <xdr:nvSpPr>
        <xdr:cNvPr id="1040" name="Rounded Rectangle 5">
          <a:extLst>
            <a:ext uri="{FF2B5EF4-FFF2-40B4-BE49-F238E27FC236}">
              <a16:creationId xmlns:a16="http://schemas.microsoft.com/office/drawing/2014/main" id="{799998D7-96DA-447D-AB38-17A08C4E26C8}"/>
            </a:ext>
          </a:extLst>
        </xdr:cNvPr>
        <xdr:cNvSpPr/>
      </xdr:nvSpPr>
      <xdr:spPr>
        <a:xfrm>
          <a:off x="9791700" y="8734426"/>
          <a:ext cx="6524626" cy="2190749"/>
        </a:xfrm>
        <a:prstGeom prst="roundRect">
          <a:avLst>
            <a:gd name="adj" fmla="val 4032"/>
          </a:avLst>
        </a:prstGeom>
        <a:solidFill>
          <a:schemeClr val="bg1"/>
        </a:solidFill>
        <a:ln>
          <a:noFill/>
        </a:ln>
        <a:effectLst>
          <a:outerShdw blurRad="88900" dist="38100" dir="2700000" algn="tl"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14</xdr:col>
          <xdr:colOff>447675</xdr:colOff>
          <xdr:row>44</xdr:row>
          <xdr:rowOff>66675</xdr:rowOff>
        </xdr:from>
        <xdr:to>
          <xdr:col>19</xdr:col>
          <xdr:colOff>561975</xdr:colOff>
          <xdr:row>50</xdr:row>
          <xdr:rowOff>76200</xdr:rowOff>
        </xdr:to>
        <xdr:pic>
          <xdr:nvPicPr>
            <xdr:cNvPr id="1043" name="Picture 1042">
              <a:extLst>
                <a:ext uri="{FF2B5EF4-FFF2-40B4-BE49-F238E27FC236}">
                  <a16:creationId xmlns:a16="http://schemas.microsoft.com/office/drawing/2014/main" id="{234AC70F-C511-C46A-185E-7FB1BD8B711D}"/>
                </a:ext>
              </a:extLst>
            </xdr:cNvPr>
            <xdr:cNvPicPr>
              <a:picLocks noChangeAspect="1" noChangeArrowheads="1"/>
              <a:extLst>
                <a:ext uri="{84589F7E-364E-4C9E-8A38-B11213B215E9}">
                  <a14:cameraTool cellRange="Overview!$K$43:$N$48" spid="_x0000_s1075"/>
                </a:ext>
              </a:extLst>
            </xdr:cNvPicPr>
          </xdr:nvPicPr>
          <xdr:blipFill>
            <a:blip xmlns:r="http://schemas.openxmlformats.org/officeDocument/2006/relationships" r:embed="rId7"/>
            <a:srcRect/>
            <a:stretch>
              <a:fillRect/>
            </a:stretch>
          </xdr:blipFill>
          <xdr:spPr bwMode="auto">
            <a:xfrm>
              <a:off x="10048875" y="9286875"/>
              <a:ext cx="3543300" cy="12668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8</xdr:col>
      <xdr:colOff>352425</xdr:colOff>
      <xdr:row>26</xdr:row>
      <xdr:rowOff>28574</xdr:rowOff>
    </xdr:from>
    <xdr:to>
      <xdr:col>14</xdr:col>
      <xdr:colOff>342900</xdr:colOff>
      <xdr:row>36</xdr:row>
      <xdr:rowOff>76199</xdr:rowOff>
    </xdr:to>
    <xdr:graphicFrame macro="">
      <xdr:nvGraphicFramePr>
        <xdr:cNvPr id="1048" name="Chart 1047">
          <a:extLst>
            <a:ext uri="{FF2B5EF4-FFF2-40B4-BE49-F238E27FC236}">
              <a16:creationId xmlns:a16="http://schemas.microsoft.com/office/drawing/2014/main" id="{3EC81FD9-B931-4CD8-8E29-8094E271B3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589407</xdr:colOff>
      <xdr:row>36</xdr:row>
      <xdr:rowOff>200024</xdr:rowOff>
    </xdr:from>
    <xdr:to>
      <xdr:col>11</xdr:col>
      <xdr:colOff>342900</xdr:colOff>
      <xdr:row>40</xdr:row>
      <xdr:rowOff>38100</xdr:rowOff>
    </xdr:to>
    <xdr:grpSp>
      <xdr:nvGrpSpPr>
        <xdr:cNvPr id="1052" name="Group 1051">
          <a:extLst>
            <a:ext uri="{FF2B5EF4-FFF2-40B4-BE49-F238E27FC236}">
              <a16:creationId xmlns:a16="http://schemas.microsoft.com/office/drawing/2014/main" id="{2A5BCD42-36EB-4465-A713-98D97D7EF7FD}"/>
            </a:ext>
          </a:extLst>
        </xdr:cNvPr>
        <xdr:cNvGrpSpPr/>
      </xdr:nvGrpSpPr>
      <xdr:grpSpPr>
        <a:xfrm>
          <a:off x="6075807" y="7743824"/>
          <a:ext cx="1810893" cy="676276"/>
          <a:chOff x="522732" y="2038349"/>
          <a:chExt cx="1810893" cy="676276"/>
        </a:xfrm>
      </xdr:grpSpPr>
      <xdr:sp macro="" textlink="Overview!$J$22">
        <xdr:nvSpPr>
          <xdr:cNvPr id="1053" name="TextBox 1052">
            <a:extLst>
              <a:ext uri="{FF2B5EF4-FFF2-40B4-BE49-F238E27FC236}">
                <a16:creationId xmlns:a16="http://schemas.microsoft.com/office/drawing/2014/main" id="{2D9987A9-3885-65EA-81F4-67951CF13862}"/>
              </a:ext>
            </a:extLst>
          </xdr:cNvPr>
          <xdr:cNvSpPr txBox="1"/>
        </xdr:nvSpPr>
        <xdr:spPr>
          <a:xfrm>
            <a:off x="600075" y="2352675"/>
            <a:ext cx="14763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bg2">
                    <a:lumMod val="75000"/>
                  </a:schemeClr>
                </a:solidFill>
                <a:latin typeface="+mj-lt"/>
              </a:rPr>
              <a:t>Fastest Resolution</a:t>
            </a:r>
            <a:endParaRPr lang="en-US" sz="1200" b="0">
              <a:solidFill>
                <a:schemeClr val="bg2">
                  <a:lumMod val="75000"/>
                </a:schemeClr>
              </a:solidFill>
              <a:latin typeface="+mj-lt"/>
            </a:endParaRPr>
          </a:p>
        </xdr:txBody>
      </xdr:sp>
      <xdr:sp macro="" textlink="Overview!$B$51">
        <xdr:nvSpPr>
          <xdr:cNvPr id="1054" name="TextBox 1053">
            <a:extLst>
              <a:ext uri="{FF2B5EF4-FFF2-40B4-BE49-F238E27FC236}">
                <a16:creationId xmlns:a16="http://schemas.microsoft.com/office/drawing/2014/main" id="{1F8197E0-C8A1-0325-0C72-3D829ED9E25A}"/>
              </a:ext>
            </a:extLst>
          </xdr:cNvPr>
          <xdr:cNvSpPr txBox="1"/>
        </xdr:nvSpPr>
        <xdr:spPr>
          <a:xfrm>
            <a:off x="619125" y="2038349"/>
            <a:ext cx="171450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2B0ACF-D9DE-4E89-9C77-721A5E8E8B6A}" type="TxLink">
              <a:rPr lang="en-US" sz="1600" b="0" i="0" u="none" strike="noStrike">
                <a:solidFill>
                  <a:schemeClr val="tx2">
                    <a:lumMod val="75000"/>
                  </a:schemeClr>
                </a:solidFill>
                <a:latin typeface="Segoe UI"/>
                <a:cs typeface="Segoe UI"/>
              </a:rPr>
              <a:pPr/>
              <a:t>1</a:t>
            </a:fld>
            <a:r>
              <a:rPr lang="en-US" sz="1600" b="0" i="0" u="none" strike="noStrike">
                <a:solidFill>
                  <a:schemeClr val="tx2">
                    <a:lumMod val="75000"/>
                  </a:schemeClr>
                </a:solidFill>
                <a:latin typeface="Segoe UI"/>
                <a:cs typeface="Segoe UI"/>
              </a:rPr>
              <a:t> day</a:t>
            </a:r>
            <a:endParaRPr lang="en-US" sz="1600" b="0">
              <a:solidFill>
                <a:schemeClr val="tx2">
                  <a:lumMod val="75000"/>
                </a:schemeClr>
              </a:solidFill>
              <a:latin typeface="+mj-lt"/>
            </a:endParaRPr>
          </a:p>
        </xdr:txBody>
      </xdr:sp>
      <xdr:sp macro="" textlink="">
        <xdr:nvSpPr>
          <xdr:cNvPr id="1055" name="Rectangle 1054">
            <a:extLst>
              <a:ext uri="{FF2B5EF4-FFF2-40B4-BE49-F238E27FC236}">
                <a16:creationId xmlns:a16="http://schemas.microsoft.com/office/drawing/2014/main" id="{8050F085-581C-73ED-3294-D847DE6DD4C6}"/>
              </a:ext>
            </a:extLst>
          </xdr:cNvPr>
          <xdr:cNvSpPr/>
        </xdr:nvSpPr>
        <xdr:spPr>
          <a:xfrm>
            <a:off x="522732" y="2095500"/>
            <a:ext cx="27432" cy="27432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11</xdr:col>
      <xdr:colOff>637032</xdr:colOff>
      <xdr:row>36</xdr:row>
      <xdr:rowOff>180975</xdr:rowOff>
    </xdr:from>
    <xdr:to>
      <xdr:col>14</xdr:col>
      <xdr:colOff>142875</xdr:colOff>
      <xdr:row>40</xdr:row>
      <xdr:rowOff>19050</xdr:rowOff>
    </xdr:to>
    <xdr:grpSp>
      <xdr:nvGrpSpPr>
        <xdr:cNvPr id="1056" name="Group 1055">
          <a:extLst>
            <a:ext uri="{FF2B5EF4-FFF2-40B4-BE49-F238E27FC236}">
              <a16:creationId xmlns:a16="http://schemas.microsoft.com/office/drawing/2014/main" id="{BD9929FC-BA41-4E99-AF9B-526DBC499F61}"/>
            </a:ext>
          </a:extLst>
        </xdr:cNvPr>
        <xdr:cNvGrpSpPr/>
      </xdr:nvGrpSpPr>
      <xdr:grpSpPr>
        <a:xfrm>
          <a:off x="8180832" y="7724775"/>
          <a:ext cx="1563243" cy="676275"/>
          <a:chOff x="532257" y="2038350"/>
          <a:chExt cx="1563243" cy="676275"/>
        </a:xfrm>
      </xdr:grpSpPr>
      <xdr:sp macro="" textlink="Overview!$J$22">
        <xdr:nvSpPr>
          <xdr:cNvPr id="1057" name="TextBox 1056">
            <a:extLst>
              <a:ext uri="{FF2B5EF4-FFF2-40B4-BE49-F238E27FC236}">
                <a16:creationId xmlns:a16="http://schemas.microsoft.com/office/drawing/2014/main" id="{ED569604-39F8-7CB1-6464-291CFEC8B723}"/>
              </a:ext>
            </a:extLst>
          </xdr:cNvPr>
          <xdr:cNvSpPr txBox="1"/>
        </xdr:nvSpPr>
        <xdr:spPr>
          <a:xfrm>
            <a:off x="600075" y="2352675"/>
            <a:ext cx="14763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bg2">
                    <a:lumMod val="75000"/>
                  </a:schemeClr>
                </a:solidFill>
                <a:latin typeface="+mj-lt"/>
              </a:rPr>
              <a:t>Slowest Resolution</a:t>
            </a:r>
            <a:endParaRPr lang="en-US" sz="1200" b="0">
              <a:solidFill>
                <a:schemeClr val="bg2">
                  <a:lumMod val="75000"/>
                </a:schemeClr>
              </a:solidFill>
              <a:latin typeface="+mj-lt"/>
            </a:endParaRPr>
          </a:p>
        </xdr:txBody>
      </xdr:sp>
      <xdr:sp macro="" textlink="Overview!$C$51">
        <xdr:nvSpPr>
          <xdr:cNvPr id="1058" name="TextBox 1057">
            <a:extLst>
              <a:ext uri="{FF2B5EF4-FFF2-40B4-BE49-F238E27FC236}">
                <a16:creationId xmlns:a16="http://schemas.microsoft.com/office/drawing/2014/main" id="{572D09E3-5675-C513-A480-A159BD7FC627}"/>
              </a:ext>
            </a:extLst>
          </xdr:cNvPr>
          <xdr:cNvSpPr txBox="1"/>
        </xdr:nvSpPr>
        <xdr:spPr>
          <a:xfrm>
            <a:off x="619125" y="2038350"/>
            <a:ext cx="14763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F334EC-DF99-4C02-842C-BC2604FA5F9A}" type="TxLink">
              <a:rPr lang="en-US" sz="1600" b="0" i="0" u="none" strike="noStrike">
                <a:solidFill>
                  <a:schemeClr val="tx2">
                    <a:lumMod val="75000"/>
                  </a:schemeClr>
                </a:solidFill>
                <a:latin typeface="Segoe UI"/>
                <a:cs typeface="Segoe UI"/>
              </a:rPr>
              <a:pPr/>
              <a:t>37</a:t>
            </a:fld>
            <a:r>
              <a:rPr lang="en-US" sz="1600" b="0" i="0" u="none" strike="noStrike">
                <a:solidFill>
                  <a:schemeClr val="tx2">
                    <a:lumMod val="75000"/>
                  </a:schemeClr>
                </a:solidFill>
                <a:latin typeface="Segoe UI"/>
                <a:cs typeface="Segoe UI"/>
              </a:rPr>
              <a:t> days</a:t>
            </a:r>
            <a:endParaRPr lang="en-US" sz="1600" b="0">
              <a:solidFill>
                <a:schemeClr val="tx2">
                  <a:lumMod val="75000"/>
                </a:schemeClr>
              </a:solidFill>
              <a:latin typeface="+mj-lt"/>
            </a:endParaRPr>
          </a:p>
        </xdr:txBody>
      </xdr:sp>
      <xdr:sp macro="" textlink="">
        <xdr:nvSpPr>
          <xdr:cNvPr id="1059" name="Rectangle 1058">
            <a:extLst>
              <a:ext uri="{FF2B5EF4-FFF2-40B4-BE49-F238E27FC236}">
                <a16:creationId xmlns:a16="http://schemas.microsoft.com/office/drawing/2014/main" id="{86B8EA18-604F-8CF6-1531-D86849206D0C}"/>
              </a:ext>
            </a:extLst>
          </xdr:cNvPr>
          <xdr:cNvSpPr/>
        </xdr:nvSpPr>
        <xdr:spPr>
          <a:xfrm>
            <a:off x="532257" y="2066925"/>
            <a:ext cx="27432" cy="274320"/>
          </a:xfrm>
          <a:prstGeom prst="rect">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2"/>
              </a:solidFill>
            </a:endParaRPr>
          </a:p>
        </xdr:txBody>
      </xdr:sp>
    </xdr:grpSp>
    <xdr:clientData/>
  </xdr:twoCellAnchor>
  <xdr:twoCellAnchor>
    <xdr:from>
      <xdr:col>14</xdr:col>
      <xdr:colOff>619126</xdr:colOff>
      <xdr:row>22</xdr:row>
      <xdr:rowOff>123826</xdr:rowOff>
    </xdr:from>
    <xdr:to>
      <xdr:col>23</xdr:col>
      <xdr:colOff>476249</xdr:colOff>
      <xdr:row>40</xdr:row>
      <xdr:rowOff>152400</xdr:rowOff>
    </xdr:to>
    <xdr:sp macro="" textlink="">
      <xdr:nvSpPr>
        <xdr:cNvPr id="1061" name="Rounded Rectangle 5">
          <a:extLst>
            <a:ext uri="{FF2B5EF4-FFF2-40B4-BE49-F238E27FC236}">
              <a16:creationId xmlns:a16="http://schemas.microsoft.com/office/drawing/2014/main" id="{23899121-641F-46C6-BCA9-8BCF930679F6}"/>
            </a:ext>
          </a:extLst>
        </xdr:cNvPr>
        <xdr:cNvSpPr/>
      </xdr:nvSpPr>
      <xdr:spPr>
        <a:xfrm>
          <a:off x="10220326" y="4733926"/>
          <a:ext cx="6029323" cy="3800474"/>
        </a:xfrm>
        <a:prstGeom prst="roundRect">
          <a:avLst>
            <a:gd name="adj" fmla="val 3291"/>
          </a:avLst>
        </a:prstGeom>
        <a:solidFill>
          <a:schemeClr val="bg1"/>
        </a:solidFill>
        <a:ln>
          <a:noFill/>
        </a:ln>
        <a:effectLst>
          <a:outerShdw blurRad="88900" dist="38100" dir="2700000" algn="tl"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304801</xdr:colOff>
      <xdr:row>25</xdr:row>
      <xdr:rowOff>142875</xdr:rowOff>
    </xdr:from>
    <xdr:to>
      <xdr:col>18</xdr:col>
      <xdr:colOff>28575</xdr:colOff>
      <xdr:row>32</xdr:row>
      <xdr:rowOff>38100</xdr:rowOff>
    </xdr:to>
    <xdr:grpSp>
      <xdr:nvGrpSpPr>
        <xdr:cNvPr id="1068" name="Group 1067">
          <a:extLst>
            <a:ext uri="{FF2B5EF4-FFF2-40B4-BE49-F238E27FC236}">
              <a16:creationId xmlns:a16="http://schemas.microsoft.com/office/drawing/2014/main" id="{4CB62A1C-0376-369A-7A36-03EC616C518D}"/>
            </a:ext>
          </a:extLst>
        </xdr:cNvPr>
        <xdr:cNvGrpSpPr/>
      </xdr:nvGrpSpPr>
      <xdr:grpSpPr>
        <a:xfrm>
          <a:off x="9906001" y="5381625"/>
          <a:ext cx="2466974" cy="1362075"/>
          <a:chOff x="10163176" y="5162550"/>
          <a:chExt cx="2466974" cy="1362075"/>
        </a:xfrm>
      </xdr:grpSpPr>
      <xdr:graphicFrame macro="">
        <xdr:nvGraphicFramePr>
          <xdr:cNvPr id="1067" name="Chart 1066">
            <a:extLst>
              <a:ext uri="{FF2B5EF4-FFF2-40B4-BE49-F238E27FC236}">
                <a16:creationId xmlns:a16="http://schemas.microsoft.com/office/drawing/2014/main" id="{DED751FB-B479-422E-B6E8-C6BFDE6A7139}"/>
              </a:ext>
            </a:extLst>
          </xdr:cNvPr>
          <xdr:cNvGraphicFramePr>
            <a:graphicFrameLocks/>
          </xdr:cNvGraphicFramePr>
        </xdr:nvGraphicFramePr>
        <xdr:xfrm>
          <a:off x="10163176" y="5162550"/>
          <a:ext cx="2466974" cy="1362075"/>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1063" name="TextBox 1062">
            <a:extLst>
              <a:ext uri="{FF2B5EF4-FFF2-40B4-BE49-F238E27FC236}">
                <a16:creationId xmlns:a16="http://schemas.microsoft.com/office/drawing/2014/main" id="{27ECF38C-EAEF-1DCB-7399-F93064F52B2F}"/>
              </a:ext>
            </a:extLst>
          </xdr:cNvPr>
          <xdr:cNvSpPr txBox="1"/>
        </xdr:nvSpPr>
        <xdr:spPr>
          <a:xfrm>
            <a:off x="11087100" y="5667375"/>
            <a:ext cx="7810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1"/>
                </a:solidFill>
              </a:rPr>
              <a:t>★★★ </a:t>
            </a:r>
          </a:p>
        </xdr:txBody>
      </xdr:sp>
    </xdr:grpSp>
    <xdr:clientData/>
  </xdr:twoCellAnchor>
  <xdr:twoCellAnchor>
    <xdr:from>
      <xdr:col>14</xdr:col>
      <xdr:colOff>28575</xdr:colOff>
      <xdr:row>32</xdr:row>
      <xdr:rowOff>104774</xdr:rowOff>
    </xdr:from>
    <xdr:to>
      <xdr:col>18</xdr:col>
      <xdr:colOff>295275</xdr:colOff>
      <xdr:row>39</xdr:row>
      <xdr:rowOff>66675</xdr:rowOff>
    </xdr:to>
    <xdr:grpSp>
      <xdr:nvGrpSpPr>
        <xdr:cNvPr id="1071" name="Group 1070">
          <a:extLst>
            <a:ext uri="{FF2B5EF4-FFF2-40B4-BE49-F238E27FC236}">
              <a16:creationId xmlns:a16="http://schemas.microsoft.com/office/drawing/2014/main" id="{B53A3C46-EC07-DA40-F60D-C6E92082FCAB}"/>
            </a:ext>
          </a:extLst>
        </xdr:cNvPr>
        <xdr:cNvGrpSpPr/>
      </xdr:nvGrpSpPr>
      <xdr:grpSpPr>
        <a:xfrm>
          <a:off x="9629775" y="6810374"/>
          <a:ext cx="3009900" cy="1428751"/>
          <a:chOff x="9648825" y="6638924"/>
          <a:chExt cx="3009900" cy="1428751"/>
        </a:xfrm>
      </xdr:grpSpPr>
      <xdr:graphicFrame macro="">
        <xdr:nvGraphicFramePr>
          <xdr:cNvPr id="1065" name="Chart 1064">
            <a:extLst>
              <a:ext uri="{FF2B5EF4-FFF2-40B4-BE49-F238E27FC236}">
                <a16:creationId xmlns:a16="http://schemas.microsoft.com/office/drawing/2014/main" id="{EB11924C-AA83-4A55-B5F2-DE0F6996AD0D}"/>
              </a:ext>
            </a:extLst>
          </xdr:cNvPr>
          <xdr:cNvGraphicFramePr>
            <a:graphicFrameLocks/>
          </xdr:cNvGraphicFramePr>
        </xdr:nvGraphicFramePr>
        <xdr:xfrm>
          <a:off x="9648825" y="6638924"/>
          <a:ext cx="3009900" cy="1428751"/>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1069" name="TextBox 1068">
            <a:extLst>
              <a:ext uri="{FF2B5EF4-FFF2-40B4-BE49-F238E27FC236}">
                <a16:creationId xmlns:a16="http://schemas.microsoft.com/office/drawing/2014/main" id="{C358D8AF-9E04-ADFD-A4E6-5C72565F1757}"/>
              </a:ext>
            </a:extLst>
          </xdr:cNvPr>
          <xdr:cNvSpPr txBox="1"/>
        </xdr:nvSpPr>
        <xdr:spPr>
          <a:xfrm>
            <a:off x="10858500" y="7191375"/>
            <a:ext cx="6762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1"/>
                </a:solidFill>
              </a:rPr>
              <a:t>★☆☆</a:t>
            </a:r>
          </a:p>
        </xdr:txBody>
      </xdr:sp>
    </xdr:grpSp>
    <xdr:clientData/>
  </xdr:twoCellAnchor>
  <xdr:twoCellAnchor>
    <xdr:from>
      <xdr:col>18</xdr:col>
      <xdr:colOff>638175</xdr:colOff>
      <xdr:row>25</xdr:row>
      <xdr:rowOff>57151</xdr:rowOff>
    </xdr:from>
    <xdr:to>
      <xdr:col>22</xdr:col>
      <xdr:colOff>400050</xdr:colOff>
      <xdr:row>31</xdr:row>
      <xdr:rowOff>190501</xdr:rowOff>
    </xdr:to>
    <xdr:grpSp>
      <xdr:nvGrpSpPr>
        <xdr:cNvPr id="1075" name="Group 1074">
          <a:extLst>
            <a:ext uri="{FF2B5EF4-FFF2-40B4-BE49-F238E27FC236}">
              <a16:creationId xmlns:a16="http://schemas.microsoft.com/office/drawing/2014/main" id="{8A9B91D1-08D8-4ED0-C6B7-5A29A59988C6}"/>
            </a:ext>
          </a:extLst>
        </xdr:cNvPr>
        <xdr:cNvGrpSpPr/>
      </xdr:nvGrpSpPr>
      <xdr:grpSpPr>
        <a:xfrm>
          <a:off x="12982575" y="5295901"/>
          <a:ext cx="2505075" cy="1390650"/>
          <a:chOff x="12982575" y="5105401"/>
          <a:chExt cx="2505075" cy="1390650"/>
        </a:xfrm>
      </xdr:grpSpPr>
      <xdr:graphicFrame macro="">
        <xdr:nvGraphicFramePr>
          <xdr:cNvPr id="1066" name="Chart 1065">
            <a:extLst>
              <a:ext uri="{FF2B5EF4-FFF2-40B4-BE49-F238E27FC236}">
                <a16:creationId xmlns:a16="http://schemas.microsoft.com/office/drawing/2014/main" id="{B4DB38C8-CD1A-4F87-8777-557A1263E0B8}"/>
              </a:ext>
            </a:extLst>
          </xdr:cNvPr>
          <xdr:cNvGraphicFramePr>
            <a:graphicFrameLocks/>
          </xdr:cNvGraphicFramePr>
        </xdr:nvGraphicFramePr>
        <xdr:xfrm>
          <a:off x="12982575" y="5105401"/>
          <a:ext cx="2505075" cy="1390650"/>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1070" name="TextBox 1069">
            <a:extLst>
              <a:ext uri="{FF2B5EF4-FFF2-40B4-BE49-F238E27FC236}">
                <a16:creationId xmlns:a16="http://schemas.microsoft.com/office/drawing/2014/main" id="{E17A619C-0380-77E6-F527-A19A9F552B59}"/>
              </a:ext>
            </a:extLst>
          </xdr:cNvPr>
          <xdr:cNvSpPr txBox="1"/>
        </xdr:nvSpPr>
        <xdr:spPr>
          <a:xfrm>
            <a:off x="13944600" y="5610225"/>
            <a:ext cx="8477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1"/>
                </a:solidFill>
              </a:rPr>
              <a:t>★★☆</a:t>
            </a:r>
          </a:p>
        </xdr:txBody>
      </xdr:sp>
    </xdr:grpSp>
    <xdr:clientData/>
  </xdr:twoCellAnchor>
  <xdr:twoCellAnchor>
    <xdr:from>
      <xdr:col>18</xdr:col>
      <xdr:colOff>666750</xdr:colOff>
      <xdr:row>32</xdr:row>
      <xdr:rowOff>152400</xdr:rowOff>
    </xdr:from>
    <xdr:to>
      <xdr:col>22</xdr:col>
      <xdr:colOff>352425</xdr:colOff>
      <xdr:row>39</xdr:row>
      <xdr:rowOff>38100</xdr:rowOff>
    </xdr:to>
    <xdr:grpSp>
      <xdr:nvGrpSpPr>
        <xdr:cNvPr id="1074" name="Group 1073">
          <a:extLst>
            <a:ext uri="{FF2B5EF4-FFF2-40B4-BE49-F238E27FC236}">
              <a16:creationId xmlns:a16="http://schemas.microsoft.com/office/drawing/2014/main" id="{55351F26-5A5E-F94F-CA3C-8CB669646224}"/>
            </a:ext>
          </a:extLst>
        </xdr:cNvPr>
        <xdr:cNvGrpSpPr/>
      </xdr:nvGrpSpPr>
      <xdr:grpSpPr>
        <a:xfrm>
          <a:off x="13011150" y="6858000"/>
          <a:ext cx="2428875" cy="1352550"/>
          <a:chOff x="13058775" y="6648450"/>
          <a:chExt cx="2428875" cy="1352550"/>
        </a:xfrm>
      </xdr:grpSpPr>
      <xdr:graphicFrame macro="">
        <xdr:nvGraphicFramePr>
          <xdr:cNvPr id="1064" name="Chart 1063">
            <a:extLst>
              <a:ext uri="{FF2B5EF4-FFF2-40B4-BE49-F238E27FC236}">
                <a16:creationId xmlns:a16="http://schemas.microsoft.com/office/drawing/2014/main" id="{4A469EE8-4F49-47EE-86C1-56C7B3D308F8}"/>
              </a:ext>
            </a:extLst>
          </xdr:cNvPr>
          <xdr:cNvGraphicFramePr>
            <a:graphicFrameLocks/>
          </xdr:cNvGraphicFramePr>
        </xdr:nvGraphicFramePr>
        <xdr:xfrm>
          <a:off x="13058775" y="6648450"/>
          <a:ext cx="2428875" cy="1352550"/>
        </xdr:xfrm>
        <a:graphic>
          <a:graphicData uri="http://schemas.openxmlformats.org/drawingml/2006/chart">
            <c:chart xmlns:c="http://schemas.openxmlformats.org/drawingml/2006/chart" xmlns:r="http://schemas.openxmlformats.org/officeDocument/2006/relationships" r:id="rId12"/>
          </a:graphicData>
        </a:graphic>
      </xdr:graphicFrame>
      <xdr:sp macro="" textlink="">
        <xdr:nvSpPr>
          <xdr:cNvPr id="1072" name="TextBox 1071">
            <a:extLst>
              <a:ext uri="{FF2B5EF4-FFF2-40B4-BE49-F238E27FC236}">
                <a16:creationId xmlns:a16="http://schemas.microsoft.com/office/drawing/2014/main" id="{15D76772-91A6-4654-88A8-A1EE30A8B85F}"/>
              </a:ext>
            </a:extLst>
          </xdr:cNvPr>
          <xdr:cNvSpPr txBox="1"/>
        </xdr:nvSpPr>
        <xdr:spPr>
          <a:xfrm>
            <a:off x="13973175" y="7143750"/>
            <a:ext cx="8477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1"/>
                </a:solidFill>
              </a:rPr>
              <a:t>☆☆☆ </a:t>
            </a:r>
          </a:p>
        </xdr:txBody>
      </xdr:sp>
    </xdr:grpSp>
    <xdr:clientData/>
  </xdr:twoCellAnchor>
  <xdr:twoCellAnchor>
    <xdr:from>
      <xdr:col>17</xdr:col>
      <xdr:colOff>361950</xdr:colOff>
      <xdr:row>26</xdr:row>
      <xdr:rowOff>161925</xdr:rowOff>
    </xdr:from>
    <xdr:to>
      <xdr:col>19</xdr:col>
      <xdr:colOff>352424</xdr:colOff>
      <xdr:row>30</xdr:row>
      <xdr:rowOff>152400</xdr:rowOff>
    </xdr:to>
    <xdr:grpSp>
      <xdr:nvGrpSpPr>
        <xdr:cNvPr id="1098" name="Group 1097">
          <a:extLst>
            <a:ext uri="{FF2B5EF4-FFF2-40B4-BE49-F238E27FC236}">
              <a16:creationId xmlns:a16="http://schemas.microsoft.com/office/drawing/2014/main" id="{D4719CC3-D162-BC09-D05F-A8D0B3C96571}"/>
            </a:ext>
          </a:extLst>
        </xdr:cNvPr>
        <xdr:cNvGrpSpPr/>
      </xdr:nvGrpSpPr>
      <xdr:grpSpPr>
        <a:xfrm>
          <a:off x="12020550" y="5610225"/>
          <a:ext cx="1362074" cy="828675"/>
          <a:chOff x="12030075" y="5324475"/>
          <a:chExt cx="1362074" cy="828675"/>
        </a:xfrm>
      </xdr:grpSpPr>
      <xdr:sp macro="" textlink="Overview!$F$94">
        <xdr:nvSpPr>
          <xdr:cNvPr id="1076" name="Rectangle 1075">
            <a:extLst>
              <a:ext uri="{FF2B5EF4-FFF2-40B4-BE49-F238E27FC236}">
                <a16:creationId xmlns:a16="http://schemas.microsoft.com/office/drawing/2014/main" id="{13822BD0-29B5-4C25-81AB-07BFCB1AFFDB}"/>
              </a:ext>
            </a:extLst>
          </xdr:cNvPr>
          <xdr:cNvSpPr/>
        </xdr:nvSpPr>
        <xdr:spPr>
          <a:xfrm>
            <a:off x="12077699" y="5324475"/>
            <a:ext cx="998509" cy="38951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AB69CCE-2D16-4EE7-87D2-41C02ED96CC9}" type="TxLink">
              <a:rPr lang="en-US" sz="1600" b="0" i="0" u="none" strike="noStrike">
                <a:solidFill>
                  <a:srgbClr val="3A3A3A"/>
                </a:solidFill>
                <a:latin typeface="Segoe UI"/>
                <a:cs typeface="Segoe UI"/>
              </a:rPr>
              <a:pPr algn="l"/>
              <a:t>21%</a:t>
            </a:fld>
            <a:endParaRPr lang="en-US" sz="1600" b="0">
              <a:solidFill>
                <a:schemeClr val="bg2">
                  <a:lumMod val="10000"/>
                </a:schemeClr>
              </a:solidFill>
              <a:latin typeface="+mj-lt"/>
            </a:endParaRPr>
          </a:p>
        </xdr:txBody>
      </xdr:sp>
      <xdr:sp macro="" textlink="Overview!$F$87">
        <xdr:nvSpPr>
          <xdr:cNvPr id="1077" name="Rectangle 1076">
            <a:extLst>
              <a:ext uri="{FF2B5EF4-FFF2-40B4-BE49-F238E27FC236}">
                <a16:creationId xmlns:a16="http://schemas.microsoft.com/office/drawing/2014/main" id="{F1DFCFFC-0523-4C40-8D89-5923CC59F2FE}"/>
              </a:ext>
            </a:extLst>
          </xdr:cNvPr>
          <xdr:cNvSpPr/>
        </xdr:nvSpPr>
        <xdr:spPr>
          <a:xfrm>
            <a:off x="12049124" y="5662714"/>
            <a:ext cx="955360" cy="23224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48D6EF9-7066-4D0C-A851-9F362FDAA730}" type="TxLink">
              <a:rPr lang="en-US" sz="1200" b="0" i="0" u="none" strike="noStrike">
                <a:solidFill>
                  <a:schemeClr val="tx1">
                    <a:lumMod val="40000"/>
                    <a:lumOff val="60000"/>
                  </a:schemeClr>
                </a:solidFill>
                <a:latin typeface="Segoe UI"/>
                <a:cs typeface="Segoe UI"/>
              </a:rPr>
              <a:pPr algn="l"/>
              <a:t> 1,981 </a:t>
            </a:fld>
            <a:endParaRPr lang="en-US" sz="1200">
              <a:solidFill>
                <a:schemeClr val="tx1">
                  <a:lumMod val="40000"/>
                  <a:lumOff val="60000"/>
                </a:schemeClr>
              </a:solidFill>
              <a:latin typeface="+mj-lt"/>
            </a:endParaRPr>
          </a:p>
        </xdr:txBody>
      </xdr:sp>
      <xdr:sp macro="" textlink="Overview!#REF!">
        <xdr:nvSpPr>
          <xdr:cNvPr id="1078" name="Rectangle 1077">
            <a:extLst>
              <a:ext uri="{FF2B5EF4-FFF2-40B4-BE49-F238E27FC236}">
                <a16:creationId xmlns:a16="http://schemas.microsoft.com/office/drawing/2014/main" id="{A90C0BA6-3EA6-4554-AC96-B6BA5B5FF0C3}"/>
              </a:ext>
            </a:extLst>
          </xdr:cNvPr>
          <xdr:cNvSpPr/>
        </xdr:nvSpPr>
        <xdr:spPr>
          <a:xfrm>
            <a:off x="12049124" y="5884018"/>
            <a:ext cx="1343025" cy="26913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i="0" u="none" strike="noStrike">
                <a:solidFill>
                  <a:schemeClr val="tx1">
                    <a:lumMod val="40000"/>
                    <a:lumOff val="60000"/>
                  </a:schemeClr>
                </a:solidFill>
                <a:latin typeface="+mj-lt"/>
              </a:rPr>
              <a:t>Highly Satified</a:t>
            </a:r>
          </a:p>
          <a:p>
            <a:pPr algn="l"/>
            <a:endParaRPr lang="en-US" sz="1200">
              <a:solidFill>
                <a:schemeClr val="tx1">
                  <a:lumMod val="40000"/>
                  <a:lumOff val="60000"/>
                </a:schemeClr>
              </a:solidFill>
              <a:latin typeface="+mj-lt"/>
            </a:endParaRPr>
          </a:p>
        </xdr:txBody>
      </xdr:sp>
      <xdr:sp macro="" textlink="">
        <xdr:nvSpPr>
          <xdr:cNvPr id="1094" name="Rectangle 1093">
            <a:extLst>
              <a:ext uri="{FF2B5EF4-FFF2-40B4-BE49-F238E27FC236}">
                <a16:creationId xmlns:a16="http://schemas.microsoft.com/office/drawing/2014/main" id="{4BC0F567-045B-0C42-BBD1-715987928AD6}"/>
              </a:ext>
            </a:extLst>
          </xdr:cNvPr>
          <xdr:cNvSpPr/>
        </xdr:nvSpPr>
        <xdr:spPr>
          <a:xfrm>
            <a:off x="12030075" y="5381625"/>
            <a:ext cx="27432" cy="27432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17</xdr:col>
      <xdr:colOff>333374</xdr:colOff>
      <xdr:row>33</xdr:row>
      <xdr:rowOff>200025</xdr:rowOff>
    </xdr:from>
    <xdr:to>
      <xdr:col>19</xdr:col>
      <xdr:colOff>333374</xdr:colOff>
      <xdr:row>37</xdr:row>
      <xdr:rowOff>161925</xdr:rowOff>
    </xdr:to>
    <xdr:grpSp>
      <xdr:nvGrpSpPr>
        <xdr:cNvPr id="1101" name="Group 1100">
          <a:extLst>
            <a:ext uri="{FF2B5EF4-FFF2-40B4-BE49-F238E27FC236}">
              <a16:creationId xmlns:a16="http://schemas.microsoft.com/office/drawing/2014/main" id="{E76B6C5D-6A47-AB12-48FF-2B9BDE8552FF}"/>
            </a:ext>
          </a:extLst>
        </xdr:cNvPr>
        <xdr:cNvGrpSpPr/>
      </xdr:nvGrpSpPr>
      <xdr:grpSpPr>
        <a:xfrm>
          <a:off x="11991974" y="7115175"/>
          <a:ext cx="1371600" cy="800100"/>
          <a:chOff x="12011024" y="6877050"/>
          <a:chExt cx="1371600" cy="800100"/>
        </a:xfrm>
      </xdr:grpSpPr>
      <xdr:sp macro="" textlink="Overview!$F$92">
        <xdr:nvSpPr>
          <xdr:cNvPr id="1082" name="Rectangle 1081">
            <a:extLst>
              <a:ext uri="{FF2B5EF4-FFF2-40B4-BE49-F238E27FC236}">
                <a16:creationId xmlns:a16="http://schemas.microsoft.com/office/drawing/2014/main" id="{681D63D6-3529-4824-8F14-CC3B24B88901}"/>
              </a:ext>
            </a:extLst>
          </xdr:cNvPr>
          <xdr:cNvSpPr/>
        </xdr:nvSpPr>
        <xdr:spPr>
          <a:xfrm>
            <a:off x="12049124" y="6877050"/>
            <a:ext cx="998509" cy="38951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42EECC9-0428-4526-BB64-732D21750DD3}" type="TxLink">
              <a:rPr lang="en-US" sz="1600" b="0" i="0" u="none" strike="noStrike">
                <a:solidFill>
                  <a:srgbClr val="3A3A3A"/>
                </a:solidFill>
                <a:latin typeface="Segoe UI"/>
                <a:cs typeface="Segoe UI"/>
              </a:rPr>
              <a:pPr algn="l"/>
              <a:t>11%</a:t>
            </a:fld>
            <a:endParaRPr lang="en-US" sz="1600" b="0">
              <a:solidFill>
                <a:schemeClr val="bg2">
                  <a:lumMod val="10000"/>
                </a:schemeClr>
              </a:solidFill>
              <a:latin typeface="+mj-lt"/>
            </a:endParaRPr>
          </a:p>
        </xdr:txBody>
      </xdr:sp>
      <xdr:sp macro="" textlink="Overview!F85">
        <xdr:nvSpPr>
          <xdr:cNvPr id="1083" name="Rectangle 1082">
            <a:extLst>
              <a:ext uri="{FF2B5EF4-FFF2-40B4-BE49-F238E27FC236}">
                <a16:creationId xmlns:a16="http://schemas.microsoft.com/office/drawing/2014/main" id="{0DA582CF-AED0-4917-A7D2-935153D5C59C}"/>
              </a:ext>
            </a:extLst>
          </xdr:cNvPr>
          <xdr:cNvSpPr/>
        </xdr:nvSpPr>
        <xdr:spPr>
          <a:xfrm>
            <a:off x="12011024" y="7205764"/>
            <a:ext cx="850584" cy="23224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25FE3E6-14B1-427D-A740-7536DAF9E3FE}" type="TxLink">
              <a:rPr lang="en-US" sz="1200" b="0" i="0" u="none" strike="noStrike">
                <a:solidFill>
                  <a:schemeClr val="tx1">
                    <a:lumMod val="40000"/>
                    <a:lumOff val="60000"/>
                  </a:schemeClr>
                </a:solidFill>
                <a:latin typeface="Segoe UI"/>
                <a:cs typeface="Segoe UI"/>
              </a:rPr>
              <a:pPr algn="l"/>
              <a:t> 1,059 </a:t>
            </a:fld>
            <a:endParaRPr lang="en-US" sz="1200">
              <a:solidFill>
                <a:schemeClr val="tx1">
                  <a:lumMod val="40000"/>
                  <a:lumOff val="60000"/>
                </a:schemeClr>
              </a:solidFill>
              <a:latin typeface="+mj-lt"/>
            </a:endParaRPr>
          </a:p>
        </xdr:txBody>
      </xdr:sp>
      <xdr:sp macro="" textlink="Overview!#REF!">
        <xdr:nvSpPr>
          <xdr:cNvPr id="1084" name="Rectangle 1083">
            <a:extLst>
              <a:ext uri="{FF2B5EF4-FFF2-40B4-BE49-F238E27FC236}">
                <a16:creationId xmlns:a16="http://schemas.microsoft.com/office/drawing/2014/main" id="{828C60A4-9FEC-461B-BE5A-E300B2D847BB}"/>
              </a:ext>
            </a:extLst>
          </xdr:cNvPr>
          <xdr:cNvSpPr/>
        </xdr:nvSpPr>
        <xdr:spPr>
          <a:xfrm>
            <a:off x="12039599" y="7408018"/>
            <a:ext cx="1343025" cy="26913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i="0" u="none" strike="noStrike">
                <a:solidFill>
                  <a:schemeClr val="tx1">
                    <a:lumMod val="40000"/>
                    <a:lumOff val="60000"/>
                  </a:schemeClr>
                </a:solidFill>
                <a:latin typeface="+mj-lt"/>
              </a:rPr>
              <a:t>Unsatified</a:t>
            </a:r>
          </a:p>
          <a:p>
            <a:pPr algn="l"/>
            <a:endParaRPr lang="en-US" sz="1200">
              <a:solidFill>
                <a:schemeClr val="tx1">
                  <a:lumMod val="40000"/>
                  <a:lumOff val="60000"/>
                </a:schemeClr>
              </a:solidFill>
              <a:latin typeface="+mj-lt"/>
            </a:endParaRPr>
          </a:p>
        </xdr:txBody>
      </xdr:sp>
      <xdr:sp macro="" textlink="">
        <xdr:nvSpPr>
          <xdr:cNvPr id="1095" name="Rectangle 1094">
            <a:extLst>
              <a:ext uri="{FF2B5EF4-FFF2-40B4-BE49-F238E27FC236}">
                <a16:creationId xmlns:a16="http://schemas.microsoft.com/office/drawing/2014/main" id="{C72FBD54-AA8C-4E8A-81BA-E40955CABEB5}"/>
              </a:ext>
            </a:extLst>
          </xdr:cNvPr>
          <xdr:cNvSpPr/>
        </xdr:nvSpPr>
        <xdr:spPr>
          <a:xfrm>
            <a:off x="12011025" y="6915150"/>
            <a:ext cx="27432" cy="27432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21</xdr:col>
      <xdr:colOff>616265</xdr:colOff>
      <xdr:row>26</xdr:row>
      <xdr:rowOff>66675</xdr:rowOff>
    </xdr:from>
    <xdr:to>
      <xdr:col>23</xdr:col>
      <xdr:colOff>600074</xdr:colOff>
      <xdr:row>30</xdr:row>
      <xdr:rowOff>76200</xdr:rowOff>
    </xdr:to>
    <xdr:grpSp>
      <xdr:nvGrpSpPr>
        <xdr:cNvPr id="1099" name="Group 1098">
          <a:extLst>
            <a:ext uri="{FF2B5EF4-FFF2-40B4-BE49-F238E27FC236}">
              <a16:creationId xmlns:a16="http://schemas.microsoft.com/office/drawing/2014/main" id="{DA6AF80D-007E-FACB-C01A-992266910469}"/>
            </a:ext>
          </a:extLst>
        </xdr:cNvPr>
        <xdr:cNvGrpSpPr/>
      </xdr:nvGrpSpPr>
      <xdr:grpSpPr>
        <a:xfrm>
          <a:off x="15018065" y="5514975"/>
          <a:ext cx="1355409" cy="847725"/>
          <a:chOff x="15027590" y="5276850"/>
          <a:chExt cx="1355409" cy="847725"/>
        </a:xfrm>
      </xdr:grpSpPr>
      <xdr:sp macro="" textlink="Overview!$F$93">
        <xdr:nvSpPr>
          <xdr:cNvPr id="1079" name="Rectangle 1078">
            <a:extLst>
              <a:ext uri="{FF2B5EF4-FFF2-40B4-BE49-F238E27FC236}">
                <a16:creationId xmlns:a16="http://schemas.microsoft.com/office/drawing/2014/main" id="{52F8BD8E-F87D-4F05-B04C-C7DDD9DD857A}"/>
              </a:ext>
            </a:extLst>
          </xdr:cNvPr>
          <xdr:cNvSpPr/>
        </xdr:nvSpPr>
        <xdr:spPr>
          <a:xfrm>
            <a:off x="15096502" y="5276850"/>
            <a:ext cx="998509" cy="38951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318107C-68E1-450D-9BD6-5E8A752B1A60}" type="TxLink">
              <a:rPr lang="en-US" sz="1600" b="0" i="0" u="none" strike="noStrike">
                <a:solidFill>
                  <a:srgbClr val="3A3A3A"/>
                </a:solidFill>
                <a:latin typeface="Segoe UI"/>
                <a:cs typeface="Segoe UI"/>
              </a:rPr>
              <a:pPr algn="l"/>
              <a:t>27%</a:t>
            </a:fld>
            <a:endParaRPr lang="en-US" sz="1600" b="0">
              <a:solidFill>
                <a:schemeClr val="bg2">
                  <a:lumMod val="10000"/>
                </a:schemeClr>
              </a:solidFill>
              <a:latin typeface="+mj-lt"/>
            </a:endParaRPr>
          </a:p>
        </xdr:txBody>
      </xdr:sp>
      <xdr:sp macro="" textlink="Overview!F86">
        <xdr:nvSpPr>
          <xdr:cNvPr id="1080" name="Rectangle 1079">
            <a:extLst>
              <a:ext uri="{FF2B5EF4-FFF2-40B4-BE49-F238E27FC236}">
                <a16:creationId xmlns:a16="http://schemas.microsoft.com/office/drawing/2014/main" id="{2F0308C6-F99E-42CC-9E16-2F8130519C78}"/>
              </a:ext>
            </a:extLst>
          </xdr:cNvPr>
          <xdr:cNvSpPr/>
        </xdr:nvSpPr>
        <xdr:spPr>
          <a:xfrm>
            <a:off x="15027590" y="5624614"/>
            <a:ext cx="955360" cy="23224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1E076A4-C759-460C-8987-2A23FFD1BF2B}" type="TxLink">
              <a:rPr lang="en-US" sz="1200" b="0" i="0" u="none" strike="noStrike">
                <a:solidFill>
                  <a:schemeClr val="tx1">
                    <a:lumMod val="40000"/>
                    <a:lumOff val="60000"/>
                  </a:schemeClr>
                </a:solidFill>
                <a:latin typeface="Segoe UI"/>
                <a:cs typeface="Segoe UI"/>
              </a:rPr>
              <a:pPr algn="l"/>
              <a:t> 2,543 </a:t>
            </a:fld>
            <a:endParaRPr lang="en-US" sz="1200">
              <a:solidFill>
                <a:schemeClr val="tx1">
                  <a:lumMod val="40000"/>
                  <a:lumOff val="60000"/>
                </a:schemeClr>
              </a:solidFill>
              <a:latin typeface="+mj-lt"/>
            </a:endParaRPr>
          </a:p>
        </xdr:txBody>
      </xdr:sp>
      <xdr:sp macro="" textlink="Overview!#REF!">
        <xdr:nvSpPr>
          <xdr:cNvPr id="1081" name="Rectangle 1080">
            <a:extLst>
              <a:ext uri="{FF2B5EF4-FFF2-40B4-BE49-F238E27FC236}">
                <a16:creationId xmlns:a16="http://schemas.microsoft.com/office/drawing/2014/main" id="{79A03324-E22A-4A2D-A03C-11DFD292C9E5}"/>
              </a:ext>
            </a:extLst>
          </xdr:cNvPr>
          <xdr:cNvSpPr/>
        </xdr:nvSpPr>
        <xdr:spPr>
          <a:xfrm>
            <a:off x="15039974" y="5855443"/>
            <a:ext cx="1343025" cy="26913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i="0" u="none" strike="noStrike">
                <a:solidFill>
                  <a:schemeClr val="tx1">
                    <a:lumMod val="40000"/>
                    <a:lumOff val="60000"/>
                  </a:schemeClr>
                </a:solidFill>
                <a:latin typeface="+mj-lt"/>
              </a:rPr>
              <a:t>Satified</a:t>
            </a:r>
          </a:p>
          <a:p>
            <a:pPr algn="l"/>
            <a:endParaRPr lang="en-US" sz="1200">
              <a:solidFill>
                <a:schemeClr val="tx1">
                  <a:lumMod val="40000"/>
                  <a:lumOff val="60000"/>
                </a:schemeClr>
              </a:solidFill>
              <a:latin typeface="+mj-lt"/>
            </a:endParaRPr>
          </a:p>
        </xdr:txBody>
      </xdr:sp>
      <xdr:sp macro="" textlink="">
        <xdr:nvSpPr>
          <xdr:cNvPr id="1096" name="Rectangle 1095">
            <a:extLst>
              <a:ext uri="{FF2B5EF4-FFF2-40B4-BE49-F238E27FC236}">
                <a16:creationId xmlns:a16="http://schemas.microsoft.com/office/drawing/2014/main" id="{2015231A-E7D1-48DB-88C6-7843431C2C1F}"/>
              </a:ext>
            </a:extLst>
          </xdr:cNvPr>
          <xdr:cNvSpPr/>
        </xdr:nvSpPr>
        <xdr:spPr>
          <a:xfrm>
            <a:off x="15039975" y="5334000"/>
            <a:ext cx="27432" cy="27432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21</xdr:col>
      <xdr:colOff>568640</xdr:colOff>
      <xdr:row>33</xdr:row>
      <xdr:rowOff>171450</xdr:rowOff>
    </xdr:from>
    <xdr:to>
      <xdr:col>23</xdr:col>
      <xdr:colOff>552449</xdr:colOff>
      <xdr:row>37</xdr:row>
      <xdr:rowOff>200025</xdr:rowOff>
    </xdr:to>
    <xdr:grpSp>
      <xdr:nvGrpSpPr>
        <xdr:cNvPr id="1100" name="Group 1099">
          <a:extLst>
            <a:ext uri="{FF2B5EF4-FFF2-40B4-BE49-F238E27FC236}">
              <a16:creationId xmlns:a16="http://schemas.microsoft.com/office/drawing/2014/main" id="{0E1F8AB4-1A10-38B4-120B-75A13F9FB1E3}"/>
            </a:ext>
          </a:extLst>
        </xdr:cNvPr>
        <xdr:cNvGrpSpPr/>
      </xdr:nvGrpSpPr>
      <xdr:grpSpPr>
        <a:xfrm>
          <a:off x="14970440" y="7086600"/>
          <a:ext cx="1355409" cy="866775"/>
          <a:chOff x="14970440" y="6838950"/>
          <a:chExt cx="1355409" cy="866775"/>
        </a:xfrm>
      </xdr:grpSpPr>
      <xdr:sp macro="" textlink="Overview!$F$91">
        <xdr:nvSpPr>
          <xdr:cNvPr id="1085" name="Rectangle 1084">
            <a:extLst>
              <a:ext uri="{FF2B5EF4-FFF2-40B4-BE49-F238E27FC236}">
                <a16:creationId xmlns:a16="http://schemas.microsoft.com/office/drawing/2014/main" id="{ED45BB19-30B8-4C5D-ACEA-2C6639CB7DE1}"/>
              </a:ext>
            </a:extLst>
          </xdr:cNvPr>
          <xdr:cNvSpPr/>
        </xdr:nvSpPr>
        <xdr:spPr>
          <a:xfrm>
            <a:off x="15067927" y="6838950"/>
            <a:ext cx="998509" cy="38951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CA8E662-430D-454D-BCD1-80A08D80BC44}" type="TxLink">
              <a:rPr lang="en-US" sz="1600" b="0" i="0" u="none" strike="noStrike">
                <a:solidFill>
                  <a:srgbClr val="3A3A3A"/>
                </a:solidFill>
                <a:latin typeface="Segoe UI"/>
                <a:cs typeface="Segoe UI"/>
              </a:rPr>
              <a:pPr algn="l"/>
              <a:t>41%</a:t>
            </a:fld>
            <a:endParaRPr lang="en-US" sz="1600" b="0">
              <a:solidFill>
                <a:schemeClr val="bg2">
                  <a:lumMod val="10000"/>
                </a:schemeClr>
              </a:solidFill>
              <a:latin typeface="+mj-lt"/>
            </a:endParaRPr>
          </a:p>
        </xdr:txBody>
      </xdr:sp>
      <xdr:sp macro="" textlink="Overview!$F$84">
        <xdr:nvSpPr>
          <xdr:cNvPr id="1086" name="Rectangle 1085">
            <a:extLst>
              <a:ext uri="{FF2B5EF4-FFF2-40B4-BE49-F238E27FC236}">
                <a16:creationId xmlns:a16="http://schemas.microsoft.com/office/drawing/2014/main" id="{073D2E9B-E9B8-48AA-87BF-DB026EEBBC55}"/>
              </a:ext>
            </a:extLst>
          </xdr:cNvPr>
          <xdr:cNvSpPr/>
        </xdr:nvSpPr>
        <xdr:spPr>
          <a:xfrm>
            <a:off x="14970440" y="7215289"/>
            <a:ext cx="955360" cy="23224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F36F98E-9D92-4907-98EB-E55F459888AF}" type="TxLink">
              <a:rPr lang="en-US" sz="1200" b="0" i="0" u="none" strike="noStrike">
                <a:solidFill>
                  <a:schemeClr val="tx1">
                    <a:lumMod val="40000"/>
                    <a:lumOff val="60000"/>
                  </a:schemeClr>
                </a:solidFill>
                <a:latin typeface="Segoe UI"/>
                <a:cs typeface="Segoe UI"/>
              </a:rPr>
              <a:pPr algn="l"/>
              <a:t> 3,959 </a:t>
            </a:fld>
            <a:endParaRPr lang="en-US" sz="1200">
              <a:solidFill>
                <a:schemeClr val="tx1">
                  <a:lumMod val="40000"/>
                  <a:lumOff val="60000"/>
                </a:schemeClr>
              </a:solidFill>
              <a:latin typeface="+mj-lt"/>
            </a:endParaRPr>
          </a:p>
        </xdr:txBody>
      </xdr:sp>
      <xdr:sp macro="" textlink="Overview!#REF!">
        <xdr:nvSpPr>
          <xdr:cNvPr id="1087" name="Rectangle 1086">
            <a:extLst>
              <a:ext uri="{FF2B5EF4-FFF2-40B4-BE49-F238E27FC236}">
                <a16:creationId xmlns:a16="http://schemas.microsoft.com/office/drawing/2014/main" id="{DD555643-B5EA-4049-8752-688D7232BE16}"/>
              </a:ext>
            </a:extLst>
          </xdr:cNvPr>
          <xdr:cNvSpPr/>
        </xdr:nvSpPr>
        <xdr:spPr>
          <a:xfrm>
            <a:off x="14982824" y="7436593"/>
            <a:ext cx="1343025" cy="26913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i="0" u="none" strike="noStrike">
                <a:solidFill>
                  <a:schemeClr val="tx1">
                    <a:lumMod val="40000"/>
                    <a:lumOff val="60000"/>
                  </a:schemeClr>
                </a:solidFill>
                <a:latin typeface="+mj-lt"/>
              </a:rPr>
              <a:t>No</a:t>
            </a:r>
            <a:r>
              <a:rPr lang="en-US" sz="1200" b="0" i="0" u="none" strike="noStrike" baseline="0">
                <a:solidFill>
                  <a:schemeClr val="tx1">
                    <a:lumMod val="40000"/>
                    <a:lumOff val="60000"/>
                  </a:schemeClr>
                </a:solidFill>
                <a:latin typeface="+mj-lt"/>
              </a:rPr>
              <a:t> Rating</a:t>
            </a:r>
          </a:p>
          <a:p>
            <a:pPr algn="l"/>
            <a:endParaRPr lang="en-US" sz="1200" b="0" i="0" u="none" strike="noStrike">
              <a:solidFill>
                <a:schemeClr val="tx1">
                  <a:lumMod val="40000"/>
                  <a:lumOff val="60000"/>
                </a:schemeClr>
              </a:solidFill>
              <a:latin typeface="+mj-lt"/>
            </a:endParaRPr>
          </a:p>
          <a:p>
            <a:pPr algn="l"/>
            <a:endParaRPr lang="en-US" sz="1200">
              <a:solidFill>
                <a:schemeClr val="tx1">
                  <a:lumMod val="40000"/>
                  <a:lumOff val="60000"/>
                </a:schemeClr>
              </a:solidFill>
              <a:latin typeface="+mj-lt"/>
            </a:endParaRPr>
          </a:p>
        </xdr:txBody>
      </xdr:sp>
      <xdr:sp macro="" textlink="">
        <xdr:nvSpPr>
          <xdr:cNvPr id="1097" name="Rectangle 1096">
            <a:extLst>
              <a:ext uri="{FF2B5EF4-FFF2-40B4-BE49-F238E27FC236}">
                <a16:creationId xmlns:a16="http://schemas.microsoft.com/office/drawing/2014/main" id="{813DA3CB-8A3E-41DF-8056-3DAD66312B0E}"/>
              </a:ext>
            </a:extLst>
          </xdr:cNvPr>
          <xdr:cNvSpPr/>
        </xdr:nvSpPr>
        <xdr:spPr>
          <a:xfrm>
            <a:off x="15011400" y="6886575"/>
            <a:ext cx="27432" cy="27432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523874</xdr:colOff>
      <xdr:row>9</xdr:row>
      <xdr:rowOff>95250</xdr:rowOff>
    </xdr:from>
    <xdr:to>
      <xdr:col>5</xdr:col>
      <xdr:colOff>495299</xdr:colOff>
      <xdr:row>10</xdr:row>
      <xdr:rowOff>190500</xdr:rowOff>
    </xdr:to>
    <xdr:sp macro="" textlink="">
      <xdr:nvSpPr>
        <xdr:cNvPr id="1108" name="TextBox 1107">
          <a:extLst>
            <a:ext uri="{FF2B5EF4-FFF2-40B4-BE49-F238E27FC236}">
              <a16:creationId xmlns:a16="http://schemas.microsoft.com/office/drawing/2014/main" id="{5128851E-958C-6090-239E-A28B0D581DAC}"/>
            </a:ext>
          </a:extLst>
        </xdr:cNvPr>
        <xdr:cNvSpPr txBox="1"/>
      </xdr:nvSpPr>
      <xdr:spPr>
        <a:xfrm>
          <a:off x="523874" y="1981200"/>
          <a:ext cx="34004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2">
                  <a:lumMod val="50000"/>
                </a:schemeClr>
              </a:solidFill>
            </a:rPr>
            <a:t>Issue vs Request Volume by Month</a:t>
          </a:r>
        </a:p>
      </xdr:txBody>
    </xdr:sp>
    <xdr:clientData/>
  </xdr:twoCellAnchor>
  <xdr:twoCellAnchor>
    <xdr:from>
      <xdr:col>8</xdr:col>
      <xdr:colOff>447674</xdr:colOff>
      <xdr:row>9</xdr:row>
      <xdr:rowOff>104775</xdr:rowOff>
    </xdr:from>
    <xdr:to>
      <xdr:col>13</xdr:col>
      <xdr:colOff>419099</xdr:colOff>
      <xdr:row>10</xdr:row>
      <xdr:rowOff>200025</xdr:rowOff>
    </xdr:to>
    <xdr:sp macro="" textlink="">
      <xdr:nvSpPr>
        <xdr:cNvPr id="1109" name="TextBox 1108">
          <a:extLst>
            <a:ext uri="{FF2B5EF4-FFF2-40B4-BE49-F238E27FC236}">
              <a16:creationId xmlns:a16="http://schemas.microsoft.com/office/drawing/2014/main" id="{A432351C-2263-48AA-B0A5-55ED39CF3661}"/>
            </a:ext>
          </a:extLst>
        </xdr:cNvPr>
        <xdr:cNvSpPr txBox="1"/>
      </xdr:nvSpPr>
      <xdr:spPr>
        <a:xfrm>
          <a:off x="5934074" y="1990725"/>
          <a:ext cx="34004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2">
                  <a:lumMod val="50000"/>
                </a:schemeClr>
              </a:solidFill>
            </a:rPr>
            <a:t>Tickets</a:t>
          </a:r>
          <a:r>
            <a:rPr lang="en-US" sz="1100" baseline="0">
              <a:solidFill>
                <a:schemeClr val="bg2">
                  <a:lumMod val="50000"/>
                </a:schemeClr>
              </a:solidFill>
            </a:rPr>
            <a:t> Status Overview</a:t>
          </a:r>
          <a:endParaRPr lang="en-US" sz="1100">
            <a:solidFill>
              <a:schemeClr val="bg2">
                <a:lumMod val="50000"/>
              </a:schemeClr>
            </a:solidFill>
          </a:endParaRPr>
        </a:p>
      </xdr:txBody>
    </xdr:sp>
    <xdr:clientData/>
  </xdr:twoCellAnchor>
  <xdr:twoCellAnchor>
    <xdr:from>
      <xdr:col>16</xdr:col>
      <xdr:colOff>228599</xdr:colOff>
      <xdr:row>9</xdr:row>
      <xdr:rowOff>133350</xdr:rowOff>
    </xdr:from>
    <xdr:to>
      <xdr:col>21</xdr:col>
      <xdr:colOff>200024</xdr:colOff>
      <xdr:row>11</xdr:row>
      <xdr:rowOff>19050</xdr:rowOff>
    </xdr:to>
    <xdr:sp macro="" textlink="Overview!$T$23">
      <xdr:nvSpPr>
        <xdr:cNvPr id="1112" name="TextBox 1111">
          <a:extLst>
            <a:ext uri="{FF2B5EF4-FFF2-40B4-BE49-F238E27FC236}">
              <a16:creationId xmlns:a16="http://schemas.microsoft.com/office/drawing/2014/main" id="{B237B8E0-2D08-49BA-AA6C-28D144C22354}"/>
            </a:ext>
          </a:extLst>
        </xdr:cNvPr>
        <xdr:cNvSpPr txBox="1"/>
      </xdr:nvSpPr>
      <xdr:spPr>
        <a:xfrm>
          <a:off x="11201399" y="2019300"/>
          <a:ext cx="34004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AED9407-92C7-4E4B-8846-2AC36B7AA873}" type="TxLink">
            <a:rPr lang="en-US" sz="1100" b="0" i="0" u="none" strike="noStrike">
              <a:solidFill>
                <a:schemeClr val="bg2">
                  <a:lumMod val="50000"/>
                </a:schemeClr>
              </a:solidFill>
              <a:latin typeface="Segoe UI"/>
              <a:cs typeface="Segoe UI"/>
            </a:rPr>
            <a:pPr/>
            <a:t>Issue Category by Ticket Status</a:t>
          </a:fld>
          <a:endParaRPr lang="en-US" sz="1100">
            <a:solidFill>
              <a:schemeClr val="bg2">
                <a:lumMod val="50000"/>
              </a:schemeClr>
            </a:solidFill>
          </a:endParaRPr>
        </a:p>
      </xdr:txBody>
    </xdr:sp>
    <xdr:clientData/>
  </xdr:twoCellAnchor>
  <xdr:twoCellAnchor>
    <xdr:from>
      <xdr:col>0</xdr:col>
      <xdr:colOff>476249</xdr:colOff>
      <xdr:row>23</xdr:row>
      <xdr:rowOff>104775</xdr:rowOff>
    </xdr:from>
    <xdr:to>
      <xdr:col>5</xdr:col>
      <xdr:colOff>447674</xdr:colOff>
      <xdr:row>24</xdr:row>
      <xdr:rowOff>200025</xdr:rowOff>
    </xdr:to>
    <xdr:sp macro="" textlink="Overview!$T$40">
      <xdr:nvSpPr>
        <xdr:cNvPr id="1113" name="TextBox 1112">
          <a:extLst>
            <a:ext uri="{FF2B5EF4-FFF2-40B4-BE49-F238E27FC236}">
              <a16:creationId xmlns:a16="http://schemas.microsoft.com/office/drawing/2014/main" id="{B4343654-2A8F-4B8A-BC0C-D038A4EA2C1C}"/>
            </a:ext>
          </a:extLst>
        </xdr:cNvPr>
        <xdr:cNvSpPr txBox="1"/>
      </xdr:nvSpPr>
      <xdr:spPr>
        <a:xfrm>
          <a:off x="476249" y="4924425"/>
          <a:ext cx="34004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E0D5E89-517A-44D7-A4B3-E75CF26510EF}" type="TxLink">
            <a:rPr lang="en-US" sz="1100" b="0" i="0" u="none" strike="noStrike">
              <a:solidFill>
                <a:schemeClr val="bg2">
                  <a:lumMod val="50000"/>
                </a:schemeClr>
              </a:solidFill>
              <a:latin typeface="Segoe UI"/>
              <a:cs typeface="Segoe UI"/>
            </a:rPr>
            <a:pPr/>
            <a:t>Monthly Total Tickets  Volume &amp; SLA Performance</a:t>
          </a:fld>
          <a:endParaRPr lang="en-US" sz="1100">
            <a:solidFill>
              <a:schemeClr val="bg2">
                <a:lumMod val="50000"/>
              </a:schemeClr>
            </a:solidFill>
          </a:endParaRPr>
        </a:p>
      </xdr:txBody>
    </xdr:sp>
    <xdr:clientData/>
  </xdr:twoCellAnchor>
  <xdr:twoCellAnchor>
    <xdr:from>
      <xdr:col>12</xdr:col>
      <xdr:colOff>66676</xdr:colOff>
      <xdr:row>22</xdr:row>
      <xdr:rowOff>200025</xdr:rowOff>
    </xdr:from>
    <xdr:to>
      <xdr:col>14</xdr:col>
      <xdr:colOff>304800</xdr:colOff>
      <xdr:row>25</xdr:row>
      <xdr:rowOff>76200</xdr:rowOff>
    </xdr:to>
    <xdr:grpSp>
      <xdr:nvGrpSpPr>
        <xdr:cNvPr id="1118" name="Group 1117">
          <a:extLst>
            <a:ext uri="{FF2B5EF4-FFF2-40B4-BE49-F238E27FC236}">
              <a16:creationId xmlns:a16="http://schemas.microsoft.com/office/drawing/2014/main" id="{67529B6D-92B7-DC72-8C70-F7ECA01100FB}"/>
            </a:ext>
          </a:extLst>
        </xdr:cNvPr>
        <xdr:cNvGrpSpPr/>
      </xdr:nvGrpSpPr>
      <xdr:grpSpPr>
        <a:xfrm>
          <a:off x="8296276" y="4810125"/>
          <a:ext cx="1609724" cy="504825"/>
          <a:chOff x="8210551" y="4857750"/>
          <a:chExt cx="1609724" cy="504825"/>
        </a:xfrm>
      </xdr:grpSpPr>
      <mc:AlternateContent xmlns:mc="http://schemas.openxmlformats.org/markup-compatibility/2006">
        <mc:Choice xmlns:a14="http://schemas.microsoft.com/office/drawing/2010/main" Requires="a14">
          <xdr:sp macro="" textlink="">
            <xdr:nvSpPr>
              <xdr:cNvPr id="6" name="Group Box 8" hidden="1">
                <a:extLst>
                  <a:ext uri="{63B3BB69-23CF-44E3-9099-C40C66FF867C}">
                    <a14:compatExt spid="_x0000_s1032"/>
                  </a:ext>
                  <a:ext uri="{FF2B5EF4-FFF2-40B4-BE49-F238E27FC236}">
                    <a16:creationId xmlns:a16="http://schemas.microsoft.com/office/drawing/2014/main" id="{00000000-0008-0000-0100-000006000000}"/>
                  </a:ext>
                </a:extLst>
              </xdr:cNvPr>
              <xdr:cNvSpPr/>
            </xdr:nvSpPr>
            <xdr:spPr bwMode="auto">
              <a:xfrm>
                <a:off x="8277225" y="4857750"/>
                <a:ext cx="1466850" cy="44767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a:t>
                </a:r>
              </a:p>
            </xdr:txBody>
          </xdr:sp>
        </mc:Choice>
        <mc:Fallback/>
      </mc:AlternateContent>
      <mc:AlternateContent xmlns:mc="http://schemas.openxmlformats.org/markup-compatibility/2006">
        <mc:Choice xmlns:a14="http://schemas.microsoft.com/office/drawing/2010/main" Requires="a14">
          <xdr:sp macro="" textlink="">
            <xdr:nvSpPr>
              <xdr:cNvPr id="5" name="Drop Down 7" hidden="1">
                <a:extLst>
                  <a:ext uri="{63B3BB69-23CF-44E3-9099-C40C66FF867C}">
                    <a14:compatExt spid="_x0000_s1031"/>
                  </a:ext>
                  <a:ext uri="{FF2B5EF4-FFF2-40B4-BE49-F238E27FC236}">
                    <a16:creationId xmlns:a16="http://schemas.microsoft.com/office/drawing/2014/main" id="{00000000-0008-0000-0100-000005000000}"/>
                  </a:ext>
                </a:extLst>
              </xdr:cNvPr>
              <xdr:cNvSpPr/>
            </xdr:nvSpPr>
            <xdr:spPr bwMode="auto">
              <a:xfrm>
                <a:off x="8322187" y="4940589"/>
                <a:ext cx="1376055" cy="317211"/>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115" name="Rectangle 1114">
            <a:extLst>
              <a:ext uri="{FF2B5EF4-FFF2-40B4-BE49-F238E27FC236}">
                <a16:creationId xmlns:a16="http://schemas.microsoft.com/office/drawing/2014/main" id="{2E27A66B-DF90-8E07-F050-66D44631FD04}"/>
              </a:ext>
            </a:extLst>
          </xdr:cNvPr>
          <xdr:cNvSpPr/>
        </xdr:nvSpPr>
        <xdr:spPr>
          <a:xfrm>
            <a:off x="8210551" y="4857750"/>
            <a:ext cx="1609724" cy="504825"/>
          </a:xfrm>
          <a:prstGeom prst="rect">
            <a:avLst/>
          </a:prstGeom>
          <a:noFill/>
          <a:ln w="1682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380999</xdr:colOff>
      <xdr:row>23</xdr:row>
      <xdr:rowOff>85725</xdr:rowOff>
    </xdr:from>
    <xdr:to>
      <xdr:col>13</xdr:col>
      <xdr:colOff>352424</xdr:colOff>
      <xdr:row>24</xdr:row>
      <xdr:rowOff>180975</xdr:rowOff>
    </xdr:to>
    <xdr:sp macro="" textlink="Overview!$T$63">
      <xdr:nvSpPr>
        <xdr:cNvPr id="1114" name="TextBox 1113">
          <a:extLst>
            <a:ext uri="{FF2B5EF4-FFF2-40B4-BE49-F238E27FC236}">
              <a16:creationId xmlns:a16="http://schemas.microsoft.com/office/drawing/2014/main" id="{FAAF275E-33F2-4898-B428-33AB1D23B3F0}"/>
            </a:ext>
          </a:extLst>
        </xdr:cNvPr>
        <xdr:cNvSpPr txBox="1"/>
      </xdr:nvSpPr>
      <xdr:spPr>
        <a:xfrm>
          <a:off x="5867399" y="4905375"/>
          <a:ext cx="34004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04EF50-3013-4375-9E05-E7F33647AFA6}" type="TxLink">
            <a:rPr lang="en-US" sz="1100" b="0" i="0" u="none" strike="noStrike">
              <a:solidFill>
                <a:schemeClr val="bg2">
                  <a:lumMod val="50000"/>
                </a:schemeClr>
              </a:solidFill>
              <a:latin typeface="Segoe UI"/>
              <a:cs typeface="Segoe UI"/>
            </a:rPr>
            <a:pPr/>
            <a:t>Average Days Open by Issue Category</a:t>
          </a:fld>
          <a:endParaRPr lang="en-US" sz="1100">
            <a:solidFill>
              <a:schemeClr val="bg2">
                <a:lumMod val="50000"/>
              </a:schemeClr>
            </a:solidFill>
          </a:endParaRPr>
        </a:p>
      </xdr:txBody>
    </xdr:sp>
    <xdr:clientData/>
  </xdr:twoCellAnchor>
  <xdr:twoCellAnchor>
    <xdr:from>
      <xdr:col>15</xdr:col>
      <xdr:colOff>171449</xdr:colOff>
      <xdr:row>23</xdr:row>
      <xdr:rowOff>76200</xdr:rowOff>
    </xdr:from>
    <xdr:to>
      <xdr:col>20</xdr:col>
      <xdr:colOff>142874</xdr:colOff>
      <xdr:row>24</xdr:row>
      <xdr:rowOff>171450</xdr:rowOff>
    </xdr:to>
    <xdr:sp macro="" textlink="">
      <xdr:nvSpPr>
        <xdr:cNvPr id="1119" name="TextBox 1118">
          <a:extLst>
            <a:ext uri="{FF2B5EF4-FFF2-40B4-BE49-F238E27FC236}">
              <a16:creationId xmlns:a16="http://schemas.microsoft.com/office/drawing/2014/main" id="{C641B55A-F6D3-4980-B8B1-81A558428692}"/>
            </a:ext>
          </a:extLst>
        </xdr:cNvPr>
        <xdr:cNvSpPr txBox="1"/>
      </xdr:nvSpPr>
      <xdr:spPr>
        <a:xfrm>
          <a:off x="10458449" y="4895850"/>
          <a:ext cx="34004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b="0">
              <a:solidFill>
                <a:schemeClr val="bg2">
                  <a:lumMod val="50000"/>
                </a:schemeClr>
              </a:solidFill>
            </a:rPr>
            <a:t>Customer Satisfaction Overview</a:t>
          </a:r>
        </a:p>
        <a:p>
          <a:endParaRPr lang="en-US" sz="1100"/>
        </a:p>
      </xdr:txBody>
    </xdr:sp>
    <xdr:clientData/>
  </xdr:twoCellAnchor>
  <xdr:twoCellAnchor>
    <xdr:from>
      <xdr:col>0</xdr:col>
      <xdr:colOff>447674</xdr:colOff>
      <xdr:row>37</xdr:row>
      <xdr:rowOff>104775</xdr:rowOff>
    </xdr:from>
    <xdr:to>
      <xdr:col>5</xdr:col>
      <xdr:colOff>419099</xdr:colOff>
      <xdr:row>38</xdr:row>
      <xdr:rowOff>200025</xdr:rowOff>
    </xdr:to>
    <xdr:sp macro="" textlink="">
      <xdr:nvSpPr>
        <xdr:cNvPr id="1121" name="TextBox 1120">
          <a:extLst>
            <a:ext uri="{FF2B5EF4-FFF2-40B4-BE49-F238E27FC236}">
              <a16:creationId xmlns:a16="http://schemas.microsoft.com/office/drawing/2014/main" id="{688A9B51-9505-4549-A307-0258101BC222}"/>
            </a:ext>
          </a:extLst>
        </xdr:cNvPr>
        <xdr:cNvSpPr txBox="1"/>
      </xdr:nvSpPr>
      <xdr:spPr>
        <a:xfrm>
          <a:off x="447674" y="7858125"/>
          <a:ext cx="34004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b="0">
              <a:solidFill>
                <a:schemeClr val="bg2">
                  <a:lumMod val="50000"/>
                </a:schemeClr>
              </a:solidFill>
            </a:rPr>
            <a:t>Ticket Volume Trends by Issue Category</a:t>
          </a:r>
          <a:endParaRPr lang="en-US" sz="1100" b="0">
            <a:solidFill>
              <a:schemeClr val="bg2">
                <a:lumMod val="50000"/>
              </a:schemeClr>
            </a:solidFill>
          </a:endParaRPr>
        </a:p>
      </xdr:txBody>
    </xdr:sp>
    <xdr:clientData/>
  </xdr:twoCellAnchor>
  <xdr:twoCellAnchor>
    <xdr:from>
      <xdr:col>8</xdr:col>
      <xdr:colOff>495300</xdr:colOff>
      <xdr:row>42</xdr:row>
      <xdr:rowOff>85725</xdr:rowOff>
    </xdr:from>
    <xdr:to>
      <xdr:col>12</xdr:col>
      <xdr:colOff>361950</xdr:colOff>
      <xdr:row>43</xdr:row>
      <xdr:rowOff>142875</xdr:rowOff>
    </xdr:to>
    <xdr:sp macro="" textlink="">
      <xdr:nvSpPr>
        <xdr:cNvPr id="1123" name="TextBox 1122">
          <a:extLst>
            <a:ext uri="{FF2B5EF4-FFF2-40B4-BE49-F238E27FC236}">
              <a16:creationId xmlns:a16="http://schemas.microsoft.com/office/drawing/2014/main" id="{B3A620DB-8BE1-2517-25EB-CF27FEF2F17C}"/>
            </a:ext>
          </a:extLst>
        </xdr:cNvPr>
        <xdr:cNvSpPr txBox="1"/>
      </xdr:nvSpPr>
      <xdr:spPr>
        <a:xfrm>
          <a:off x="5981700" y="8886825"/>
          <a:ext cx="2609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solidFill>
                <a:schemeClr val="bg2">
                  <a:lumMod val="50000"/>
                </a:schemeClr>
              </a:solidFill>
            </a:rPr>
            <a:t>Distribution of Tickets by Days Open</a:t>
          </a:r>
          <a:endParaRPr lang="en-US" sz="1100">
            <a:solidFill>
              <a:schemeClr val="bg2">
                <a:lumMod val="50000"/>
              </a:schemeClr>
            </a:solidFill>
          </a:endParaRPr>
        </a:p>
      </xdr:txBody>
    </xdr:sp>
    <xdr:clientData/>
  </xdr:twoCellAnchor>
  <xdr:twoCellAnchor>
    <xdr:from>
      <xdr:col>14</xdr:col>
      <xdr:colOff>400050</xdr:colOff>
      <xdr:row>42</xdr:row>
      <xdr:rowOff>57150</xdr:rowOff>
    </xdr:from>
    <xdr:to>
      <xdr:col>20</xdr:col>
      <xdr:colOff>228600</xdr:colOff>
      <xdr:row>43</xdr:row>
      <xdr:rowOff>152400</xdr:rowOff>
    </xdr:to>
    <xdr:sp macro="" textlink="">
      <xdr:nvSpPr>
        <xdr:cNvPr id="1124" name="TextBox 1123">
          <a:extLst>
            <a:ext uri="{FF2B5EF4-FFF2-40B4-BE49-F238E27FC236}">
              <a16:creationId xmlns:a16="http://schemas.microsoft.com/office/drawing/2014/main" id="{DB5187F6-B4B5-E62D-ED1B-57FD07D5BBE6}"/>
            </a:ext>
          </a:extLst>
        </xdr:cNvPr>
        <xdr:cNvSpPr txBox="1"/>
      </xdr:nvSpPr>
      <xdr:spPr>
        <a:xfrm>
          <a:off x="10001250" y="8858250"/>
          <a:ext cx="39433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2">
                  <a:lumMod val="50000"/>
                </a:schemeClr>
              </a:solidFill>
            </a:rPr>
            <a:t>Team Performance Overview</a:t>
          </a:r>
        </a:p>
        <a:p>
          <a:endParaRPr lang="en-US" sz="1100">
            <a:solidFill>
              <a:schemeClr val="bg2">
                <a:lumMod val="50000"/>
              </a:schemeClr>
            </a:solidFill>
          </a:endParaRPr>
        </a:p>
      </xdr:txBody>
    </xdr:sp>
    <xdr:clientData/>
  </xdr:twoCellAnchor>
  <xdr:twoCellAnchor>
    <xdr:from>
      <xdr:col>0</xdr:col>
      <xdr:colOff>476249</xdr:colOff>
      <xdr:row>0</xdr:row>
      <xdr:rowOff>200025</xdr:rowOff>
    </xdr:from>
    <xdr:to>
      <xdr:col>7</xdr:col>
      <xdr:colOff>561975</xdr:colOff>
      <xdr:row>2</xdr:row>
      <xdr:rowOff>161925</xdr:rowOff>
    </xdr:to>
    <xdr:sp macro="" textlink="">
      <xdr:nvSpPr>
        <xdr:cNvPr id="1126" name="TextBox 1125">
          <a:extLst>
            <a:ext uri="{FF2B5EF4-FFF2-40B4-BE49-F238E27FC236}">
              <a16:creationId xmlns:a16="http://schemas.microsoft.com/office/drawing/2014/main" id="{DB61E81D-1149-43A0-A7C3-A60D02C1BAF4}"/>
            </a:ext>
          </a:extLst>
        </xdr:cNvPr>
        <xdr:cNvSpPr txBox="1"/>
      </xdr:nvSpPr>
      <xdr:spPr>
        <a:xfrm>
          <a:off x="476249" y="200025"/>
          <a:ext cx="488632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0">
              <a:solidFill>
                <a:schemeClr val="bg1">
                  <a:lumMod val="85000"/>
                </a:schemeClr>
              </a:solidFill>
            </a:rPr>
            <a:t>IT Help Desk Analytics Dashboard</a:t>
          </a:r>
        </a:p>
      </xdr:txBody>
    </xdr:sp>
    <xdr:clientData/>
  </xdr:twoCellAnchor>
  <xdr:twoCellAnchor>
    <xdr:from>
      <xdr:col>7</xdr:col>
      <xdr:colOff>400051</xdr:colOff>
      <xdr:row>11</xdr:row>
      <xdr:rowOff>85725</xdr:rowOff>
    </xdr:from>
    <xdr:to>
      <xdr:col>12</xdr:col>
      <xdr:colOff>209551</xdr:colOff>
      <xdr:row>20</xdr:row>
      <xdr:rowOff>190500</xdr:rowOff>
    </xdr:to>
    <xdr:graphicFrame macro="">
      <xdr:nvGraphicFramePr>
        <xdr:cNvPr id="1127" name="Chart 1126">
          <a:extLst>
            <a:ext uri="{FF2B5EF4-FFF2-40B4-BE49-F238E27FC236}">
              <a16:creationId xmlns:a16="http://schemas.microsoft.com/office/drawing/2014/main" id="{FE7E8BA4-764E-48D3-9AAE-1CD72D297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21</xdr:col>
      <xdr:colOff>409575</xdr:colOff>
      <xdr:row>1</xdr:row>
      <xdr:rowOff>19050</xdr:rowOff>
    </xdr:from>
    <xdr:to>
      <xdr:col>23</xdr:col>
      <xdr:colOff>438150</xdr:colOff>
      <xdr:row>2</xdr:row>
      <xdr:rowOff>123825</xdr:rowOff>
    </xdr:to>
    <xdr:sp macro="[0]!Hide_show" textlink="">
      <xdr:nvSpPr>
        <xdr:cNvPr id="8" name="Open">
          <a:extLst>
            <a:ext uri="{FF2B5EF4-FFF2-40B4-BE49-F238E27FC236}">
              <a16:creationId xmlns:a16="http://schemas.microsoft.com/office/drawing/2014/main" id="{94DC76C0-6D9E-6B14-A5D2-78A89AA31A5F}"/>
            </a:ext>
          </a:extLst>
        </xdr:cNvPr>
        <xdr:cNvSpPr/>
      </xdr:nvSpPr>
      <xdr:spPr>
        <a:xfrm>
          <a:off x="14811375" y="228600"/>
          <a:ext cx="1400175" cy="314325"/>
        </a:xfrm>
        <a:prstGeom prst="roundRect">
          <a:avLst/>
        </a:prstGeom>
        <a:noFill/>
        <a:ln w="63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Open Filter</a:t>
          </a:r>
        </a:p>
      </xdr:txBody>
    </xdr:sp>
    <xdr:clientData/>
  </xdr:twoCellAnchor>
  <xdr:twoCellAnchor>
    <xdr:from>
      <xdr:col>21</xdr:col>
      <xdr:colOff>76200</xdr:colOff>
      <xdr:row>1</xdr:row>
      <xdr:rowOff>9525</xdr:rowOff>
    </xdr:from>
    <xdr:to>
      <xdr:col>24</xdr:col>
      <xdr:colOff>28575</xdr:colOff>
      <xdr:row>49</xdr:row>
      <xdr:rowOff>123825</xdr:rowOff>
    </xdr:to>
    <xdr:grpSp>
      <xdr:nvGrpSpPr>
        <xdr:cNvPr id="1033" name="Filter" hidden="1">
          <a:extLst>
            <a:ext uri="{FF2B5EF4-FFF2-40B4-BE49-F238E27FC236}">
              <a16:creationId xmlns:a16="http://schemas.microsoft.com/office/drawing/2014/main" id="{F67F8E95-F0E0-9B81-CFDB-4464B2C47BC7}"/>
            </a:ext>
          </a:extLst>
        </xdr:cNvPr>
        <xdr:cNvGrpSpPr/>
      </xdr:nvGrpSpPr>
      <xdr:grpSpPr>
        <a:xfrm>
          <a:off x="14478000" y="219075"/>
          <a:ext cx="2009775" cy="10172700"/>
          <a:chOff x="14478000" y="219075"/>
          <a:chExt cx="2009775" cy="10172700"/>
        </a:xfrm>
      </xdr:grpSpPr>
      <xdr:sp macro="[0]!Hide_show" textlink="">
        <xdr:nvSpPr>
          <xdr:cNvPr id="9" name="Close" hidden="1">
            <a:extLst>
              <a:ext uri="{FF2B5EF4-FFF2-40B4-BE49-F238E27FC236}">
                <a16:creationId xmlns:a16="http://schemas.microsoft.com/office/drawing/2014/main" id="{2D8E5799-DCBC-4AC5-8E59-788D3B6C287C}"/>
              </a:ext>
            </a:extLst>
          </xdr:cNvPr>
          <xdr:cNvSpPr/>
        </xdr:nvSpPr>
        <xdr:spPr>
          <a:xfrm>
            <a:off x="14811375" y="219075"/>
            <a:ext cx="1400175" cy="314325"/>
          </a:xfrm>
          <a:prstGeom prst="roundRect">
            <a:avLst/>
          </a:prstGeom>
          <a:solidFill>
            <a:srgbClr val="C00000"/>
          </a:solidFill>
          <a:ln w="6350">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Close Filter</a:t>
            </a:r>
          </a:p>
        </xdr:txBody>
      </xdr:sp>
      <xdr:sp macro="" textlink="">
        <xdr:nvSpPr>
          <xdr:cNvPr id="25" name="Rectangle: Rounded Corners 24" hidden="1">
            <a:extLst>
              <a:ext uri="{FF2B5EF4-FFF2-40B4-BE49-F238E27FC236}">
                <a16:creationId xmlns:a16="http://schemas.microsoft.com/office/drawing/2014/main" id="{6CF7520B-2202-0E27-FA01-E178CEA20B69}"/>
              </a:ext>
            </a:extLst>
          </xdr:cNvPr>
          <xdr:cNvSpPr/>
        </xdr:nvSpPr>
        <xdr:spPr>
          <a:xfrm>
            <a:off x="14478000" y="723900"/>
            <a:ext cx="2009775" cy="9667875"/>
          </a:xfrm>
          <a:prstGeom prst="roundRect">
            <a:avLst>
              <a:gd name="adj" fmla="val 6714"/>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10" name="Month" hidden="1">
                <a:extLst>
                  <a:ext uri="{FF2B5EF4-FFF2-40B4-BE49-F238E27FC236}">
                    <a16:creationId xmlns:a16="http://schemas.microsoft.com/office/drawing/2014/main" id="{E4D65C0B-5E89-41B3-BAB6-E39139389DAA}"/>
                  </a:ext>
                </a:extLst>
              </xdr:cNvPr>
              <xdr:cNvGraphicFramePr/>
            </xdr:nvGraphicFramePr>
            <xdr:xfrm>
              <a:off x="14592300" y="942976"/>
              <a:ext cx="1828800" cy="167640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4592300" y="942976"/>
                <a:ext cx="1828800" cy="1676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8" name="severity" hidden="1">
                <a:extLst>
                  <a:ext uri="{FF2B5EF4-FFF2-40B4-BE49-F238E27FC236}">
                    <a16:creationId xmlns:a16="http://schemas.microsoft.com/office/drawing/2014/main" id="{4B0B4CED-C42E-4DB6-90FF-F27BE442EFA7}"/>
                  </a:ext>
                </a:extLst>
              </xdr:cNvPr>
              <xdr:cNvGraphicFramePr/>
            </xdr:nvGraphicFramePr>
            <xdr:xfrm>
              <a:off x="14582775" y="2705100"/>
              <a:ext cx="1828800" cy="1647825"/>
            </xdr:xfrm>
            <a:graphic>
              <a:graphicData uri="http://schemas.microsoft.com/office/drawing/2010/slicer">
                <sle:slicer xmlns:sle="http://schemas.microsoft.com/office/drawing/2010/slicer" name="severity"/>
              </a:graphicData>
            </a:graphic>
          </xdr:graphicFrame>
        </mc:Choice>
        <mc:Fallback>
          <xdr:sp macro="" textlink="">
            <xdr:nvSpPr>
              <xdr:cNvPr id="0" name=""/>
              <xdr:cNvSpPr>
                <a:spLocks noTextEdit="1"/>
              </xdr:cNvSpPr>
            </xdr:nvSpPr>
            <xdr:spPr>
              <a:xfrm>
                <a:off x="14582775" y="2705100"/>
                <a:ext cx="1828800" cy="1647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39" name="Satisfaction_star" hidden="1">
                <a:extLst>
                  <a:ext uri="{FF2B5EF4-FFF2-40B4-BE49-F238E27FC236}">
                    <a16:creationId xmlns:a16="http://schemas.microsoft.com/office/drawing/2014/main" id="{DC5F65DF-9D66-4F2A-8EBA-C79CB544F485}"/>
                  </a:ext>
                </a:extLst>
              </xdr:cNvPr>
              <xdr:cNvGraphicFramePr/>
            </xdr:nvGraphicFramePr>
            <xdr:xfrm>
              <a:off x="14535150" y="4524375"/>
              <a:ext cx="1914525" cy="1752601"/>
            </xdr:xfrm>
            <a:graphic>
              <a:graphicData uri="http://schemas.microsoft.com/office/drawing/2010/slicer">
                <sle:slicer xmlns:sle="http://schemas.microsoft.com/office/drawing/2010/slicer" name="Satisfaction_star"/>
              </a:graphicData>
            </a:graphic>
          </xdr:graphicFrame>
        </mc:Choice>
        <mc:Fallback>
          <xdr:sp macro="" textlink="">
            <xdr:nvSpPr>
              <xdr:cNvPr id="0" name=""/>
              <xdr:cNvSpPr>
                <a:spLocks noTextEdit="1"/>
              </xdr:cNvSpPr>
            </xdr:nvSpPr>
            <xdr:spPr>
              <a:xfrm>
                <a:off x="14535150" y="4524375"/>
                <a:ext cx="1914525" cy="17526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53" name="ticket status" hidden="1">
                <a:extLst>
                  <a:ext uri="{FF2B5EF4-FFF2-40B4-BE49-F238E27FC236}">
                    <a16:creationId xmlns:a16="http://schemas.microsoft.com/office/drawing/2014/main" id="{2764DBB2-74B5-45C7-847E-7B656D4DFA82}"/>
                  </a:ext>
                </a:extLst>
              </xdr:cNvPr>
              <xdr:cNvGraphicFramePr/>
            </xdr:nvGraphicFramePr>
            <xdr:xfrm>
              <a:off x="14535150" y="6362701"/>
              <a:ext cx="1857375" cy="1733550"/>
            </xdr:xfrm>
            <a:graphic>
              <a:graphicData uri="http://schemas.microsoft.com/office/drawing/2010/slicer">
                <sle:slicer xmlns:sle="http://schemas.microsoft.com/office/drawing/2010/slicer" name="ticket status"/>
              </a:graphicData>
            </a:graphic>
          </xdr:graphicFrame>
        </mc:Choice>
        <mc:Fallback>
          <xdr:sp macro="" textlink="">
            <xdr:nvSpPr>
              <xdr:cNvPr id="0" name=""/>
              <xdr:cNvSpPr>
                <a:spLocks noTextEdit="1"/>
              </xdr:cNvSpPr>
            </xdr:nvSpPr>
            <xdr:spPr>
              <a:xfrm>
                <a:off x="14535150" y="6362701"/>
                <a:ext cx="1857375" cy="1733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58" name="owner_group 1" hidden="1">
                <a:extLst>
                  <a:ext uri="{FF2B5EF4-FFF2-40B4-BE49-F238E27FC236}">
                    <a16:creationId xmlns:a16="http://schemas.microsoft.com/office/drawing/2014/main" id="{5E42E906-B719-49E5-9E62-3F527658FEB0}"/>
                  </a:ext>
                </a:extLst>
              </xdr:cNvPr>
              <xdr:cNvGraphicFramePr/>
            </xdr:nvGraphicFramePr>
            <xdr:xfrm>
              <a:off x="14573250" y="8267700"/>
              <a:ext cx="1800225" cy="2066925"/>
            </xdr:xfrm>
            <a:graphic>
              <a:graphicData uri="http://schemas.microsoft.com/office/drawing/2010/slicer">
                <sle:slicer xmlns:sle="http://schemas.microsoft.com/office/drawing/2010/slicer" name="owner_group 1"/>
              </a:graphicData>
            </a:graphic>
          </xdr:graphicFrame>
        </mc:Choice>
        <mc:Fallback>
          <xdr:sp macro="" textlink="">
            <xdr:nvSpPr>
              <xdr:cNvPr id="0" name=""/>
              <xdr:cNvSpPr>
                <a:spLocks noTextEdit="1"/>
              </xdr:cNvSpPr>
            </xdr:nvSpPr>
            <xdr:spPr>
              <a:xfrm>
                <a:off x="14573250" y="8267700"/>
                <a:ext cx="1800225" cy="2066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380999</xdr:colOff>
      <xdr:row>2</xdr:row>
      <xdr:rowOff>95250</xdr:rowOff>
    </xdr:from>
    <xdr:to>
      <xdr:col>17</xdr:col>
      <xdr:colOff>19049</xdr:colOff>
      <xdr:row>20</xdr:row>
      <xdr:rowOff>166687</xdr:rowOff>
    </xdr:to>
    <xdr:graphicFrame macro="">
      <xdr:nvGraphicFramePr>
        <xdr:cNvPr id="2" name="Chart 1">
          <a:extLst>
            <a:ext uri="{FF2B5EF4-FFF2-40B4-BE49-F238E27FC236}">
              <a16:creationId xmlns:a16="http://schemas.microsoft.com/office/drawing/2014/main" id="{51017BA2-EE7C-1354-9A04-5EBE4E9D8E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95250</xdr:colOff>
      <xdr:row>5</xdr:row>
      <xdr:rowOff>138112</xdr:rowOff>
    </xdr:from>
    <xdr:to>
      <xdr:col>15</xdr:col>
      <xdr:colOff>495300</xdr:colOff>
      <xdr:row>14</xdr:row>
      <xdr:rowOff>85725</xdr:rowOff>
    </xdr:to>
    <xdr:graphicFrame macro="">
      <xdr:nvGraphicFramePr>
        <xdr:cNvPr id="2" name="Chart 1">
          <a:extLst>
            <a:ext uri="{FF2B5EF4-FFF2-40B4-BE49-F238E27FC236}">
              <a16:creationId xmlns:a16="http://schemas.microsoft.com/office/drawing/2014/main" id="{8C71EF18-6D6D-A7EE-7C1F-E428F50739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15</xdr:row>
      <xdr:rowOff>109537</xdr:rowOff>
    </xdr:from>
    <xdr:to>
      <xdr:col>16</xdr:col>
      <xdr:colOff>19050</xdr:colOff>
      <xdr:row>25</xdr:row>
      <xdr:rowOff>142875</xdr:rowOff>
    </xdr:to>
    <xdr:graphicFrame macro="">
      <xdr:nvGraphicFramePr>
        <xdr:cNvPr id="3" name="Chart 2">
          <a:extLst>
            <a:ext uri="{FF2B5EF4-FFF2-40B4-BE49-F238E27FC236}">
              <a16:creationId xmlns:a16="http://schemas.microsoft.com/office/drawing/2014/main" id="{3F8D6A61-D5C1-346A-4181-886ABA4F6D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66675</xdr:colOff>
      <xdr:row>25</xdr:row>
      <xdr:rowOff>33337</xdr:rowOff>
    </xdr:from>
    <xdr:to>
      <xdr:col>20</xdr:col>
      <xdr:colOff>371475</xdr:colOff>
      <xdr:row>39</xdr:row>
      <xdr:rowOff>109537</xdr:rowOff>
    </xdr:to>
    <xdr:graphicFrame macro="">
      <xdr:nvGraphicFramePr>
        <xdr:cNvPr id="4" name="Chart 3">
          <a:extLst>
            <a:ext uri="{FF2B5EF4-FFF2-40B4-BE49-F238E27FC236}">
              <a16:creationId xmlns:a16="http://schemas.microsoft.com/office/drawing/2014/main" id="{825B0670-A2D8-D7F4-B69D-6B2F4C2ACC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133350</xdr:colOff>
      <xdr:row>40</xdr:row>
      <xdr:rowOff>33337</xdr:rowOff>
    </xdr:from>
    <xdr:to>
      <xdr:col>20</xdr:col>
      <xdr:colOff>438150</xdr:colOff>
      <xdr:row>54</xdr:row>
      <xdr:rowOff>109537</xdr:rowOff>
    </xdr:to>
    <xdr:graphicFrame macro="">
      <xdr:nvGraphicFramePr>
        <xdr:cNvPr id="5" name="Chart 4">
          <a:extLst>
            <a:ext uri="{FF2B5EF4-FFF2-40B4-BE49-F238E27FC236}">
              <a16:creationId xmlns:a16="http://schemas.microsoft.com/office/drawing/2014/main" id="{F4258924-3B78-35ED-4D03-AE5F4C3F62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1276350</xdr:colOff>
      <xdr:row>2</xdr:row>
      <xdr:rowOff>133350</xdr:rowOff>
    </xdr:from>
    <xdr:to>
      <xdr:col>15</xdr:col>
      <xdr:colOff>590550</xdr:colOff>
      <xdr:row>19</xdr:row>
      <xdr:rowOff>100012</xdr:rowOff>
    </xdr:to>
    <xdr:graphicFrame macro="">
      <xdr:nvGraphicFramePr>
        <xdr:cNvPr id="3" name="Chart 2">
          <a:extLst>
            <a:ext uri="{FF2B5EF4-FFF2-40B4-BE49-F238E27FC236}">
              <a16:creationId xmlns:a16="http://schemas.microsoft.com/office/drawing/2014/main" id="{FF79EE35-D52D-DF28-9F68-D99314CB96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457200</xdr:colOff>
      <xdr:row>21</xdr:row>
      <xdr:rowOff>33337</xdr:rowOff>
    </xdr:from>
    <xdr:to>
      <xdr:col>17</xdr:col>
      <xdr:colOff>47625</xdr:colOff>
      <xdr:row>35</xdr:row>
      <xdr:rowOff>109537</xdr:rowOff>
    </xdr:to>
    <xdr:graphicFrame macro="">
      <xdr:nvGraphicFramePr>
        <xdr:cNvPr id="4" name="Chart 3">
          <a:extLst>
            <a:ext uri="{FF2B5EF4-FFF2-40B4-BE49-F238E27FC236}">
              <a16:creationId xmlns:a16="http://schemas.microsoft.com/office/drawing/2014/main" id="{781615F0-AC26-C4F2-225F-9B0EAEB892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800100</xdr:colOff>
      <xdr:row>19</xdr:row>
      <xdr:rowOff>80962</xdr:rowOff>
    </xdr:from>
    <xdr:to>
      <xdr:col>28</xdr:col>
      <xdr:colOff>285750</xdr:colOff>
      <xdr:row>33</xdr:row>
      <xdr:rowOff>157162</xdr:rowOff>
    </xdr:to>
    <xdr:graphicFrame macro="">
      <xdr:nvGraphicFramePr>
        <xdr:cNvPr id="6" name="Chart 5">
          <a:extLst>
            <a:ext uri="{FF2B5EF4-FFF2-40B4-BE49-F238E27FC236}">
              <a16:creationId xmlns:a16="http://schemas.microsoft.com/office/drawing/2014/main" id="{CBBABAAB-4CA6-BE34-AEBE-AFA5FD494E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19</xdr:row>
      <xdr:rowOff>109537</xdr:rowOff>
    </xdr:from>
    <xdr:to>
      <xdr:col>22</xdr:col>
      <xdr:colOff>723900</xdr:colOff>
      <xdr:row>33</xdr:row>
      <xdr:rowOff>185737</xdr:rowOff>
    </xdr:to>
    <xdr:graphicFrame macro="">
      <xdr:nvGraphicFramePr>
        <xdr:cNvPr id="7" name="Chart 6">
          <a:extLst>
            <a:ext uri="{FF2B5EF4-FFF2-40B4-BE49-F238E27FC236}">
              <a16:creationId xmlns:a16="http://schemas.microsoft.com/office/drawing/2014/main" id="{B289D8BD-7193-58CB-3D97-C5E3A6F6EA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018394560182" createdVersion="5" refreshedVersion="8" minRefreshableVersion="3" recordCount="0" supportSubquery="1" supportAdvancedDrill="1" xr:uid="{6DE7E0AD-C930-4C56-B437-C18B25CC9815}">
  <cacheSource type="external" connectionId="5"/>
  <cacheFields count="2">
    <cacheField name="[satisfaction_summary].[days_open].[days_open]" caption="days_open" numFmtId="0" hierarchy="28" level="1">
      <sharedItems containsSemiMixedTypes="0" containsString="0" containsNumber="1" containsInteger="1" minValue="1" maxValue="37" count="37">
        <n v="1"/>
        <n v="2"/>
        <n v="3"/>
        <n v="4"/>
        <n v="5"/>
        <n v="6"/>
        <n v="7"/>
        <n v="8"/>
        <n v="9"/>
        <n v="10"/>
        <n v="11"/>
        <n v="12"/>
        <n v="13"/>
        <n v="14"/>
        <n v="15"/>
        <n v="16"/>
        <n v="17"/>
        <n v="18"/>
        <n v="19"/>
        <n v="20"/>
        <n v="21"/>
        <n v="22"/>
        <n v="23"/>
        <n v="24"/>
        <n v="25"/>
        <n v="26"/>
        <n v="27"/>
        <n v="28"/>
        <n v="29"/>
        <n v="30"/>
        <n v="31"/>
        <n v="32"/>
        <n v="33"/>
        <n v="34"/>
        <n v="35"/>
        <n v="36"/>
        <n v="37"/>
      </sharedItems>
      <extLst>
        <ext xmlns:x15="http://schemas.microsoft.com/office/spreadsheetml/2010/11/main" uri="{4F2E5C28-24EA-4eb8-9CBF-B6C8F9C3D259}">
          <x15:cachedUniqueNames>
            <x15:cachedUniqueName index="0" name="[satisfaction_summary].[days_open].&amp;[1]"/>
            <x15:cachedUniqueName index="1" name="[satisfaction_summary].[days_open].&amp;[2]"/>
            <x15:cachedUniqueName index="2" name="[satisfaction_summary].[days_open].&amp;[3]"/>
            <x15:cachedUniqueName index="3" name="[satisfaction_summary].[days_open].&amp;[4]"/>
            <x15:cachedUniqueName index="4" name="[satisfaction_summary].[days_open].&amp;[5]"/>
            <x15:cachedUniqueName index="5" name="[satisfaction_summary].[days_open].&amp;[6]"/>
            <x15:cachedUniqueName index="6" name="[satisfaction_summary].[days_open].&amp;[7]"/>
            <x15:cachedUniqueName index="7" name="[satisfaction_summary].[days_open].&amp;[8]"/>
            <x15:cachedUniqueName index="8" name="[satisfaction_summary].[days_open].&amp;[9]"/>
            <x15:cachedUniqueName index="9" name="[satisfaction_summary].[days_open].&amp;[10]"/>
            <x15:cachedUniqueName index="10" name="[satisfaction_summary].[days_open].&amp;[11]"/>
            <x15:cachedUniqueName index="11" name="[satisfaction_summary].[days_open].&amp;[12]"/>
            <x15:cachedUniqueName index="12" name="[satisfaction_summary].[days_open].&amp;[13]"/>
            <x15:cachedUniqueName index="13" name="[satisfaction_summary].[days_open].&amp;[14]"/>
            <x15:cachedUniqueName index="14" name="[satisfaction_summary].[days_open].&amp;[15]"/>
            <x15:cachedUniqueName index="15" name="[satisfaction_summary].[days_open].&amp;[16]"/>
            <x15:cachedUniqueName index="16" name="[satisfaction_summary].[days_open].&amp;[17]"/>
            <x15:cachedUniqueName index="17" name="[satisfaction_summary].[days_open].&amp;[18]"/>
            <x15:cachedUniqueName index="18" name="[satisfaction_summary].[days_open].&amp;[19]"/>
            <x15:cachedUniqueName index="19" name="[satisfaction_summary].[days_open].&amp;[20]"/>
            <x15:cachedUniqueName index="20" name="[satisfaction_summary].[days_open].&amp;[21]"/>
            <x15:cachedUniqueName index="21" name="[satisfaction_summary].[days_open].&amp;[22]"/>
            <x15:cachedUniqueName index="22" name="[satisfaction_summary].[days_open].&amp;[23]"/>
            <x15:cachedUniqueName index="23" name="[satisfaction_summary].[days_open].&amp;[24]"/>
            <x15:cachedUniqueName index="24" name="[satisfaction_summary].[days_open].&amp;[25]"/>
            <x15:cachedUniqueName index="25" name="[satisfaction_summary].[days_open].&amp;[26]"/>
            <x15:cachedUniqueName index="26" name="[satisfaction_summary].[days_open].&amp;[27]"/>
            <x15:cachedUniqueName index="27" name="[satisfaction_summary].[days_open].&amp;[28]"/>
            <x15:cachedUniqueName index="28" name="[satisfaction_summary].[days_open].&amp;[29]"/>
            <x15:cachedUniqueName index="29" name="[satisfaction_summary].[days_open].&amp;[30]"/>
            <x15:cachedUniqueName index="30" name="[satisfaction_summary].[days_open].&amp;[31]"/>
            <x15:cachedUniqueName index="31" name="[satisfaction_summary].[days_open].&amp;[32]"/>
            <x15:cachedUniqueName index="32" name="[satisfaction_summary].[days_open].&amp;[33]"/>
            <x15:cachedUniqueName index="33" name="[satisfaction_summary].[days_open].&amp;[34]"/>
            <x15:cachedUniqueName index="34" name="[satisfaction_summary].[days_open].&amp;[35]"/>
            <x15:cachedUniqueName index="35" name="[satisfaction_summary].[days_open].&amp;[36]"/>
            <x15:cachedUniqueName index="36" name="[satisfaction_summary].[days_open].&amp;[37]"/>
          </x15:cachedUniqueNames>
        </ext>
      </extLst>
    </cacheField>
    <cacheField name="[Measures].[Sum of Avg_Satisfaction]" caption="Sum of Avg_Satisfaction" numFmtId="0" hierarchy="59" level="32767"/>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2" memberValueDatatype="20" unbalanced="0">
      <fieldsUsage count="2">
        <fieldUsage x="-1"/>
        <fieldUsage x="0"/>
      </fieldsUsage>
    </cacheHierarchy>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oneField="1" hidden="1">
      <fieldsUsage count="1">
        <fieldUsage x="1"/>
      </fieldsUsage>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769420949073" createdVersion="5" refreshedVersion="8" minRefreshableVersion="3" recordCount="0" supportSubquery="1" supportAdvancedDrill="1" xr:uid="{F8A47A36-C1D8-4DF1-9FBA-797B8E85F744}">
  <cacheSource type="external" connectionId="5"/>
  <cacheFields count="2">
    <cacheField name="[help_desk].[severity].[severity]" caption="severity" numFmtId="0" hierarchy="15" level="1">
      <sharedItems count="4">
        <s v="High"/>
        <s v="Low"/>
        <s v="Medium"/>
        <s v="Unassigned"/>
      </sharedItems>
    </cacheField>
    <cacheField name="[Measures].[Avg Days Open All ]" caption="Avg Days Open All " numFmtId="0" hierarchy="32" level="32767"/>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2" memberValueDatatype="130" unbalanced="0">
      <fieldsUsage count="2">
        <fieldUsage x="-1"/>
        <fieldUsage x="0"/>
      </fieldsUsage>
    </cacheHierarchy>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oneField="1">
      <fieldsUsage count="1">
        <fieldUsage x="1"/>
      </fieldsUsage>
    </cacheHierarchy>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76942384259" createdVersion="5" refreshedVersion="8" minRefreshableVersion="3" recordCount="0" supportSubquery="1" supportAdvancedDrill="1" xr:uid="{F0E45E89-3F76-4327-BF13-54A4E6D62378}">
  <cacheSource type="external" connectionId="5"/>
  <cacheFields count="5">
    <cacheField name="[help_desk].[owner_group].[owner_group]" caption="owner_group" numFmtId="0" hierarchy="11" level="1">
      <sharedItems count="5">
        <s v="Architecture"/>
        <s v="Hardware"/>
        <s v="Networking"/>
        <s v="Security and Governance"/>
        <s v="Software"/>
      </sharedItems>
    </cacheField>
    <cacheField name="[Measures].[Total Tickets]" caption="Total Tickets" numFmtId="0" hierarchy="31" level="32767"/>
    <cacheField name="[Measures].[Avg Resolution Days ]" caption="Avg Resolution Days " numFmtId="0" hierarchy="33" level="32767"/>
    <cacheField name="[Measures].[Avg Satisfaction Score]" caption="Avg Satisfaction Score" numFmtId="0" hierarchy="35" level="32767"/>
    <cacheField name="[Measures].[% Within SLA]" caption="% Within SLA" numFmtId="0" hierarchy="39" level="32767"/>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2" memberValueDatatype="130" unbalanced="0">
      <fieldsUsage count="2">
        <fieldUsage x="-1"/>
        <fieldUsage x="0"/>
      </fieldsUsage>
    </cacheHierarchy>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1"/>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oneField="1">
      <fieldsUsage count="1">
        <fieldUsage x="2"/>
      </fieldsUsage>
    </cacheHierarchy>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oneField="1">
      <fieldsUsage count="1">
        <fieldUsage x="3"/>
      </fieldsUsage>
    </cacheHierarchy>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oneField="1">
      <fieldsUsage count="1">
        <fieldUsage x="4"/>
      </fieldsUsage>
    </cacheHierarchy>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769427546293" createdVersion="5" refreshedVersion="8" minRefreshableVersion="3" recordCount="0" supportSubquery="1" supportAdvancedDrill="1" xr:uid="{07B5445E-B6A7-49AD-8B61-CA3579A2BA74}">
  <cacheSource type="external" connectionId="5"/>
  <cacheFields count="3">
    <cacheField name="[date].[Month].[Month]" caption="Month" numFmtId="0" hierarchy="3" level="1">
      <sharedItems count="8">
        <s v="Mar"/>
        <s v="Apr"/>
        <s v="May"/>
        <s v="Jun"/>
        <s v="Jul"/>
        <s v="Aug"/>
        <s v="Sep"/>
        <s v="Oct"/>
      </sharedItems>
    </cacheField>
    <cacheField name="[Measures].[SLA Target ]" caption="SLA Target " numFmtId="0" hierarchy="40" level="32767"/>
    <cacheField name="[Measures].[Avg Resolution Days ]" caption="Avg Resolution Days " numFmtId="0" hierarchy="33" level="32767"/>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cacheHierarchy uniqueName="[Measures].[Avg Resolution Days ]" caption="Avg Resolution Days " measure="1" displayFolder="" measureGroup="Measure" count="0" oneField="1">
      <fieldsUsage count="1">
        <fieldUsage x="2"/>
      </fieldsUsage>
    </cacheHierarchy>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oneField="1">
      <fieldsUsage count="1">
        <fieldUsage x="1"/>
      </fieldsUsage>
    </cacheHierarchy>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769431134257" createdVersion="5" refreshedVersion="8" minRefreshableVersion="3" recordCount="0" supportSubquery="1" supportAdvancedDrill="1" xr:uid="{E744123C-14CD-4238-9135-FD3688B5E538}">
  <cacheSource type="external" connectionId="5"/>
  <cacheFields count="4">
    <cacheField name="[date].[Month].[Month]" caption="Month" numFmtId="0" hierarchy="3" level="1">
      <sharedItems count="8">
        <s v="Mar"/>
        <s v="Apr"/>
        <s v="May"/>
        <s v="Jun"/>
        <s v="Jul"/>
        <s v="Aug"/>
        <s v="Sep"/>
        <s v="Oct"/>
      </sharedItems>
    </cacheField>
    <cacheField name="[Measures].[% Within SLA]" caption="% Within SLA" numFmtId="0" hierarchy="39" level="32767"/>
    <cacheField name="[Measures].[Avg Resolution Days ]" caption="Avg Resolution Days " numFmtId="0" hierarchy="33" level="32767"/>
    <cacheField name="[Measures].[Within SLA]" caption="Within SLA" numFmtId="0" hierarchy="38" level="32767"/>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cacheHierarchy uniqueName="[Measures].[Avg Resolution Days ]" caption="Avg Resolution Days " measure="1" displayFolder="" measureGroup="Measure" count="0" oneField="1">
      <fieldsUsage count="1">
        <fieldUsage x="2"/>
      </fieldsUsage>
    </cacheHierarchy>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oneField="1">
      <fieldsUsage count="1">
        <fieldUsage x="3"/>
      </fieldsUsage>
    </cacheHierarchy>
    <cacheHierarchy uniqueName="[Measures].[% Within SLA]" caption="% Within SLA" measure="1" displayFolder="" measureGroup="Measure" count="0" oneField="1">
      <fieldsUsage count="1">
        <fieldUsage x="1"/>
      </fieldsUsage>
    </cacheHierarchy>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76943414352" createdVersion="5" refreshedVersion="8" minRefreshableVersion="3" recordCount="0" supportSubquery="1" supportAdvancedDrill="1" xr:uid="{2533F90F-1B6B-4675-A35E-630556EE7FA9}">
  <cacheSource type="external" connectionId="5"/>
  <cacheFields count="2">
    <cacheField name="[help_desk].[issue_category].[issue_category]" caption="issue_category" numFmtId="0" hierarchy="12" level="1">
      <sharedItems count="4">
        <s v="Access/Login"/>
        <s v="Hardware"/>
        <s v="Software"/>
        <s v="Systems"/>
      </sharedItems>
    </cacheField>
    <cacheField name="[Measures].[Avg Days Open All ]" caption="Avg Days Open All " numFmtId="0" hierarchy="32" level="32767"/>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2" memberValueDatatype="130" unbalanced="0">
      <fieldsUsage count="2">
        <fieldUsage x="-1"/>
        <fieldUsage x="0"/>
      </fieldsUsage>
    </cacheHierarchy>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oneField="1">
      <fieldsUsage count="1">
        <fieldUsage x="1"/>
      </fieldsUsage>
    </cacheHierarchy>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769436921299" createdVersion="5" refreshedVersion="8" minRefreshableVersion="3" recordCount="0" supportSubquery="1" supportAdvancedDrill="1" xr:uid="{465A631F-72D6-4CBF-8A9D-2F88735720B9}">
  <cacheSource type="external" connectionId="5"/>
  <cacheFields count="3">
    <cacheField name="[Measures].[Total Tickets]" caption="Total Tickets" numFmtId="0" hierarchy="31" level="32767"/>
    <cacheField name="[date].[Month].[Month]" caption="Month" numFmtId="0" hierarchy="3" level="1">
      <sharedItems count="8">
        <s v="Mar"/>
        <s v="Apr"/>
        <s v="May"/>
        <s v="Jun"/>
        <s v="Jul"/>
        <s v="Aug"/>
        <s v="Sep"/>
        <s v="Oct"/>
      </sharedItems>
    </cacheField>
    <cacheField name="[help_desk].[issue_category].[issue_category]" caption="issue_category" numFmtId="0" hierarchy="12" level="1">
      <sharedItems count="4">
        <s v="Access/Login"/>
        <s v="Hardware"/>
        <s v="Software"/>
        <s v="Systems"/>
      </sharedItems>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2" memberValueDatatype="130" unbalanced="0">
      <fieldsUsage count="2">
        <fieldUsage x="-1"/>
        <fieldUsage x="2"/>
      </fieldsUsage>
    </cacheHierarchy>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0"/>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769439583331" createdVersion="5" refreshedVersion="8" minRefreshableVersion="3" recordCount="0" supportSubquery="1" supportAdvancedDrill="1" xr:uid="{FC86F4F1-E96F-4E91-A006-C0D53316CEB1}">
  <cacheSource type="external" connectionId="5"/>
  <cacheFields count="3">
    <cacheField name="[Measures].[Total Tickets]" caption="Total Tickets" numFmtId="0" hierarchy="31" level="32767"/>
    <cacheField name="[help_desk].[issue_category].[issue_category]" caption="issue_category" numFmtId="0" hierarchy="12" level="1">
      <sharedItems count="4">
        <s v="Access/Login"/>
        <s v="Hardware"/>
        <s v="Software"/>
        <s v="Systems"/>
      </sharedItems>
    </cacheField>
    <cacheField name="[help_desk].[severity].[severity]" caption="severity" numFmtId="0" hierarchy="15" level="1">
      <sharedItems count="4">
        <s v="High"/>
        <s v="Low"/>
        <s v="Medium"/>
        <s v="Unassigned"/>
      </sharedItems>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2" memberValueDatatype="130" unbalanced="0">
      <fieldsUsage count="2">
        <fieldUsage x="-1"/>
        <fieldUsage x="1"/>
      </fieldsUsage>
    </cacheHierarchy>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2" memberValueDatatype="130" unbalanced="0">
      <fieldsUsage count="2">
        <fieldUsage x="-1"/>
        <fieldUsage x="2"/>
      </fieldsUsage>
    </cacheHierarchy>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0"/>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769442939818" createdVersion="5" refreshedVersion="8" minRefreshableVersion="3" recordCount="0" supportSubquery="1" supportAdvancedDrill="1" xr:uid="{B7D88C49-568C-4B3A-937E-C33B191B108A}">
  <cacheSource type="external" connectionId="5"/>
  <cacheFields count="2">
    <cacheField name="[Measures].[Total Tickets]" caption="Total Tickets" numFmtId="0" hierarchy="31" level="32767"/>
    <cacheField name="[help_desk].[ticket_type].[ticket_type]" caption="ticket_type" numFmtId="0" hierarchy="13" level="1">
      <sharedItems count="2">
        <s v="Issue"/>
        <s v="Request"/>
      </sharedItems>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2" memberValueDatatype="130" unbalanced="0">
      <fieldsUsage count="2">
        <fieldUsage x="-1"/>
        <fieldUsage x="1"/>
      </fieldsUsage>
    </cacheHierarchy>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0"/>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769445717589" createdVersion="5" refreshedVersion="8" minRefreshableVersion="3" recordCount="0" supportSubquery="1" supportAdvancedDrill="1" xr:uid="{2518E9A9-7464-42B7-A212-D3FEB20E4BB1}">
  <cacheSource type="external" connectionId="5"/>
  <cacheFields count="2">
    <cacheField name="[Measures].[Total Tickets]" caption="Total Tickets" numFmtId="0" hierarchy="31" level="32767"/>
    <cacheField name="[help_desk].[issue_category].[issue_category]" caption="issue_category" numFmtId="0" hierarchy="12" level="1">
      <sharedItems count="4">
        <s v="Access/Login"/>
        <s v="Hardware"/>
        <s v="Software"/>
        <s v="Systems"/>
      </sharedItems>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2" memberValueDatatype="130" unbalanced="0">
      <fieldsUsage count="2">
        <fieldUsage x="-1"/>
        <fieldUsage x="1"/>
      </fieldsUsage>
    </cacheHierarchy>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0"/>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769448611114" createdVersion="5" refreshedVersion="8" minRefreshableVersion="3" recordCount="0" supportSubquery="1" supportAdvancedDrill="1" xr:uid="{7F47718C-403B-46FE-989F-9D0469C9B5EC}">
  <cacheSource type="external" connectionId="5"/>
  <cacheFields count="2">
    <cacheField name="[help_desk].[severity].[severity]" caption="severity" numFmtId="0" hierarchy="15" level="1">
      <sharedItems count="4">
        <s v="High"/>
        <s v="Low"/>
        <s v="Medium"/>
        <s v="Unassigned"/>
      </sharedItems>
    </cacheField>
    <cacheField name="[Measures].[Total Tickets]" caption="Total Tickets" numFmtId="0" hierarchy="31" level="32767"/>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2" memberValueDatatype="130" unbalanced="0">
      <fieldsUsage count="2">
        <fieldUsage x="-1"/>
        <fieldUsage x="0"/>
      </fieldsUsage>
    </cacheHierarchy>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1"/>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769451388885" createdVersion="5" refreshedVersion="8" minRefreshableVersion="3" recordCount="0" supportSubquery="1" supportAdvancedDrill="1" xr:uid="{BBB5CEC0-1489-43E1-9C86-34FC99233292}">
  <cacheSource type="external" connectionId="5"/>
  <cacheFields count="3">
    <cacheField name="[help_desk].[severity].[severity]" caption="severity" numFmtId="0" hierarchy="15" level="1">
      <sharedItems count="4">
        <s v="High"/>
        <s v="Low"/>
        <s v="Medium"/>
        <s v="Unassigned"/>
      </sharedItems>
    </cacheField>
    <cacheField name="[help_desk].[Satisfaction_star].[Satisfaction_star]" caption="Satisfaction_star" numFmtId="0" hierarchy="26" level="1">
      <sharedItems count="4">
        <s v="☆☆☆ No Rating"/>
        <s v="★☆☆ Unsatisfied"/>
        <s v="★★☆ Satisfied"/>
        <s v="★★★ Highly Satisfied"/>
      </sharedItems>
    </cacheField>
    <cacheField name="[Measures].[Count of ticket_number]" caption="Count of ticket_number" numFmtId="0" hierarchy="57" level="32767"/>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2" memberValueDatatype="130" unbalanced="0">
      <fieldsUsage count="2">
        <fieldUsage x="-1"/>
        <fieldUsage x="0"/>
      </fieldsUsage>
    </cacheHierarchy>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2" memberValueDatatype="130" unbalanced="0">
      <fieldsUsage count="2">
        <fieldUsage x="-1"/>
        <fieldUsage x="1"/>
      </fieldsUsage>
    </cacheHierarchy>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oneField="1" hidden="1">
      <fieldsUsage count="1">
        <fieldUsage x="2"/>
      </fieldsUsage>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76945428241" createdVersion="5" refreshedVersion="8" minRefreshableVersion="3" recordCount="0" supportSubquery="1" supportAdvancedDrill="1" xr:uid="{BD3F04A9-D0E1-47E5-8B81-D550EDDAACE9}">
  <cacheSource type="external" connectionId="5"/>
  <cacheFields count="2">
    <cacheField name="[Measures].[Avg Satisfaction Score]" caption="Avg Satisfaction Score" numFmtId="0" hierarchy="35" level="32767"/>
    <cacheField name="[help_desk].[issue_category].[issue_category]" caption="issue_category" numFmtId="0" hierarchy="12" level="1">
      <sharedItems count="4">
        <s v="Access/Login"/>
        <s v="Hardware"/>
        <s v="Software"/>
        <s v="Systems"/>
      </sharedItems>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2" memberValueDatatype="130" unbalanced="0">
      <fieldsUsage count="2">
        <fieldUsage x="-1"/>
        <fieldUsage x="1"/>
      </fieldsUsage>
    </cacheHierarchy>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oneField="1">
      <fieldsUsage count="1">
        <fieldUsage x="0"/>
      </fieldsUsage>
    </cacheHierarchy>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769457175928" createdVersion="5" refreshedVersion="8" minRefreshableVersion="3" recordCount="0" supportSubquery="1" supportAdvancedDrill="1" xr:uid="{982F3838-A200-4FE2-A393-B7D8EB9C0AC8}">
  <cacheSource type="external" connectionId="5"/>
  <cacheFields count="2">
    <cacheField name="[help_desk].[owner_group].[owner_group]" caption="owner_group" numFmtId="0" hierarchy="11" level="1">
      <sharedItems count="5">
        <s v="Architecture"/>
        <s v="Hardware"/>
        <s v="Networking"/>
        <s v="Security and Governance"/>
        <s v="Software"/>
      </sharedItems>
    </cacheField>
    <cacheField name="[Measures].[Avg Satisfaction Score]" caption="Avg Satisfaction Score" numFmtId="0" hierarchy="35" level="32767"/>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2" memberValueDatatype="130" unbalanced="0">
      <fieldsUsage count="2">
        <fieldUsage x="-1"/>
        <fieldUsage x="0"/>
      </fieldsUsage>
    </cacheHierarchy>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oneField="1">
      <fieldsUsage count="1">
        <fieldUsage x="1"/>
      </fieldsUsage>
    </cacheHierarchy>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76946087963" createdVersion="5" refreshedVersion="8" minRefreshableVersion="3" recordCount="0" supportSubquery="1" supportAdvancedDrill="1" xr:uid="{9D295FDB-A4EF-47B3-9092-5B6F4288E1A6}">
  <cacheSource type="external" connectionId="5"/>
  <cacheFields count="2">
    <cacheField name="[help_desk].[Satisfaction_star].[Satisfaction_star]" caption="Satisfaction_star" numFmtId="0" hierarchy="26" level="1">
      <sharedItems count="4">
        <s v="☆☆☆ No Rating"/>
        <s v="★☆☆ Unsatisfied"/>
        <s v="★★☆ Satisfied"/>
        <s v="★★★ Highly Satisfied"/>
      </sharedItems>
    </cacheField>
    <cacheField name="[Measures].[Total Tickets]" caption="Total Tickets" numFmtId="0" hierarchy="31" level="32767"/>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2" memberValueDatatype="130" unbalanced="0">
      <fieldsUsage count="2">
        <fieldUsage x="-1"/>
        <fieldUsage x="0"/>
      </fieldsUsage>
    </cacheHierarchy>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1"/>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800663310183" createdVersion="5" refreshedVersion="8" minRefreshableVersion="3" recordCount="0" supportSubquery="1" supportAdvancedDrill="1" xr:uid="{6CF73F84-D94E-4AFE-8EB1-8E28E8854D93}">
  <cacheSource type="external" connectionId="5"/>
  <cacheFields count="4">
    <cacheField name="[Measures].[Total Tickets]" caption="Total Tickets" numFmtId="0" hierarchy="31" level="32767"/>
    <cacheField name="[help_desk].[Satisfaction_star].[Satisfaction_star]" caption="Satisfaction_star" numFmtId="0" hierarchy="26" level="1">
      <sharedItems count="4">
        <s v="☆☆☆ No Rating"/>
        <s v="★☆☆ Unsatisfied"/>
        <s v="★★☆ Satisfied"/>
        <s v="★★★ Highly Satisfied"/>
      </sharedItems>
    </cacheField>
    <cacheField name="[help_desk].[ticket status].[ticket status]" caption="ticket status" numFmtId="0" hierarchy="17" level="1">
      <sharedItems count="4">
        <s v="Open"/>
        <s v="Waiting for Requestor Feedback"/>
        <s v="Resolved"/>
        <s v="Closed - No Action"/>
      </sharedItems>
    </cacheField>
    <cacheField name="Unsupported0" numFmtId="0" hierarchy="66" level="32767">
      <extLst>
        <ext xmlns:x14="http://schemas.microsoft.com/office/spreadsheetml/2009/9/main" uri="{63CAB8AC-B538-458d-9737-405883B0398D}">
          <x14:cacheField ignore="1"/>
        </ext>
      </extLst>
    </cacheField>
  </cacheFields>
  <cacheHierarchies count="67">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2" memberValueDatatype="130" unbalanced="0">
      <fieldsUsage count="2">
        <fieldUsage x="-1"/>
        <fieldUsage x="2"/>
      </fieldsUsage>
    </cacheHierarchy>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2" memberValueDatatype="130" unbalanced="0">
      <fieldsUsage count="2">
        <fieldUsage x="-1"/>
        <fieldUsage x="1"/>
      </fieldsUsage>
    </cacheHierarchy>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0"/>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y uniqueName="Unsupported0" caption="created_date" measure="1" count="0">
      <extLst>
        <ext xmlns:x14="http://schemas.microsoft.com/office/spreadsheetml/2009/9/main" uri="{8CF416AD-EC4C-4aba-99F5-12A058AE0983}">
          <x14:cacheHierarchy ignore="1"/>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73495373" createdVersion="5" refreshedVersion="8" minRefreshableVersion="3" recordCount="0" supportSubquery="1" supportAdvancedDrill="1" xr:uid="{6BDDE259-358E-4882-9B5C-3115D1EAE620}">
  <cacheSource type="external" connectionId="5"/>
  <cacheFields count="5">
    <cacheField name="[Measures].[Total Tickets]" caption="Total Tickets" numFmtId="0" hierarchy="31" level="32767"/>
    <cacheField name="[help_desk].[Satisfaction_star].[Satisfaction_star]" caption="Satisfaction_star" numFmtId="0" hierarchy="26" level="1">
      <sharedItems count="4">
        <s v="☆☆☆ No Rating"/>
        <s v="★☆☆ Unsatisfied"/>
        <s v="★★☆ Satisfied"/>
        <s v="★★★ Highly Satisfied"/>
      </sharedItems>
    </cacheField>
    <cacheField name="[help_desk].[ticket status].[ticket status]" caption="ticket status" numFmtId="0" hierarchy="17" level="1">
      <sharedItems count="4">
        <s v="Open"/>
        <s v="Waiting for Requestor Feedback"/>
        <s v="Resolved"/>
        <s v="Closed - No Action"/>
      </sharedItems>
    </cacheField>
    <cacheField name="[help_desk].[issue_category].[issue_category]" caption="issue_category" numFmtId="0" hierarchy="12" level="1">
      <sharedItems count="4">
        <s v="Access/Login"/>
        <s v="Hardware"/>
        <s v="Software"/>
        <s v="Systems"/>
      </sharedItems>
    </cacheField>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Num]" caption="MonthNum" attribute="1" defaultMemberUniqueName="[date].[MonthNum].[All]" allUniqueName="[date].[MonthNum].[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Weekday]" caption="Weekday" attribute="1" defaultMemberUniqueName="[date].[Weekday].[All]" allUniqueName="[date].[Weekday].[All]" dimensionUniqueName="[date]" displayFolder="" count="2" memberValueDatatype="130" unbalanced="0"/>
    <cacheHierarchy uniqueName="[date].[Weeknum]" caption="Weeknum" attribute="1" defaultMemberUniqueName="[date].[Weeknum].[All]" allUniqueName="[date].[Weeknum].[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20" unbalanced="0"/>
    <cacheHierarchy uniqueName="[date].[Prefix]" caption="Prefix" attribute="1" defaultMemberUniqueName="[date].[Prefix].[All]" allUniqueName="[date].[Prefix].[All]" dimensionUniqueName="[date]" displayFolder="" count="2" memberValueDatatype="130" unbalanced="0"/>
    <cacheHierarchy uniqueName="[help_desk].[ticket_number]" caption="ticket_number" attribute="1" defaultMemberUniqueName="[help_desk].[ticket_number].[All]" allUniqueName="[help_desk].[ticket_number].[All]" dimensionUniqueName="[help_desk]" displayFolder="" count="2" memberValueDatatype="130" unbalanced="0"/>
    <cacheHierarchy uniqueName="[help_desk].[Full Name]" caption="Full Name" attribute="1" defaultMemberUniqueName="[help_desk].[Full Name].[All]" allUniqueName="[help_desk].[Full Name].[All]" dimensionUniqueName="[help_desk]" displayFolder="" count="2" memberValueDatatype="130" unbalanced="0"/>
    <cacheHierarchy uniqueName="[help_desk].[owner_group]" caption="owner_group" attribute="1" defaultMemberUniqueName="[help_desk].[owner_group].[All]" allUniqueName="[help_desk].[owner_group].[All]" dimensionUniqueName="[help_desk]" displayFolder="" count="2" memberValueDatatype="130" unbalanced="0"/>
    <cacheHierarchy uniqueName="[help_desk].[issue_category]" caption="issue_category" attribute="1" defaultMemberUniqueName="[help_desk].[issue_category].[All]" allUniqueName="[help_desk].[issue_category].[All]" dimensionUniqueName="[help_desk]" displayFolder="" count="2" memberValueDatatype="130" unbalanced="0">
      <fieldsUsage count="2">
        <fieldUsage x="-1"/>
        <fieldUsage x="3"/>
      </fieldsUsage>
    </cacheHierarchy>
    <cacheHierarchy uniqueName="[help_desk].[ticket_type]" caption="ticket_type" attribute="1" defaultMemberUniqueName="[help_desk].[ticket_type].[All]" allUniqueName="[help_desk].[ticket_type].[All]" dimensionUniqueName="[help_desk]" displayFolder="" count="2" memberValueDatatype="130" unbalanced="0"/>
    <cacheHierarchy uniqueName="[help_desk].[severity_score]" caption="severity_score" attribute="1" defaultMemberUniqueName="[help_desk].[severity_score].[All]" allUniqueName="[help_desk].[severity_score].[All]" dimensionUniqueName="[help_desk]" displayFolder="" count="2" memberValueDatatype="20" unbalanced="0"/>
    <cacheHierarchy uniqueName="[help_desk].[severity]" caption="severity" attribute="1" defaultMemberUniqueName="[help_desk].[severity].[All]" allUniqueName="[help_desk].[severity].[All]" dimensionUniqueName="[help_desk]" displayFolder="" count="2" memberValueDatatype="130" unbalanced="0"/>
    <cacheHierarchy uniqueName="[help_desk].[days_open]" caption="days_open" attribute="1" defaultMemberUniqueName="[help_desk].[days_open].[All]" allUniqueName="[help_desk].[days_open].[All]" dimensionUniqueName="[help_desk]" displayFolder="" count="2" memberValueDatatype="20" unbalanced="0"/>
    <cacheHierarchy uniqueName="[help_desk].[ticket status]" caption="ticket status" attribute="1" defaultMemberUniqueName="[help_desk].[ticket status].[All]" allUniqueName="[help_desk].[ticket status].[All]" dimensionUniqueName="[help_desk]" displayFolder="" count="2" memberValueDatatype="130" unbalanced="0">
      <fieldsUsage count="2">
        <fieldUsage x="-1"/>
        <fieldUsage x="2"/>
      </fieldsUsage>
    </cacheHierarchy>
    <cacheHierarchy uniqueName="[help_desk].[created_date]" caption="created_date" attribute="1" time="1" defaultMemberUniqueName="[help_desk].[created_date].[All]" allUniqueName="[help_desk].[created_date].[All]" dimensionUniqueName="[help_desk]" displayFolder="" count="2" memberValueDatatype="7" unbalanced="0"/>
    <cacheHierarchy uniqueName="[help_desk].[satisfaction_score]" caption="satisfaction_score" attribute="1" defaultMemberUniqueName="[help_desk].[satisfaction_score].[All]" allUniqueName="[help_desk].[satisfaction_score].[All]" dimensionUniqueName="[help_desk]" displayFolder="" count="2" memberValueDatatype="20" unbalanced="0"/>
    <cacheHierarchy uniqueName="[help_desk].[satisfaction]" caption="satisfaction" attribute="1" defaultMemberUniqueName="[help_desk].[satisfaction].[All]" allUniqueName="[help_desk].[satisfaction].[All]" dimensionUniqueName="[help_desk]" displayFolder="" count="2" memberValueDatatype="130" unbalanced="0"/>
    <cacheHierarchy uniqueName="[help_desk].[SLA_Days]" caption="SLA_Days" attribute="1" defaultMemberUniqueName="[help_desk].[SLA_Days].[All]" allUniqueName="[help_desk].[SLA_Days].[All]" dimensionUniqueName="[help_desk]" displayFolder="" count="2" memberValueDatatype="20" unbalanced="0"/>
    <cacheHierarchy uniqueName="[help_desk].[SLA_met]" caption="SLA_met" attribute="1" defaultMemberUniqueName="[help_desk].[SLA_met].[All]" allUniqueName="[help_desk].[SLA_met].[All]" dimensionUniqueName="[help_desk]" displayFolder="" count="2" memberValueDatatype="20" unbalanced="0"/>
    <cacheHierarchy uniqueName="[help_desk].[Ticket_status_number]" caption="Ticket_status_number" attribute="1" defaultMemberUniqueName="[help_desk].[Ticket_status_number].[All]" allUniqueName="[help_desk].[Ticket_status_number].[All]" dimensionUniqueName="[help_desk]" displayFolder="" count="2" memberValueDatatype="130" unbalanced="0"/>
    <cacheHierarchy uniqueName="[help_desk].[Days_Open_Bin]" caption="Days_Open_Bin" attribute="1" defaultMemberUniqueName="[help_desk].[Days_Open_Bin].[All]" allUniqueName="[help_desk].[Days_Open_Bin].[All]" dimensionUniqueName="[help_desk]" displayFolder="" count="2" memberValueDatatype="130" unbalanced="0"/>
    <cacheHierarchy uniqueName="[help_desk].[Days_Open_Bin_Rank]" caption="Days_Open_Bin_Rank" attribute="1" defaultMemberUniqueName="[help_desk].[Days_Open_Bin_Rank].[All]" allUniqueName="[help_desk].[Days_Open_Bin_Rank].[All]" dimensionUniqueName="[help_desk]" displayFolder="" count="2" memberValueDatatype="130" unbalanced="0"/>
    <cacheHierarchy uniqueName="[help_desk].[Satisfaction_star]" caption="Satisfaction_star" attribute="1" defaultMemberUniqueName="[help_desk].[Satisfaction_star].[All]" allUniqueName="[help_desk].[Satisfaction_star].[All]" dimensionUniqueName="[help_desk]" displayFolder="" count="2" memberValueDatatype="130" unbalanced="0">
      <fieldsUsage count="2">
        <fieldUsage x="-1"/>
        <fieldUsage x="1"/>
      </fieldsUsage>
    </cacheHierarchy>
    <cacheHierarchy uniqueName="[Measure].[Column1]" caption="Column1" attribute="1" defaultMemberUniqueName="[Measure].[Column1].[All]" allUniqueName="[Measure].[Column1].[All]" dimensionUniqueName="[Measure]" displayFolder="" count="2"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2"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2"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2" memberValueDatatype="20" unbalanced="0"/>
    <cacheHierarchy uniqueName="[Measures].[Total Tickets]" caption="Total Tickets" measure="1" displayFolder="" measureGroup="Measure" count="0" oneField="1">
      <fieldsUsage count="1">
        <fieldUsage x="0"/>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76273145" createdVersion="5" refreshedVersion="8" minRefreshableVersion="3" recordCount="0" supportSubquery="1" supportAdvancedDrill="1" xr:uid="{0BF43430-12ED-4866-BB16-EA5474205740}">
  <cacheSource type="external" connectionId="5"/>
  <cacheFields count="3">
    <cacheField name="[Measures].[Total Tickets]" caption="Total Tickets" numFmtId="0" hierarchy="31" level="32767"/>
    <cacheField name="[help_desk].[ticket_type].[ticket_type]" caption="ticket_type" numFmtId="0" hierarchy="13" level="1">
      <sharedItems count="2">
        <s v="Issue"/>
        <s v="Request"/>
      </sharedItems>
    </cacheField>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2" memberValueDatatype="130" unbalanced="0">
      <fieldsUsage count="2">
        <fieldUsage x="-1"/>
        <fieldUsage x="1"/>
      </fieldsUsage>
    </cacheHierarchy>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0"/>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77662038" createdVersion="5" refreshedVersion="8" minRefreshableVersion="3" recordCount="0" supportSubquery="1" supportAdvancedDrill="1" xr:uid="{A928B101-CA38-4FF0-9E3B-85C328E71DC1}">
  <cacheSource type="external" connectionId="5"/>
  <cacheFields count="4">
    <cacheField name="[Measures].[Min of days_open]" caption="Min of days_open" numFmtId="0" hierarchy="62" level="32767"/>
    <cacheField name="[Measures].[Max of days_open]" caption="Max of days_open" numFmtId="0" hierarchy="63" level="32767"/>
    <cacheField name="[Measures].[Unresolved Critical]" caption="Unresolved Critical" numFmtId="0" hierarchy="41" level="32767"/>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oneField="1">
      <fieldsUsage count="1">
        <fieldUsage x="2"/>
      </fieldsUsage>
    </cacheHierarchy>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oneField="1" hidden="1">
      <fieldsUsage count="1">
        <fieldUsage x="0"/>
      </fieldsUsage>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78935185" createdVersion="5" refreshedVersion="8" minRefreshableVersion="3" recordCount="0" supportSubquery="1" supportAdvancedDrill="1" xr:uid="{01A8377A-E2D5-4300-A54C-1512A2AA5E94}">
  <cacheSource type="external" connectionId="5"/>
  <cacheFields count="10">
    <cacheField name="[Measures].[Total Tickets]" caption="Total Tickets" numFmtId="0" hierarchy="31" level="32767"/>
    <cacheField name="[Measures].[Avg Days Open All ]" caption="Avg Days Open All " numFmtId="0" hierarchy="32" level="32767"/>
    <cacheField name="[Measures].[Avg Resolution Days ]" caption="Avg Resolution Days " numFmtId="0" hierarchy="33" level="32767"/>
    <cacheField name="[Measures].[Overall Satisfaction Rate ]" caption="Overall Satisfaction Rate " numFmtId="0" hierarchy="34" level="32767"/>
    <cacheField name="[Measures].[Avg Satisfaction Score]" caption="Avg Satisfaction Score" numFmtId="0" hierarchy="35" level="32767"/>
    <cacheField name="[Measures].[Open Tickets]" caption="Open Tickets" numFmtId="0" hierarchy="36" level="32767"/>
    <cacheField name="[Measures].[% Within SLA]" caption="% Within SLA" numFmtId="0" hierarchy="39" level="32767"/>
    <cacheField name="[Measures].[Within SLA]" caption="Within SLA" numFmtId="0" hierarchy="38" level="32767"/>
    <cacheField name="[Measures].[Closed Tickets ]" caption="Closed Tickets " numFmtId="0" hierarchy="37" level="32767"/>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9"/>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0"/>
      </fieldsUsage>
    </cacheHierarchy>
    <cacheHierarchy uniqueName="[Measures].[Avg Days Open All ]" caption="Avg Days Open All " measure="1" displayFolder="" measureGroup="Measure" count="0" oneField="1">
      <fieldsUsage count="1">
        <fieldUsage x="1"/>
      </fieldsUsage>
    </cacheHierarchy>
    <cacheHierarchy uniqueName="[Measures].[Avg Resolution Days ]" caption="Avg Resolution Days " measure="1" displayFolder="" measureGroup="Measure" count="0" oneField="1">
      <fieldsUsage count="1">
        <fieldUsage x="2"/>
      </fieldsUsage>
    </cacheHierarchy>
    <cacheHierarchy uniqueName="[Measures].[Overall Satisfaction Rate ]" caption="Overall Satisfaction Rate " measure="1" displayFolder="" measureGroup="Measure" count="0" oneField="1">
      <fieldsUsage count="1">
        <fieldUsage x="3"/>
      </fieldsUsage>
    </cacheHierarchy>
    <cacheHierarchy uniqueName="[Measures].[Avg Satisfaction Score]" caption="Avg Satisfaction Score" measure="1" displayFolder="" measureGroup="Measure" count="0" oneField="1">
      <fieldsUsage count="1">
        <fieldUsage x="4"/>
      </fieldsUsage>
    </cacheHierarchy>
    <cacheHierarchy uniqueName="[Measures].[Open Tickets]" caption="Open Tickets" measure="1" displayFolder="" measureGroup="Measure" count="0" oneField="1">
      <fieldsUsage count="1">
        <fieldUsage x="5"/>
      </fieldsUsage>
    </cacheHierarchy>
    <cacheHierarchy uniqueName="[Measures].[Closed Tickets ]" caption="Closed Tickets " measure="1" displayFolder="" measureGroup="Measure" count="0" oneField="1">
      <fieldsUsage count="1">
        <fieldUsage x="8"/>
      </fieldsUsage>
    </cacheHierarchy>
    <cacheHierarchy uniqueName="[Measures].[Within SLA]" caption="Within SLA" measure="1" displayFolder="" measureGroup="Measure" count="0" oneField="1">
      <fieldsUsage count="1">
        <fieldUsage x="7"/>
      </fieldsUsage>
    </cacheHierarchy>
    <cacheHierarchy uniqueName="[Measures].[% Within SLA]" caption="% Within SLA" measure="1" displayFolder="" measureGroup="Measure" count="0" oneField="1">
      <fieldsUsage count="1">
        <fieldUsage x="6"/>
      </fieldsUsage>
    </cacheHierarchy>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80208332" createdVersion="5" refreshedVersion="8" minRefreshableVersion="3" recordCount="0" supportSubquery="1" supportAdvancedDrill="1" xr:uid="{9AEA9E32-1668-4937-A76F-43BE0DA178B6}">
  <cacheSource type="external" connectionId="5"/>
  <cacheFields count="2">
    <cacheField name="[Measures].[Total Tickets]" caption="Total Tickets" numFmtId="0" hierarchy="31" level="32767"/>
    <cacheField name="[date].[Month].[Month]" caption="Month" numFmtId="0" hierarchy="3" level="1">
      <sharedItems count="8">
        <s v="Mar"/>
        <s v="Apr"/>
        <s v="May"/>
        <s v="Jun"/>
        <s v="Jul"/>
        <s v="Aug"/>
        <s v="Sep"/>
        <s v="Oct"/>
      </sharedItems>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0"/>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81712964" createdVersion="5" refreshedVersion="8" minRefreshableVersion="3" recordCount="0" supportSubquery="1" supportAdvancedDrill="1" xr:uid="{1EEAC9D3-C180-4460-A88D-7692B5DB46CE}">
  <cacheSource type="external" connectionId="5"/>
  <cacheFields count="3">
    <cacheField name="[date].[Month].[Month]" caption="Month" numFmtId="0" hierarchy="3" level="1">
      <sharedItems count="8">
        <s v="Mar"/>
        <s v="Apr"/>
        <s v="May"/>
        <s v="Jun"/>
        <s v="Jul"/>
        <s v="Aug"/>
        <s v="Sep"/>
        <s v="Oct"/>
      </sharedItems>
    </cacheField>
    <cacheField name="[Measures].[Open Tickets]" caption="Open Tickets" numFmtId="0" hierarchy="36" level="32767"/>
    <cacheField name="[Measures].[% Within SLA Open]" caption="% Within SLA Open" numFmtId="0" hierarchy="43" level="32767"/>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oneField="1">
      <fieldsUsage count="1">
        <fieldUsage x="1"/>
      </fieldsUsage>
    </cacheHierarchy>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oneField="1">
      <fieldsUsage count="1">
        <fieldUsage x="2"/>
      </fieldsUsage>
    </cacheHierarchy>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82986111" createdVersion="5" refreshedVersion="8" minRefreshableVersion="3" recordCount="0" supportSubquery="1" supportAdvancedDrill="1" xr:uid="{2E15C28A-A9E9-46B4-88F9-DBF56434CF5D}">
  <cacheSource type="external" connectionId="5"/>
  <cacheFields count="3">
    <cacheField name="[date].[Month].[Month]" caption="Month" numFmtId="0" hierarchy="3" level="1">
      <sharedItems count="8">
        <s v="Mar"/>
        <s v="Apr"/>
        <s v="May"/>
        <s v="Jun"/>
        <s v="Jul"/>
        <s v="Aug"/>
        <s v="Sep"/>
        <s v="Oct"/>
      </sharedItems>
    </cacheField>
    <cacheField name="[Measures].[Closed Tickets ]" caption="Closed Tickets " numFmtId="0" hierarchy="37" level="32767"/>
    <cacheField name="[Measures].[% Within SLA Closed ]" caption="% Within SLA Closed " numFmtId="0" hierarchy="45" level="32767"/>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oneField="1">
      <fieldsUsage count="1">
        <fieldUsage x="1"/>
      </fieldsUsage>
    </cacheHierarchy>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oneField="1">
      <fieldsUsage count="1">
        <fieldUsage x="2"/>
      </fieldsUsage>
    </cacheHierarchy>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84606481" createdVersion="5" refreshedVersion="8" minRefreshableVersion="3" recordCount="0" supportSubquery="1" supportAdvancedDrill="1" xr:uid="{3317DFE2-F7D2-4051-B7CD-92D540A4383A}">
  <cacheSource type="external" connectionId="5"/>
  <cacheFields count="5">
    <cacheField name="[help_desk].[owner_group].[owner_group]" caption="owner_group" numFmtId="0" hierarchy="11" level="1">
      <sharedItems count="5">
        <s v="Architecture"/>
        <s v="Hardware"/>
        <s v="Networking"/>
        <s v="Security and Governance"/>
        <s v="Software"/>
      </sharedItems>
    </cacheField>
    <cacheField name="[Measures].[Total Tickets]" caption="Total Tickets" numFmtId="0" hierarchy="31" level="32767"/>
    <cacheField name="[Measures].[Avg Resolution Days ]" caption="Avg Resolution Days " numFmtId="0" hierarchy="33" level="32767"/>
    <cacheField name="[Measures].[Unresolved Critical]" caption="Unresolved Critical" numFmtId="0" hierarchy="41" level="32767"/>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Num]" caption="MonthNum" attribute="1" defaultMemberUniqueName="[date].[MonthNum].[All]" allUniqueName="[date].[MonthNum].[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Weekday]" caption="Weekday" attribute="1" defaultMemberUniqueName="[date].[Weekday].[All]" allUniqueName="[date].[Weekday].[All]" dimensionUniqueName="[date]" displayFolder="" count="2" memberValueDatatype="130" unbalanced="0"/>
    <cacheHierarchy uniqueName="[date].[Weeknum]" caption="Weeknum" attribute="1" defaultMemberUniqueName="[date].[Weeknum].[All]" allUniqueName="[date].[Weeknum].[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20" unbalanced="0"/>
    <cacheHierarchy uniqueName="[date].[Prefix]" caption="Prefix" attribute="1" defaultMemberUniqueName="[date].[Prefix].[All]" allUniqueName="[date].[Prefix].[All]" dimensionUniqueName="[date]" displayFolder="" count="2" memberValueDatatype="130" unbalanced="0"/>
    <cacheHierarchy uniqueName="[help_desk].[ticket_number]" caption="ticket_number" attribute="1" defaultMemberUniqueName="[help_desk].[ticket_number].[All]" allUniqueName="[help_desk].[ticket_number].[All]" dimensionUniqueName="[help_desk]" displayFolder="" count="2" memberValueDatatype="130" unbalanced="0"/>
    <cacheHierarchy uniqueName="[help_desk].[Full Name]" caption="Full Name" attribute="1" defaultMemberUniqueName="[help_desk].[Full Name].[All]" allUniqueName="[help_desk].[Full Name].[All]" dimensionUniqueName="[help_desk]" displayFolder="" count="2" memberValueDatatype="130" unbalanced="0"/>
    <cacheHierarchy uniqueName="[help_desk].[owner_group]" caption="owner_group" attribute="1" defaultMemberUniqueName="[help_desk].[owner_group].[All]" allUniqueName="[help_desk].[owner_group].[All]" dimensionUniqueName="[help_desk]" displayFolder="" count="2" memberValueDatatype="130" unbalanced="0">
      <fieldsUsage count="2">
        <fieldUsage x="-1"/>
        <fieldUsage x="0"/>
      </fieldsUsage>
    </cacheHierarchy>
    <cacheHierarchy uniqueName="[help_desk].[issue_category]" caption="issue_category" attribute="1" defaultMemberUniqueName="[help_desk].[issue_category].[All]" allUniqueName="[help_desk].[issue_category].[All]" dimensionUniqueName="[help_desk]" displayFolder="" count="2" memberValueDatatype="130" unbalanced="0"/>
    <cacheHierarchy uniqueName="[help_desk].[ticket_type]" caption="ticket_type" attribute="1" defaultMemberUniqueName="[help_desk].[ticket_type].[All]" allUniqueName="[help_desk].[ticket_type].[All]" dimensionUniqueName="[help_desk]" displayFolder="" count="2" memberValueDatatype="130" unbalanced="0"/>
    <cacheHierarchy uniqueName="[help_desk].[severity_score]" caption="severity_score" attribute="1" defaultMemberUniqueName="[help_desk].[severity_score].[All]" allUniqueName="[help_desk].[severity_score].[All]" dimensionUniqueName="[help_desk]" displayFolder="" count="2" memberValueDatatype="20" unbalanced="0"/>
    <cacheHierarchy uniqueName="[help_desk].[severity]" caption="severity" attribute="1" defaultMemberUniqueName="[help_desk].[severity].[All]" allUniqueName="[help_desk].[severity].[All]" dimensionUniqueName="[help_desk]" displayFolder="" count="2" memberValueDatatype="130" unbalanced="0"/>
    <cacheHierarchy uniqueName="[help_desk].[days_open]" caption="days_open" attribute="1" defaultMemberUniqueName="[help_desk].[days_open].[All]" allUniqueName="[help_desk].[days_open].[All]" dimensionUniqueName="[help_desk]" displayFolder="" count="2" memberValueDatatype="20" unbalanced="0"/>
    <cacheHierarchy uniqueName="[help_desk].[ticket status]" caption="ticket status" attribute="1" defaultMemberUniqueName="[help_desk].[ticket status].[All]" allUniqueName="[help_desk].[ticket status].[All]" dimensionUniqueName="[help_desk]" displayFolder="" count="2" memberValueDatatype="130" unbalanced="0"/>
    <cacheHierarchy uniqueName="[help_desk].[created_date]" caption="created_date" attribute="1" time="1" defaultMemberUniqueName="[help_desk].[created_date].[All]" allUniqueName="[help_desk].[created_date].[All]" dimensionUniqueName="[help_desk]" displayFolder="" count="2" memberValueDatatype="7" unbalanced="0"/>
    <cacheHierarchy uniqueName="[help_desk].[satisfaction_score]" caption="satisfaction_score" attribute="1" defaultMemberUniqueName="[help_desk].[satisfaction_score].[All]" allUniqueName="[help_desk].[satisfaction_score].[All]" dimensionUniqueName="[help_desk]" displayFolder="" count="2" memberValueDatatype="20" unbalanced="0"/>
    <cacheHierarchy uniqueName="[help_desk].[satisfaction]" caption="satisfaction" attribute="1" defaultMemberUniqueName="[help_desk].[satisfaction].[All]" allUniqueName="[help_desk].[satisfaction].[All]" dimensionUniqueName="[help_desk]" displayFolder="" count="2" memberValueDatatype="130" unbalanced="0"/>
    <cacheHierarchy uniqueName="[help_desk].[SLA_Days]" caption="SLA_Days" attribute="1" defaultMemberUniqueName="[help_desk].[SLA_Days].[All]" allUniqueName="[help_desk].[SLA_Days].[All]" dimensionUniqueName="[help_desk]" displayFolder="" count="2" memberValueDatatype="20" unbalanced="0"/>
    <cacheHierarchy uniqueName="[help_desk].[SLA_met]" caption="SLA_met" attribute="1" defaultMemberUniqueName="[help_desk].[SLA_met].[All]" allUniqueName="[help_desk].[SLA_met].[All]" dimensionUniqueName="[help_desk]" displayFolder="" count="2" memberValueDatatype="20" unbalanced="0"/>
    <cacheHierarchy uniqueName="[help_desk].[Ticket_status_number]" caption="Ticket_status_number" attribute="1" defaultMemberUniqueName="[help_desk].[Ticket_status_number].[All]" allUniqueName="[help_desk].[Ticket_status_number].[All]" dimensionUniqueName="[help_desk]" displayFolder="" count="2" memberValueDatatype="130" unbalanced="0"/>
    <cacheHierarchy uniqueName="[help_desk].[Days_Open_Bin]" caption="Days_Open_Bin" attribute="1" defaultMemberUniqueName="[help_desk].[Days_Open_Bin].[All]" allUniqueName="[help_desk].[Days_Open_Bin].[All]" dimensionUniqueName="[help_desk]" displayFolder="" count="2" memberValueDatatype="130" unbalanced="0"/>
    <cacheHierarchy uniqueName="[help_desk].[Days_Open_Bin_Rank]" caption="Days_Open_Bin_Rank" attribute="1" defaultMemberUniqueName="[help_desk].[Days_Open_Bin_Rank].[All]" allUniqueName="[help_desk].[Days_Open_Bin_Rank].[All]" dimensionUniqueName="[help_desk]" displayFolder="" count="2" memberValueDatatype="130" unbalanced="0"/>
    <cacheHierarchy uniqueName="[help_desk].[Satisfaction_star]" caption="Satisfaction_star" attribute="1" defaultMemberUniqueName="[help_desk].[Satisfaction_star].[All]" allUniqueName="[help_desk].[Satisfaction_star].[All]" dimensionUniqueName="[help_desk]" displayFolder="" count="2" memberValueDatatype="130" unbalanced="0"/>
    <cacheHierarchy uniqueName="[Measure].[Column1]" caption="Column1" attribute="1" defaultMemberUniqueName="[Measure].[Column1].[All]" allUniqueName="[Measure].[Column1].[All]" dimensionUniqueName="[Measure]" displayFolder="" count="2"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2"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2"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2" memberValueDatatype="20" unbalanced="0"/>
    <cacheHierarchy uniqueName="[Measures].[Total Tickets]" caption="Total Tickets" measure="1" displayFolder="" measureGroup="Measure" count="0" oneField="1">
      <fieldsUsage count="1">
        <fieldUsage x="1"/>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oneField="1">
      <fieldsUsage count="1">
        <fieldUsage x="2"/>
      </fieldsUsage>
    </cacheHierarchy>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oneField="1">
      <fieldsUsage count="1">
        <fieldUsage x="3"/>
      </fieldsUsage>
    </cacheHierarchy>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86226851" createdVersion="5" refreshedVersion="8" minRefreshableVersion="3" recordCount="0" supportSubquery="1" supportAdvancedDrill="1" xr:uid="{1BA0C722-1904-40AE-BFC5-D006D935EAAD}">
  <cacheSource type="external" connectionId="5"/>
  <cacheFields count="3">
    <cacheField name="[Measures].[Total Tickets]" caption="Total Tickets" numFmtId="0" hierarchy="31" level="32767"/>
    <cacheField name="[help_desk].[owner_group].[owner_group]" caption="owner_group" numFmtId="0" hierarchy="11" level="1">
      <sharedItems count="5">
        <s v="Architecture"/>
        <s v="Hardware"/>
        <s v="Networking"/>
        <s v="Security and Governance"/>
        <s v="Software"/>
      </sharedItems>
    </cacheField>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2" memberValueDatatype="130" unbalanced="0">
      <fieldsUsage count="2">
        <fieldUsage x="-1"/>
        <fieldUsage x="1"/>
      </fieldsUsage>
    </cacheHierarchy>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0"/>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87847222" createdVersion="5" refreshedVersion="8" minRefreshableVersion="3" recordCount="0" supportSubquery="1" supportAdvancedDrill="1" xr:uid="{4CC90729-BDA9-434C-9FB2-DF3912EF2928}">
  <cacheSource type="external" connectionId="5"/>
  <cacheFields count="3">
    <cacheField name="[Measures].[Count of ticket_number]" caption="Count of ticket_number" numFmtId="0" hierarchy="57" level="32767"/>
    <cacheField name="[help_desk].[Days_Open_Bin].[Days_Open_Bin]" caption="Days_Open_Bin" numFmtId="0" hierarchy="24" level="1">
      <sharedItems count="5">
        <s v="0-7"/>
        <s v="8-14"/>
        <s v="15-21"/>
        <s v="22-30"/>
        <s v="31+"/>
      </sharedItems>
    </cacheField>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2" memberValueDatatype="130" unbalanced="0">
      <fieldsUsage count="2">
        <fieldUsage x="-1"/>
        <fieldUsage x="1"/>
      </fieldsUsage>
    </cacheHierarchy>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89583331" createdVersion="5" refreshedVersion="8" minRefreshableVersion="3" recordCount="0" supportSubquery="1" supportAdvancedDrill="1" xr:uid="{47C33862-B889-4FCF-B98E-B63D684AE43B}">
  <cacheSource type="external" connectionId="5"/>
  <cacheFields count="3">
    <cacheField name="[help_desk].[issue_category].[issue_category]" caption="issue_category" numFmtId="0" hierarchy="12" level="1">
      <sharedItems count="4">
        <s v="Access/Login"/>
        <s v="Hardware"/>
        <s v="Software"/>
        <s v="Systems"/>
      </sharedItems>
    </cacheField>
    <cacheField name="[Measures].[Total Tickets]" caption="Total Tickets" numFmtId="0" hierarchy="31" level="32767"/>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2" memberValueDatatype="130" unbalanced="0">
      <fieldsUsage count="2">
        <fieldUsage x="-1"/>
        <fieldUsage x="0"/>
      </fieldsUsage>
    </cacheHierarchy>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1"/>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90972224" createdVersion="5" refreshedVersion="8" minRefreshableVersion="3" recordCount="0" supportSubquery="1" supportAdvancedDrill="1" xr:uid="{63E97AC0-0EF3-44BB-BBE4-D630E7B0A0C0}">
  <cacheSource type="external" connectionId="5"/>
  <cacheFields count="3">
    <cacheField name="[Measures].[Total Tickets]" caption="Total Tickets" numFmtId="0" hierarchy="31" level="32767"/>
    <cacheField name="[help_desk].[severity].[severity]" caption="severity" numFmtId="0" hierarchy="15" level="1">
      <sharedItems count="4">
        <s v="High"/>
        <s v="Low"/>
        <s v="Medium"/>
        <s v="Unassigned"/>
      </sharedItems>
    </cacheField>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2" memberValueDatatype="130" unbalanced="0">
      <fieldsUsage count="2">
        <fieldUsage x="-1"/>
        <fieldUsage x="1"/>
      </fieldsUsage>
    </cacheHierarchy>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0"/>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92245371" createdVersion="5" refreshedVersion="8" minRefreshableVersion="3" recordCount="0" supportSubquery="1" supportAdvancedDrill="1" xr:uid="{BCB28970-94EC-4474-8C4C-F9896D2CAEBF}">
  <cacheSource type="external" connectionId="5"/>
  <cacheFields count="3">
    <cacheField name="[Measures].[Total Tickets]" caption="Total Tickets" numFmtId="0" hierarchy="31" level="32767"/>
    <cacheField name="[help_desk].[Satisfaction_star].[Satisfaction_star]" caption="Satisfaction_star" numFmtId="0" hierarchy="26" level="1">
      <sharedItems count="4">
        <s v="☆☆☆ No Rating"/>
        <s v="★☆☆ Unsatisfied"/>
        <s v="★★☆ Satisfied"/>
        <s v="★★★ Highly Satisfied"/>
      </sharedItems>
    </cacheField>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2" memberValueDatatype="130" unbalanced="0">
      <fieldsUsage count="2">
        <fieldUsage x="-1"/>
        <fieldUsage x="1"/>
      </fieldsUsage>
    </cacheHierarchy>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0"/>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93750002" createdVersion="5" refreshedVersion="8" minRefreshableVersion="3" recordCount="0" supportSubquery="1" supportAdvancedDrill="1" xr:uid="{E4AA9B5C-582B-4F24-8655-C1DC1FD4E47C}">
  <cacheSource type="external" connectionId="5"/>
  <cacheFields count="3">
    <cacheField name="[date].[Month].[Month]" caption="Month" numFmtId="0" hierarchy="3" level="1">
      <sharedItems count="8">
        <s v="Mar"/>
        <s v="Apr"/>
        <s v="May"/>
        <s v="Jun"/>
        <s v="Jul"/>
        <s v="Aug"/>
        <s v="Sep"/>
        <s v="Oct"/>
      </sharedItems>
    </cacheField>
    <cacheField name="[Measures].[% Within SLA]" caption="% Within SLA" numFmtId="0" hierarchy="39" level="32767"/>
    <cacheField name="[Measures].[Total Tickets]" caption="Total Tickets" numFmtId="0" hierarchy="31" level="32767"/>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2"/>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oneField="1">
      <fieldsUsage count="1">
        <fieldUsage x="1"/>
      </fieldsUsage>
    </cacheHierarchy>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95023149" createdVersion="5" refreshedVersion="8" minRefreshableVersion="3" recordCount="0" supportSubquery="1" supportAdvancedDrill="1" xr:uid="{967D3720-00C2-41AE-BB70-C9CE216F4C68}">
  <cacheSource type="external" connectionId="5"/>
  <cacheFields count="3">
    <cacheField name="[help_desk].[severity].[severity]" caption="severity" numFmtId="0" hierarchy="15" level="1">
      <sharedItems count="4">
        <s v="High"/>
        <s v="Low"/>
        <s v="Medium"/>
        <s v="Unassigned"/>
      </sharedItems>
    </cacheField>
    <cacheField name="[Measures].[Avg Days Open All ]" caption="Avg Days Open All " numFmtId="0" hierarchy="32" level="32767"/>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2" memberValueDatatype="130" unbalanced="0">
      <fieldsUsage count="2">
        <fieldUsage x="-1"/>
        <fieldUsage x="0"/>
      </fieldsUsage>
    </cacheHierarchy>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oneField="1">
      <fieldsUsage count="1">
        <fieldUsage x="1"/>
      </fieldsUsage>
    </cacheHierarchy>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96527781" createdVersion="5" refreshedVersion="8" minRefreshableVersion="3" recordCount="0" supportSubquery="1" supportAdvancedDrill="1" xr:uid="{FD6DE654-6C28-4FDC-94E9-C444A8AA1D32}">
  <cacheSource type="external" connectionId="5"/>
  <cacheFields count="3">
    <cacheField name="[help_desk].[issue_category].[issue_category]" caption="issue_category" numFmtId="0" hierarchy="12" level="1">
      <sharedItems count="4">
        <s v="Access/Login"/>
        <s v="Hardware"/>
        <s v="Software"/>
        <s v="Systems"/>
      </sharedItems>
    </cacheField>
    <cacheField name="[Measures].[Avg Days Open All ]" caption="Avg Days Open All " numFmtId="0" hierarchy="32" level="32767"/>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2" memberValueDatatype="130" unbalanced="0">
      <fieldsUsage count="2">
        <fieldUsage x="-1"/>
        <fieldUsage x="0"/>
      </fieldsUsage>
    </cacheHierarchy>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oneField="1">
      <fieldsUsage count="1">
        <fieldUsage x="1"/>
      </fieldsUsage>
    </cacheHierarchy>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97800928" createdVersion="5" refreshedVersion="8" minRefreshableVersion="3" recordCount="0" supportSubquery="1" supportAdvancedDrill="1" xr:uid="{5644AC1E-B78B-417A-A050-3DAF8BDC0F12}">
  <cacheSource type="external" connectionId="5"/>
  <cacheFields count="3">
    <cacheField name="[date].[Month].[Month]" caption="Month" numFmtId="0" hierarchy="3" level="1">
      <sharedItems count="8">
        <s v="Mar"/>
        <s v="Apr"/>
        <s v="May"/>
        <s v="Jun"/>
        <s v="Jul"/>
        <s v="Aug"/>
        <s v="Sep"/>
        <s v="Oct"/>
      </sharedItems>
    </cacheField>
    <cacheField name="[help_desk].[ticket_type].[ticket_type]" caption="ticket_type" numFmtId="0" hierarchy="13" level="1">
      <sharedItems count="2">
        <s v="Issue"/>
        <s v="Request"/>
      </sharedItems>
    </cacheField>
    <cacheField name="[Measures].[Total Tickets]" caption="Total Tickets" numFmtId="0" hierarchy="31" level="32767"/>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2" memberValueDatatype="130" unbalanced="0"/>
    <cacheHierarchy uniqueName="[help_desk].[ticket_type]" caption="ticket_type" attribute="1" defaultMemberUniqueName="[help_desk].[ticket_type].[All]" allUniqueName="[help_desk].[ticket_type].[All]" dimensionUniqueName="[help_desk]" displayFolder="" count="2" memberValueDatatype="130" unbalanced="0">
      <fieldsUsage count="2">
        <fieldUsage x="-1"/>
        <fieldUsage x="1"/>
      </fieldsUsage>
    </cacheHierarchy>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0"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0"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oneField="1">
      <fieldsUsage count="1">
        <fieldUsage x="2"/>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198958336" createdVersion="5" refreshedVersion="8" minRefreshableVersion="3" recordCount="0" supportSubquery="1" supportAdvancedDrill="1" xr:uid="{FF0A0F3F-D4C5-4910-8C01-B46D5D564B6E}">
  <cacheSource type="external" connectionId="5"/>
  <cacheFields count="3">
    <cacheField name="[help_desk].[Satisfaction_star].[Satisfaction_star]" caption="Satisfaction_star" numFmtId="0" hierarchy="26" level="1">
      <sharedItems count="4">
        <s v="☆☆☆ No Rating"/>
        <s v="★☆☆ Unsatisfied"/>
        <s v="★★☆ Satisfied"/>
        <s v="★★★ Highly Satisfied"/>
      </sharedItems>
    </cacheField>
    <cacheField name="[Measures].[Count of ticket_number]" caption="Count of ticket_number" numFmtId="0" hierarchy="57" level="32767"/>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2"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2" memberValueDatatype="130" unbalanced="0">
      <fieldsUsage count="2">
        <fieldUsage x="-1"/>
        <fieldUsage x="0"/>
      </fieldsUsage>
    </cacheHierarchy>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200578707" createdVersion="5" refreshedVersion="8" minRefreshableVersion="3" recordCount="0" supportSubquery="1" supportAdvancedDrill="1" xr:uid="{7C7B61D2-1001-40C1-B6AB-E24CAF5BED4F}">
  <cacheSource type="external" connectionId="5"/>
  <cacheFields count="3">
    <cacheField name="[help_desk].[Satisfaction_star].[Satisfaction_star]" caption="Satisfaction_star" numFmtId="0" hierarchy="26" level="1">
      <sharedItems count="4">
        <s v="☆☆☆ No Rating"/>
        <s v="★☆☆ Unsatisfied"/>
        <s v="★★☆ Satisfied"/>
        <s v="★★★ Highly Satisfied"/>
      </sharedItems>
    </cacheField>
    <cacheField name="[Measures].[Count of ticket_number]" caption="Count of ticket_number" numFmtId="0" hierarchy="57" level="32767"/>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0"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2"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0"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2" memberValueDatatype="130" unbalanced="0">
      <fieldsUsage count="2">
        <fieldUsage x="-1"/>
        <fieldUsage x="0"/>
      </fieldsUsage>
    </cacheHierarchy>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202199077" createdVersion="5" refreshedVersion="8" minRefreshableVersion="3" recordCount="0" supportSubquery="1" supportAdvancedDrill="1" xr:uid="{2E18CB0B-731C-4666-B064-C8BCD3E8BEAA}">
  <cacheSource type="external" connectionId="5"/>
  <cacheFields count="5">
    <cacheField name="[Measures].[Total Tickets]" caption="Total Tickets" numFmtId="0" hierarchy="31" level="32767"/>
    <cacheField name="[help_desk].[Satisfaction_star].[Satisfaction_star]" caption="Satisfaction_star" numFmtId="0" hierarchy="26" level="1">
      <sharedItems count="4">
        <s v="☆☆☆ No Rating"/>
        <s v="★☆☆ Unsatisfied"/>
        <s v="★★☆ Satisfied"/>
        <s v="★★★ Highly Satisfied"/>
      </sharedItems>
    </cacheField>
    <cacheField name="[help_desk].[ticket status].[ticket status]" caption="ticket status" numFmtId="0" hierarchy="17" level="1">
      <sharedItems count="4">
        <s v="Open"/>
        <s v="Waiting for Requestor Feedback"/>
        <s v="Resolved"/>
        <s v="Closed - No Action"/>
      </sharedItems>
    </cacheField>
    <cacheField name="[help_desk].[severity].[severity]" caption="severity" numFmtId="0" hierarchy="15" level="1">
      <sharedItems count="4">
        <s v="High"/>
        <s v="Low"/>
        <s v="Medium"/>
        <s v="Unassigned"/>
      </sharedItems>
    </cacheField>
    <cacheField name="[date].[Month].[Month]" caption="Month" numFmtId="0" hierarchy="3" level="1">
      <sharedItems containsSemiMixedTypes="0" containsNonDate="0" containsString="0"/>
    </cacheField>
  </cacheFields>
  <cacheHierarchies count="66">
    <cacheHierarchy uniqueName="[date].[created_date]" caption="created_date" attribute="1" time="1" defaultMemberUniqueName="[date].[created_date].[All]" allUniqueName="[date].[created_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Num]" caption="MonthNum" attribute="1" defaultMemberUniqueName="[date].[MonthNum].[All]" allUniqueName="[date].[MonthNum].[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Weekday]" caption="Weekday" attribute="1" defaultMemberUniqueName="[date].[Weekday].[All]" allUniqueName="[date].[Weekday].[All]" dimensionUniqueName="[date]" displayFolder="" count="2" memberValueDatatype="130" unbalanced="0"/>
    <cacheHierarchy uniqueName="[date].[Weeknum]" caption="Weeknum" attribute="1" defaultMemberUniqueName="[date].[Weeknum].[All]" allUniqueName="[date].[Weeknum].[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20" unbalanced="0"/>
    <cacheHierarchy uniqueName="[date].[Prefix]" caption="Prefix" attribute="1" defaultMemberUniqueName="[date].[Prefix].[All]" allUniqueName="[date].[Prefix].[All]" dimensionUniqueName="[date]" displayFolder="" count="2" memberValueDatatype="130" unbalanced="0"/>
    <cacheHierarchy uniqueName="[help_desk].[ticket_number]" caption="ticket_number" attribute="1" defaultMemberUniqueName="[help_desk].[ticket_number].[All]" allUniqueName="[help_desk].[ticket_number].[All]" dimensionUniqueName="[help_desk]" displayFolder="" count="2" memberValueDatatype="130" unbalanced="0"/>
    <cacheHierarchy uniqueName="[help_desk].[Full Name]" caption="Full Name" attribute="1" defaultMemberUniqueName="[help_desk].[Full Name].[All]" allUniqueName="[help_desk].[Full Name].[All]" dimensionUniqueName="[help_desk]" displayFolder="" count="2" memberValueDatatype="130" unbalanced="0"/>
    <cacheHierarchy uniqueName="[help_desk].[owner_group]" caption="owner_group" attribute="1" defaultMemberUniqueName="[help_desk].[owner_group].[All]" allUniqueName="[help_desk].[owner_group].[All]" dimensionUniqueName="[help_desk]" displayFolder="" count="2" memberValueDatatype="130" unbalanced="0"/>
    <cacheHierarchy uniqueName="[help_desk].[issue_category]" caption="issue_category" attribute="1" defaultMemberUniqueName="[help_desk].[issue_category].[All]" allUniqueName="[help_desk].[issue_category].[All]" dimensionUniqueName="[help_desk]" displayFolder="" count="2" memberValueDatatype="130" unbalanced="0"/>
    <cacheHierarchy uniqueName="[help_desk].[ticket_type]" caption="ticket_type" attribute="1" defaultMemberUniqueName="[help_desk].[ticket_type].[All]" allUniqueName="[help_desk].[ticket_type].[All]" dimensionUniqueName="[help_desk]" displayFolder="" count="2" memberValueDatatype="130" unbalanced="0"/>
    <cacheHierarchy uniqueName="[help_desk].[severity_score]" caption="severity_score" attribute="1" defaultMemberUniqueName="[help_desk].[severity_score].[All]" allUniqueName="[help_desk].[severity_score].[All]" dimensionUniqueName="[help_desk]" displayFolder="" count="2" memberValueDatatype="20" unbalanced="0"/>
    <cacheHierarchy uniqueName="[help_desk].[severity]" caption="severity" attribute="1" defaultMemberUniqueName="[help_desk].[severity].[All]" allUniqueName="[help_desk].[severity].[All]" dimensionUniqueName="[help_desk]" displayFolder="" count="2" memberValueDatatype="130" unbalanced="0">
      <fieldsUsage count="2">
        <fieldUsage x="-1"/>
        <fieldUsage x="3"/>
      </fieldsUsage>
    </cacheHierarchy>
    <cacheHierarchy uniqueName="[help_desk].[days_open]" caption="days_open" attribute="1" defaultMemberUniqueName="[help_desk].[days_open].[All]" allUniqueName="[help_desk].[days_open].[All]" dimensionUniqueName="[help_desk]" displayFolder="" count="2" memberValueDatatype="20" unbalanced="0"/>
    <cacheHierarchy uniqueName="[help_desk].[ticket status]" caption="ticket status" attribute="1" defaultMemberUniqueName="[help_desk].[ticket status].[All]" allUniqueName="[help_desk].[ticket status].[All]" dimensionUniqueName="[help_desk]" displayFolder="" count="2" memberValueDatatype="130" unbalanced="0">
      <fieldsUsage count="2">
        <fieldUsage x="-1"/>
        <fieldUsage x="2"/>
      </fieldsUsage>
    </cacheHierarchy>
    <cacheHierarchy uniqueName="[help_desk].[created_date]" caption="created_date" attribute="1" time="1" defaultMemberUniqueName="[help_desk].[created_date].[All]" allUniqueName="[help_desk].[created_date].[All]" dimensionUniqueName="[help_desk]" displayFolder="" count="2" memberValueDatatype="7" unbalanced="0"/>
    <cacheHierarchy uniqueName="[help_desk].[satisfaction_score]" caption="satisfaction_score" attribute="1" defaultMemberUniqueName="[help_desk].[satisfaction_score].[All]" allUniqueName="[help_desk].[satisfaction_score].[All]" dimensionUniqueName="[help_desk]" displayFolder="" count="2" memberValueDatatype="20" unbalanced="0"/>
    <cacheHierarchy uniqueName="[help_desk].[satisfaction]" caption="satisfaction" attribute="1" defaultMemberUniqueName="[help_desk].[satisfaction].[All]" allUniqueName="[help_desk].[satisfaction].[All]" dimensionUniqueName="[help_desk]" displayFolder="" count="2" memberValueDatatype="130" unbalanced="0"/>
    <cacheHierarchy uniqueName="[help_desk].[SLA_Days]" caption="SLA_Days" attribute="1" defaultMemberUniqueName="[help_desk].[SLA_Days].[All]" allUniqueName="[help_desk].[SLA_Days].[All]" dimensionUniqueName="[help_desk]" displayFolder="" count="2" memberValueDatatype="20" unbalanced="0"/>
    <cacheHierarchy uniqueName="[help_desk].[SLA_met]" caption="SLA_met" attribute="1" defaultMemberUniqueName="[help_desk].[SLA_met].[All]" allUniqueName="[help_desk].[SLA_met].[All]" dimensionUniqueName="[help_desk]" displayFolder="" count="2" memberValueDatatype="20" unbalanced="0"/>
    <cacheHierarchy uniqueName="[help_desk].[Ticket_status_number]" caption="Ticket_status_number" attribute="1" defaultMemberUniqueName="[help_desk].[Ticket_status_number].[All]" allUniqueName="[help_desk].[Ticket_status_number].[All]" dimensionUniqueName="[help_desk]" displayFolder="" count="2" memberValueDatatype="130" unbalanced="0"/>
    <cacheHierarchy uniqueName="[help_desk].[Days_Open_Bin]" caption="Days_Open_Bin" attribute="1" defaultMemberUniqueName="[help_desk].[Days_Open_Bin].[All]" allUniqueName="[help_desk].[Days_Open_Bin].[All]" dimensionUniqueName="[help_desk]" displayFolder="" count="2" memberValueDatatype="130" unbalanced="0"/>
    <cacheHierarchy uniqueName="[help_desk].[Days_Open_Bin_Rank]" caption="Days_Open_Bin_Rank" attribute="1" defaultMemberUniqueName="[help_desk].[Days_Open_Bin_Rank].[All]" allUniqueName="[help_desk].[Days_Open_Bin_Rank].[All]" dimensionUniqueName="[help_desk]" displayFolder="" count="2" memberValueDatatype="130" unbalanced="0"/>
    <cacheHierarchy uniqueName="[help_desk].[Satisfaction_star]" caption="Satisfaction_star" attribute="1" defaultMemberUniqueName="[help_desk].[Satisfaction_star].[All]" allUniqueName="[help_desk].[Satisfaction_star].[All]" dimensionUniqueName="[help_desk]" displayFolder="" count="2" memberValueDatatype="130" unbalanced="0">
      <fieldsUsage count="2">
        <fieldUsage x="-1"/>
        <fieldUsage x="1"/>
      </fieldsUsage>
    </cacheHierarchy>
    <cacheHierarchy uniqueName="[Measure].[Column1]" caption="Column1" attribute="1" defaultMemberUniqueName="[Measure].[Column1].[All]" allUniqueName="[Measure].[Column1].[All]" dimensionUniqueName="[Measure]" displayFolder="" count="2"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2"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2"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2" memberValueDatatype="20" unbalanced="0"/>
    <cacheHierarchy uniqueName="[Measures].[Total Tickets]" caption="Total Tickets" measure="1" displayFolder="" measureGroup="Measure" count="0" oneField="1">
      <fieldsUsage count="1">
        <fieldUsage x="0"/>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2.573644444441" createdVersion="5" refreshedVersion="8" minRefreshableVersion="3" recordCount="0" supportSubquery="1" supportAdvancedDrill="1" xr:uid="{3A969FB8-383A-4F0D-8989-AAA342A1CAA7}">
  <cacheSource type="external" connectionId="5"/>
  <cacheFields count="3">
    <cacheField name="[Measures].[Total Tickets]" caption="Total Tickets" numFmtId="0" hierarchy="31" level="32767"/>
    <cacheField name="[help_desk].[Satisfaction_star].[Satisfaction_star]" caption="Satisfaction_star" numFmtId="0" hierarchy="26" level="1">
      <sharedItems count="4">
        <s v="☆☆☆ No Rating"/>
        <s v="★☆☆ Unsatisfied"/>
        <s v="★★☆ Satisfied"/>
        <s v="★★★ Highly Satisfied"/>
      </sharedItems>
    </cacheField>
    <cacheField name="[help_desk].[ticket status].[ticket status]" caption="ticket status" numFmtId="0" hierarchy="17" level="1">
      <sharedItems count="4">
        <s v="Open"/>
        <s v="Waiting for Requestor Feedback"/>
        <s v="Resolved"/>
        <s v="Closed - No Action"/>
      </sharedItems>
    </cacheField>
  </cacheFields>
  <cacheHierarchies count="66">
    <cacheHierarchy uniqueName="[date].[created_date]" caption="created_date" attribute="1" time="1" defaultMemberUniqueName="[date].[created_date].[All]" allUniqueName="[date].[created_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Num]" caption="MonthNum" attribute="1" defaultMemberUniqueName="[date].[MonthNum].[All]" allUniqueName="[date].[MonthNum].[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2" memberValueDatatype="130" unbalanced="0"/>
    <cacheHierarchy uniqueName="[date].[Weeknum]" caption="Weeknum" attribute="1" defaultMemberUniqueName="[date].[Weeknum].[All]" allUniqueName="[date].[Weeknum].[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20" unbalanced="0"/>
    <cacheHierarchy uniqueName="[date].[Prefix]" caption="Prefix" attribute="1" defaultMemberUniqueName="[date].[Prefix].[All]" allUniqueName="[date].[Prefix].[All]" dimensionUniqueName="[date]" displayFolder="" count="2" memberValueDatatype="130" unbalanced="0"/>
    <cacheHierarchy uniqueName="[help_desk].[ticket_number]" caption="ticket_number" attribute="1" defaultMemberUniqueName="[help_desk].[ticket_number].[All]" allUniqueName="[help_desk].[ticket_number].[All]" dimensionUniqueName="[help_desk]" displayFolder="" count="2" memberValueDatatype="130" unbalanced="0"/>
    <cacheHierarchy uniqueName="[help_desk].[Full Name]" caption="Full Name" attribute="1" defaultMemberUniqueName="[help_desk].[Full Name].[All]" allUniqueName="[help_desk].[Full Name].[All]" dimensionUniqueName="[help_desk]" displayFolder="" count="2" memberValueDatatype="130" unbalanced="0"/>
    <cacheHierarchy uniqueName="[help_desk].[owner_group]" caption="owner_group" attribute="1" defaultMemberUniqueName="[help_desk].[owner_group].[All]" allUniqueName="[help_desk].[owner_group].[All]" dimensionUniqueName="[help_desk]" displayFolder="" count="2" memberValueDatatype="130" unbalanced="0"/>
    <cacheHierarchy uniqueName="[help_desk].[issue_category]" caption="issue_category" attribute="1" defaultMemberUniqueName="[help_desk].[issue_category].[All]" allUniqueName="[help_desk].[issue_category].[All]" dimensionUniqueName="[help_desk]" displayFolder="" count="2" memberValueDatatype="130" unbalanced="0"/>
    <cacheHierarchy uniqueName="[help_desk].[ticket_type]" caption="ticket_type" attribute="1" defaultMemberUniqueName="[help_desk].[ticket_type].[All]" allUniqueName="[help_desk].[ticket_type].[All]" dimensionUniqueName="[help_desk]" displayFolder="" count="2" memberValueDatatype="130" unbalanced="0"/>
    <cacheHierarchy uniqueName="[help_desk].[severity_score]" caption="severity_score" attribute="1" defaultMemberUniqueName="[help_desk].[severity_score].[All]" allUniqueName="[help_desk].[severity_score].[All]" dimensionUniqueName="[help_desk]" displayFolder="" count="2" memberValueDatatype="20" unbalanced="0"/>
    <cacheHierarchy uniqueName="[help_desk].[severity]" caption="severity" attribute="1" defaultMemberUniqueName="[help_desk].[severity].[All]" allUniqueName="[help_desk].[severity].[All]" dimensionUniqueName="[help_desk]" displayFolder="" count="2" memberValueDatatype="130" unbalanced="0"/>
    <cacheHierarchy uniqueName="[help_desk].[days_open]" caption="days_open" attribute="1" defaultMemberUniqueName="[help_desk].[days_open].[All]" allUniqueName="[help_desk].[days_open].[All]" dimensionUniqueName="[help_desk]" displayFolder="" count="2" memberValueDatatype="20" unbalanced="0"/>
    <cacheHierarchy uniqueName="[help_desk].[ticket status]" caption="ticket status" attribute="1" defaultMemberUniqueName="[help_desk].[ticket status].[All]" allUniqueName="[help_desk].[ticket status].[All]" dimensionUniqueName="[help_desk]" displayFolder="" count="2" memberValueDatatype="130" unbalanced="0">
      <fieldsUsage count="2">
        <fieldUsage x="-1"/>
        <fieldUsage x="2"/>
      </fieldsUsage>
    </cacheHierarchy>
    <cacheHierarchy uniqueName="[help_desk].[created_date]" caption="created_date" attribute="1" time="1" defaultMemberUniqueName="[help_desk].[created_date].[All]" allUniqueName="[help_desk].[created_date].[All]" dimensionUniqueName="[help_desk]" displayFolder="" count="2" memberValueDatatype="7" unbalanced="0"/>
    <cacheHierarchy uniqueName="[help_desk].[satisfaction_score]" caption="satisfaction_score" attribute="1" defaultMemberUniqueName="[help_desk].[satisfaction_score].[All]" allUniqueName="[help_desk].[satisfaction_score].[All]" dimensionUniqueName="[help_desk]" displayFolder="" count="2" memberValueDatatype="20" unbalanced="0"/>
    <cacheHierarchy uniqueName="[help_desk].[satisfaction]" caption="satisfaction" attribute="1" defaultMemberUniqueName="[help_desk].[satisfaction].[All]" allUniqueName="[help_desk].[satisfaction].[All]" dimensionUniqueName="[help_desk]" displayFolder="" count="2" memberValueDatatype="130" unbalanced="0"/>
    <cacheHierarchy uniqueName="[help_desk].[SLA_Days]" caption="SLA_Days" attribute="1" defaultMemberUniqueName="[help_desk].[SLA_Days].[All]" allUniqueName="[help_desk].[SLA_Days].[All]" dimensionUniqueName="[help_desk]" displayFolder="" count="2" memberValueDatatype="20" unbalanced="0"/>
    <cacheHierarchy uniqueName="[help_desk].[SLA_met]" caption="SLA_met" attribute="1" defaultMemberUniqueName="[help_desk].[SLA_met].[All]" allUniqueName="[help_desk].[SLA_met].[All]" dimensionUniqueName="[help_desk]" displayFolder="" count="2" memberValueDatatype="20" unbalanced="0"/>
    <cacheHierarchy uniqueName="[help_desk].[Ticket_status_number]" caption="Ticket_status_number" attribute="1" defaultMemberUniqueName="[help_desk].[Ticket_status_number].[All]" allUniqueName="[help_desk].[Ticket_status_number].[All]" dimensionUniqueName="[help_desk]" displayFolder="" count="2" memberValueDatatype="130" unbalanced="0"/>
    <cacheHierarchy uniqueName="[help_desk].[Days_Open_Bin]" caption="Days_Open_Bin" attribute="1" defaultMemberUniqueName="[help_desk].[Days_Open_Bin].[All]" allUniqueName="[help_desk].[Days_Open_Bin].[All]" dimensionUniqueName="[help_desk]" displayFolder="" count="2" memberValueDatatype="130" unbalanced="0"/>
    <cacheHierarchy uniqueName="[help_desk].[Days_Open_Bin_Rank]" caption="Days_Open_Bin_Rank" attribute="1" defaultMemberUniqueName="[help_desk].[Days_Open_Bin_Rank].[All]" allUniqueName="[help_desk].[Days_Open_Bin_Rank].[All]" dimensionUniqueName="[help_desk]" displayFolder="" count="2" memberValueDatatype="130" unbalanced="0"/>
    <cacheHierarchy uniqueName="[help_desk].[Satisfaction_star]" caption="Satisfaction_star" attribute="1" defaultMemberUniqueName="[help_desk].[Satisfaction_star].[All]" allUniqueName="[help_desk].[Satisfaction_star].[All]" dimensionUniqueName="[help_desk]" displayFolder="" count="2" memberValueDatatype="130" unbalanced="0">
      <fieldsUsage count="2">
        <fieldUsage x="-1"/>
        <fieldUsage x="1"/>
      </fieldsUsage>
    </cacheHierarchy>
    <cacheHierarchy uniqueName="[Measure].[Column1]" caption="Column1" attribute="1" defaultMemberUniqueName="[Measure].[Column1].[All]" allUniqueName="[Measure].[Column1].[All]" dimensionUniqueName="[Measure]" displayFolder="" count="2"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2"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2"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2" memberValueDatatype="20" unbalanced="0"/>
    <cacheHierarchy uniqueName="[Measures].[Total Tickets]" caption="Total Tickets" measure="1" displayFolder="" measureGroup="Measure" count="0" oneField="1">
      <fieldsUsage count="1">
        <fieldUsage x="0"/>
      </fieldsUsage>
    </cacheHierarchy>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dimensions count="5">
    <dimension name="date" uniqueName="[date]" caption="date"/>
    <dimension name="help_desk" uniqueName="[help_desk]" caption="help_desk"/>
    <dimension name="Measure" uniqueName="[Measure]" caption="Measure"/>
    <dimension measure="1" name="Measures" uniqueName="[Measures]" caption="Measures"/>
    <dimension name="satisfaction_summary" uniqueName="[satisfaction_summary]" caption="satisfaction_summary"/>
  </dimensions>
  <measureGroups count="4">
    <measureGroup name="date" caption="date"/>
    <measureGroup name="help_desk" caption="help_desk"/>
    <measureGroup name="Measure" caption="Measure"/>
    <measureGroup name="satisfaction_summary" caption="satisfaction_summary"/>
  </measureGroups>
  <maps count="5">
    <map measureGroup="0" dimension="0"/>
    <map measureGroup="1" dimension="0"/>
    <map measureGroup="1" dimension="1"/>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uynh Tien" refreshedDate="45971.804185995374" createdVersion="3" refreshedVersion="8" minRefreshableVersion="3" recordCount="0" supportSubquery="1" supportAdvancedDrill="1" xr:uid="{06239C8E-FE56-411A-8D3C-532708C858EE}">
  <cacheSource type="external" connectionId="5">
    <extLst>
      <ext xmlns:x14="http://schemas.microsoft.com/office/spreadsheetml/2009/9/main" uri="{F057638F-6D5F-4e77-A914-E7F072B9BCA8}">
        <x14:sourceConnection name="ThisWorkbookDataModel"/>
      </ext>
    </extLst>
  </cacheSource>
  <cacheFields count="0"/>
  <cacheHierarchies count="66">
    <cacheHierarchy uniqueName="[date].[created_date]" caption="created_date" attribute="1" time="1" defaultMemberUniqueName="[date].[created_date].[All]" allUniqueName="[date].[created_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20" unbalanced="0"/>
    <cacheHierarchy uniqueName="[date].[Prefix]" caption="Prefix" attribute="1" defaultMemberUniqueName="[date].[Prefix].[All]" allUniqueName="[date].[Prefix].[All]" dimensionUniqueName="[date]" displayFolder="" count="0" memberValueDatatype="130" unbalanced="0"/>
    <cacheHierarchy uniqueName="[help_desk].[ticket_number]" caption="ticket_number" attribute="1" defaultMemberUniqueName="[help_desk].[ticket_number].[All]" allUniqueName="[help_desk].[ticket_number].[All]" dimensionUniqueName="[help_desk]" displayFolder="" count="0" memberValueDatatype="130" unbalanced="0"/>
    <cacheHierarchy uniqueName="[help_desk].[Full Name]" caption="Full Name" attribute="1" defaultMemberUniqueName="[help_desk].[Full Name].[All]" allUniqueName="[help_desk].[Full Name].[All]" dimensionUniqueName="[help_desk]" displayFolder="" count="0" memberValueDatatype="130" unbalanced="0"/>
    <cacheHierarchy uniqueName="[help_desk].[owner_group]" caption="owner_group" attribute="1" defaultMemberUniqueName="[help_desk].[owner_group].[All]" allUniqueName="[help_desk].[owner_group].[All]" dimensionUniqueName="[help_desk]" displayFolder="" count="2" memberValueDatatype="130" unbalanced="0"/>
    <cacheHierarchy uniqueName="[help_desk].[issue_category]" caption="issue_category" attribute="1" defaultMemberUniqueName="[help_desk].[issue_category].[All]" allUniqueName="[help_desk].[issue_category].[All]" dimensionUniqueName="[help_desk]" displayFolder="" count="0" memberValueDatatype="130" unbalanced="0"/>
    <cacheHierarchy uniqueName="[help_desk].[ticket_type]" caption="ticket_type" attribute="1" defaultMemberUniqueName="[help_desk].[ticket_type].[All]" allUniqueName="[help_desk].[ticket_type].[All]" dimensionUniqueName="[help_desk]" displayFolder="" count="0" memberValueDatatype="130" unbalanced="0"/>
    <cacheHierarchy uniqueName="[help_desk].[severity_score]" caption="severity_score" attribute="1" defaultMemberUniqueName="[help_desk].[severity_score].[All]" allUniqueName="[help_desk].[severity_score].[All]" dimensionUniqueName="[help_desk]" displayFolder="" count="0" memberValueDatatype="20" unbalanced="0"/>
    <cacheHierarchy uniqueName="[help_desk].[severity]" caption="severity" attribute="1" defaultMemberUniqueName="[help_desk].[severity].[All]" allUniqueName="[help_desk].[severity].[All]" dimensionUniqueName="[help_desk]" displayFolder="" count="2" memberValueDatatype="130" unbalanced="0"/>
    <cacheHierarchy uniqueName="[help_desk].[days_open]" caption="days_open" attribute="1" defaultMemberUniqueName="[help_desk].[days_open].[All]" allUniqueName="[help_desk].[days_open].[All]" dimensionUniqueName="[help_desk]" displayFolder="" count="0" memberValueDatatype="20" unbalanced="0"/>
    <cacheHierarchy uniqueName="[help_desk].[ticket status]" caption="ticket status" attribute="1" defaultMemberUniqueName="[help_desk].[ticket status].[All]" allUniqueName="[help_desk].[ticket status].[All]" dimensionUniqueName="[help_desk]" displayFolder="" count="2" memberValueDatatype="130" unbalanced="0"/>
    <cacheHierarchy uniqueName="[help_desk].[created_date]" caption="created_date" attribute="1" time="1" defaultMemberUniqueName="[help_desk].[created_date].[All]" allUniqueName="[help_desk].[created_date].[All]" dimensionUniqueName="[help_desk]" displayFolder="" count="0" memberValueDatatype="7" unbalanced="0"/>
    <cacheHierarchy uniqueName="[help_desk].[satisfaction_score]" caption="satisfaction_score" attribute="1" defaultMemberUniqueName="[help_desk].[satisfaction_score].[All]" allUniqueName="[help_desk].[satisfaction_score].[All]" dimensionUniqueName="[help_desk]" displayFolder="" count="0" memberValueDatatype="20" unbalanced="0"/>
    <cacheHierarchy uniqueName="[help_desk].[satisfaction]" caption="satisfaction" attribute="1" defaultMemberUniqueName="[help_desk].[satisfaction].[All]" allUniqueName="[help_desk].[satisfaction].[All]" dimensionUniqueName="[help_desk]" displayFolder="" count="0" memberValueDatatype="130" unbalanced="0"/>
    <cacheHierarchy uniqueName="[help_desk].[SLA_Days]" caption="SLA_Days" attribute="1" defaultMemberUniqueName="[help_desk].[SLA_Days].[All]" allUniqueName="[help_desk].[SLA_Days].[All]" dimensionUniqueName="[help_desk]" displayFolder="" count="0" memberValueDatatype="20" unbalanced="0"/>
    <cacheHierarchy uniqueName="[help_desk].[SLA_met]" caption="SLA_met" attribute="1" defaultMemberUniqueName="[help_desk].[SLA_met].[All]" allUniqueName="[help_desk].[SLA_met].[All]" dimensionUniqueName="[help_desk]" displayFolder="" count="0" memberValueDatatype="20" unbalanced="0"/>
    <cacheHierarchy uniqueName="[help_desk].[Ticket_status_number]" caption="Ticket_status_number" attribute="1" defaultMemberUniqueName="[help_desk].[Ticket_status_number].[All]" allUniqueName="[help_desk].[Ticket_status_number].[All]" dimensionUniqueName="[help_desk]" displayFolder="" count="0" memberValueDatatype="130" unbalanced="0"/>
    <cacheHierarchy uniqueName="[help_desk].[Days_Open_Bin]" caption="Days_Open_Bin" attribute="1" defaultMemberUniqueName="[help_desk].[Days_Open_Bin].[All]" allUniqueName="[help_desk].[Days_Open_Bin].[All]" dimensionUniqueName="[help_desk]" displayFolder="" count="0" memberValueDatatype="130" unbalanced="0"/>
    <cacheHierarchy uniqueName="[help_desk].[Days_Open_Bin_Rank]" caption="Days_Open_Bin_Rank" attribute="1" defaultMemberUniqueName="[help_desk].[Days_Open_Bin_Rank].[All]" allUniqueName="[help_desk].[Days_Open_Bin_Rank].[All]" dimensionUniqueName="[help_desk]" displayFolder="" count="0" memberValueDatatype="130" unbalanced="0"/>
    <cacheHierarchy uniqueName="[help_desk].[Satisfaction_star]" caption="Satisfaction_star" attribute="1" defaultMemberUniqueName="[help_desk].[Satisfaction_star].[All]" allUniqueName="[help_desk].[Satisfaction_star].[All]" dimensionUniqueName="[help_desk]" displayFolder="" count="2" memberValueDatatype="130" unbalanced="0"/>
    <cacheHierarchy uniqueName="[Measure].[Column1]" caption="Column1" attribute="1" defaultMemberUniqueName="[Measure].[Column1].[All]" allUniqueName="[Measure].[Column1].[All]" dimensionUniqueName="[Measure]" displayFolder="" count="0" memberValueDatatype="130" unbalanced="0"/>
    <cacheHierarchy uniqueName="[satisfaction_summary].[days_open]" caption="days_open" attribute="1" defaultMemberUniqueName="[satisfaction_summary].[days_open].[All]" allUniqueName="[satisfaction_summary].[days_open].[All]" dimensionUniqueName="[satisfaction_summary]" displayFolder="" count="0" memberValueDatatype="20" unbalanced="0"/>
    <cacheHierarchy uniqueName="[satisfaction_summary].[Avg_Satisfaction]" caption="Avg_Satisfaction" attribute="1" defaultMemberUniqueName="[satisfaction_summary].[Avg_Satisfaction].[All]" allUniqueName="[satisfaction_summary].[Avg_Satisfaction].[All]" dimensionUniqueName="[satisfaction_summary]" displayFolder="" count="0" memberValueDatatype="5" unbalanced="0"/>
    <cacheHierarchy uniqueName="[satisfaction_summary].[Ticket_Count]" caption="Ticket_Count" attribute="1" defaultMemberUniqueName="[satisfaction_summary].[Ticket_Count].[All]" allUniqueName="[satisfaction_summary].[Ticket_Count].[All]" dimensionUniqueName="[satisfaction_summary]" displayFolder="" count="0" memberValueDatatype="20" unbalanced="0"/>
    <cacheHierarchy uniqueName="[Measures].[Total Tickets]" caption="Total Tickets" measure="1" displayFolder="" measureGroup="Measure" count="0"/>
    <cacheHierarchy uniqueName="[Measures].[Avg Days Open All ]" caption="Avg Days Open All " measure="1" displayFolder="" measureGroup="Measure" count="0"/>
    <cacheHierarchy uniqueName="[Measures].[Avg Resolution Days ]" caption="Avg Resolution Days " measure="1" displayFolder="" measureGroup="Measure" count="0"/>
    <cacheHierarchy uniqueName="[Measures].[Overall Satisfaction Rate ]" caption="Overall Satisfaction Rate " measure="1" displayFolder="" measureGroup="Measure" count="0"/>
    <cacheHierarchy uniqueName="[Measures].[Avg Satisfaction Score]" caption="Avg Satisfaction Score" measure="1" displayFolder="" measureGroup="Measure" count="0"/>
    <cacheHierarchy uniqueName="[Measures].[Open Tickets]" caption="Open Tickets" measure="1" displayFolder="" measureGroup="Measure" count="0"/>
    <cacheHierarchy uniqueName="[Measures].[Closed Tickets ]" caption="Closed Tickets " measure="1" displayFolder="" measureGroup="Measure" count="0"/>
    <cacheHierarchy uniqueName="[Measures].[Within SLA]" caption="Within SLA" measure="1" displayFolder="" measureGroup="Measure" count="0"/>
    <cacheHierarchy uniqueName="[Measures].[% Within SLA]" caption="% Within SLA" measure="1" displayFolder="" measureGroup="Measure" count="0"/>
    <cacheHierarchy uniqueName="[Measures].[SLA Target ]" caption="SLA Target " measure="1" displayFolder="" measureGroup="Measure" count="0"/>
    <cacheHierarchy uniqueName="[Measures].[Unresolved Critical]" caption="Unresolved Critical" measure="1" displayFolder="" measureGroup="Measure" count="0"/>
    <cacheHierarchy uniqueName="[Measures].[Within SLA Open]" caption="Within SLA Open" measure="1" displayFolder="" measureGroup="Measure" count="0"/>
    <cacheHierarchy uniqueName="[Measures].[% Within SLA Open]" caption="% Within SLA Open" measure="1" displayFolder="" measureGroup="Measure" count="0"/>
    <cacheHierarchy uniqueName="[Measures].[Within SLA Closed]" caption="Within SLA Closed" measure="1" displayFolder="" measureGroup="Measure" count="0"/>
    <cacheHierarchy uniqueName="[Measures].[% Within SLA Closed ]" caption="% Within SLA Closed " measure="1" displayFolder="" measureGroup="Measure" count="0"/>
    <cacheHierarchy uniqueName="[Measures].[__XL_Count date]" caption="__XL_Count date" measure="1" displayFolder="" measureGroup="date" count="0" hidden="1"/>
    <cacheHierarchy uniqueName="[Measures].[__XL_Count help_desk]" caption="__XL_Count help_desk" measure="1" displayFolder="" measureGroup="help_desk" count="0" hidden="1"/>
    <cacheHierarchy uniqueName="[Measures].[__XL_Count Measure]" caption="__XL_Count Measure" measure="1" displayFolder="" measureGroup="Measure" count="0" hidden="1"/>
    <cacheHierarchy uniqueName="[Measures].[__XL_Count satisfaction_summary]" caption="__XL_Count satisfaction_summary" measure="1" displayFolder="" measureGroup="satisfaction_summary" count="0" hidden="1"/>
    <cacheHierarchy uniqueName="[Measures].[__No measures defined]" caption="__No measures defined" measure="1" displayFolder="" count="0" hidden="1"/>
    <cacheHierarchy uniqueName="[Measures].[Sum of days_open]" caption="Sum of days_open" measure="1" displayFolder="" measureGroup="help_desk" count="0" hidden="1">
      <extLst>
        <ext xmlns:x15="http://schemas.microsoft.com/office/spreadsheetml/2010/11/main" uri="{B97F6D7D-B522-45F9-BDA1-12C45D357490}">
          <x15:cacheHierarchy aggregatedColumn="16"/>
        </ext>
      </extLst>
    </cacheHierarchy>
    <cacheHierarchy uniqueName="[Measures].[Average of days_open]" caption="Average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satisfaction_score]" caption="Sum of satisfaction_score" measure="1" displayFolder="" measureGroup="help_desk" count="0" hidden="1">
      <extLst>
        <ext xmlns:x15="http://schemas.microsoft.com/office/spreadsheetml/2010/11/main" uri="{B97F6D7D-B522-45F9-BDA1-12C45D357490}">
          <x15:cacheHierarchy aggregatedColumn="19"/>
        </ext>
      </extLst>
    </cacheHierarchy>
    <cacheHierarchy uniqueName="[Measures].[Count of Ticket_status_number]" caption="Count of Ticket_status_number" measure="1" displayFolder="" measureGroup="help_desk" count="0" hidden="1">
      <extLst>
        <ext xmlns:x15="http://schemas.microsoft.com/office/spreadsheetml/2010/11/main" uri="{B97F6D7D-B522-45F9-BDA1-12C45D357490}">
          <x15:cacheHierarchy aggregatedColumn="23"/>
        </ext>
      </extLst>
    </cacheHierarchy>
    <cacheHierarchy uniqueName="[Measures].[Sum of Year]" caption="Sum of Year" measure="1" displayFolder="" measureGroup="date" count="0" hidden="1">
      <extLst>
        <ext xmlns:x15="http://schemas.microsoft.com/office/spreadsheetml/2010/11/main" uri="{B97F6D7D-B522-45F9-BDA1-12C45D357490}">
          <x15:cacheHierarchy aggregatedColumn="1"/>
        </ext>
      </extLst>
    </cacheHierarchy>
    <cacheHierarchy uniqueName="[Measures].[Sum of SLA_Days]" caption="Sum of SLA_Days" measure="1" displayFolder="" measureGroup="help_desk" count="0" hidden="1">
      <extLst>
        <ext xmlns:x15="http://schemas.microsoft.com/office/spreadsheetml/2010/11/main" uri="{B97F6D7D-B522-45F9-BDA1-12C45D357490}">
          <x15:cacheHierarchy aggregatedColumn="21"/>
        </ext>
      </extLst>
    </cacheHierarchy>
    <cacheHierarchy uniqueName="[Measures].[Count of ticket_number]" caption="Count of ticket_number" measure="1" displayFolder="" measureGroup="help_desk" count="0" hidden="1">
      <extLst>
        <ext xmlns:x15="http://schemas.microsoft.com/office/spreadsheetml/2010/11/main" uri="{B97F6D7D-B522-45F9-BDA1-12C45D357490}">
          <x15:cacheHierarchy aggregatedColumn="9"/>
        </ext>
      </extLst>
    </cacheHierarchy>
    <cacheHierarchy uniqueName="[Measures].[Sum of days_open 2]" caption="Sum of days_open 2" measure="1" displayFolder="" measureGroup="satisfaction_summary" count="0" hidden="1">
      <extLst>
        <ext xmlns:x15="http://schemas.microsoft.com/office/spreadsheetml/2010/11/main" uri="{B97F6D7D-B522-45F9-BDA1-12C45D357490}">
          <x15:cacheHierarchy aggregatedColumn="28"/>
        </ext>
      </extLst>
    </cacheHierarchy>
    <cacheHierarchy uniqueName="[Measures].[Sum of Avg_Satisfaction]" caption="Sum of Avg_Satisfaction" measure="1" displayFolder="" measureGroup="satisfaction_summary" count="0" hidden="1">
      <extLst>
        <ext xmlns:x15="http://schemas.microsoft.com/office/spreadsheetml/2010/11/main" uri="{B97F6D7D-B522-45F9-BDA1-12C45D357490}">
          <x15:cacheHierarchy aggregatedColumn="29"/>
        </ext>
      </extLst>
    </cacheHierarchy>
    <cacheHierarchy uniqueName="[Measures].[Sum of Ticket_Count]" caption="Sum of Ticket_Count" measure="1" displayFolder="" measureGroup="satisfaction_summary" count="0" hidden="1">
      <extLst>
        <ext xmlns:x15="http://schemas.microsoft.com/office/spreadsheetml/2010/11/main" uri="{B97F6D7D-B522-45F9-BDA1-12C45D357490}">
          <x15:cacheHierarchy aggregatedColumn="30"/>
        </ext>
      </extLst>
    </cacheHierarchy>
    <cacheHierarchy uniqueName="[Measures].[Sum of severity_score]" caption="Sum of severity_score" measure="1" displayFolder="" measureGroup="help_desk" count="0" hidden="1">
      <extLst>
        <ext xmlns:x15="http://schemas.microsoft.com/office/spreadsheetml/2010/11/main" uri="{B97F6D7D-B522-45F9-BDA1-12C45D357490}">
          <x15:cacheHierarchy aggregatedColumn="14"/>
        </ext>
      </extLst>
    </cacheHierarchy>
    <cacheHierarchy uniqueName="[Measures].[Min of days_open]" caption="Min of days_open" measure="1" displayFolder="" measureGroup="help_desk" count="0" hidden="1">
      <extLst>
        <ext xmlns:x15="http://schemas.microsoft.com/office/spreadsheetml/2010/11/main" uri="{B97F6D7D-B522-45F9-BDA1-12C45D357490}">
          <x15:cacheHierarchy aggregatedColumn="16"/>
        </ext>
      </extLst>
    </cacheHierarchy>
    <cacheHierarchy uniqueName="[Measures].[Max of days_open]" caption="Max of days_open" measure="1" displayFolder="" measureGroup="help_desk" count="0" hidden="1">
      <extLst>
        <ext xmlns:x15="http://schemas.microsoft.com/office/spreadsheetml/2010/11/main" uri="{B97F6D7D-B522-45F9-BDA1-12C45D357490}">
          <x15:cacheHierarchy aggregatedColumn="16"/>
        </ext>
      </extLst>
    </cacheHierarchy>
    <cacheHierarchy uniqueName="[Measures].[Sum of MonthNum]" caption="Sum of MonthNum" measure="1" displayFolder="" measureGroup="date" count="0" hidden="1">
      <extLst>
        <ext xmlns:x15="http://schemas.microsoft.com/office/spreadsheetml/2010/11/main" uri="{B97F6D7D-B522-45F9-BDA1-12C45D357490}">
          <x15:cacheHierarchy aggregatedColumn="2"/>
        </ext>
      </extLst>
    </cacheHierarchy>
    <cacheHierarchy uniqueName="[Measures].[Count of Satisfaction_star]" caption="Count of Satisfaction_star" measure="1" displayFolder="" measureGroup="help_desk" count="0" hidden="1">
      <extLst>
        <ext xmlns:x15="http://schemas.microsoft.com/office/spreadsheetml/2010/11/main" uri="{B97F6D7D-B522-45F9-BDA1-12C45D357490}">
          <x15:cacheHierarchy aggregatedColumn="26"/>
        </ext>
      </extLst>
    </cacheHierarchy>
  </cacheHierarchies>
  <kpis count="0"/>
  <extLst>
    <ext xmlns:x14="http://schemas.microsoft.com/office/spreadsheetml/2009/9/main" uri="{725AE2AE-9491-48be-B2B4-4EB974FC3084}">
      <x14:pivotCacheDefinition slicerData="1" pivotCacheId="76195053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E11E2D9-54D3-4A85-A46E-3B7F4CABB181}" name="Satisfaction" cacheId="946" applyNumberFormats="0" applyBorderFormats="0" applyFontFormats="0" applyPatternFormats="0" applyAlignmentFormats="0" applyWidthHeightFormats="1" dataCaption="Values" tag="63c1a6d5-24d4-49c7-90b6-9aab06ae66f9" updatedVersion="8" minRefreshableVersion="3" useAutoFormatting="1" rowGrandTotals="0" colGrandTotals="0" itemPrintTitles="1" createdVersion="5" indent="0" outline="1" outlineData="1" multipleFieldFilters="0" rowHeaderCaption="Satisfaction Score">
  <location ref="H7:I11" firstHeaderRow="1" firstDataRow="1" firstDataCol="1"/>
  <pivotFields count="3">
    <pivotField dataField="1" subtotalTop="0" showAll="0" defaultSubtotal="0"/>
    <pivotField axis="axisRow" allDrilled="1" subtotalTop="0" showAll="0" sortType="descending" defaultSubtotal="0" defaultAttributeDrillState="1">
      <items count="4">
        <item x="3"/>
        <item x="2"/>
        <item x="1"/>
        <item x="0"/>
      </items>
    </pivotField>
    <pivotField allDrilled="1" subtotalTop="0" showAll="0" dataSourceSort="1" defaultSubtotal="0" defaultAttributeDrillState="1"/>
  </pivotFields>
  <rowFields count="1">
    <field x="1"/>
  </rowFields>
  <rowItems count="4">
    <i>
      <x/>
    </i>
    <i>
      <x v="1"/>
    </i>
    <i>
      <x v="2"/>
    </i>
    <i>
      <x v="3"/>
    </i>
  </rowItems>
  <colItems count="1">
    <i/>
  </colItems>
  <dataFields count="1">
    <dataField fld="0" subtotal="count" baseField="0" baseItem="0"/>
  </dataFields>
  <formats count="2">
    <format dxfId="28">
      <pivotArea field="1" type="button" dataOnly="0" labelOnly="1" outline="0" axis="axisRow" fieldPosition="0"/>
    </format>
    <format dxfId="27">
      <pivotArea dataOnly="0" labelOnly="1" outline="0" axis="axisValues" fieldPosition="0"/>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6222524-63EB-4867-A9FD-C681C816699E}" name="Rating%Total" cacheId="964" applyNumberFormats="0" applyBorderFormats="0" applyFontFormats="0" applyPatternFormats="0" applyAlignmentFormats="0" applyWidthHeightFormats="1" dataCaption="Values" tag="29d2a4bb-9e1c-420d-a1bc-33f639588860" updatedVersion="8" minRefreshableVersion="3" useAutoFormatting="1" itemPrintTitles="1" createdVersion="5" indent="0" outline="1" outlineData="1" multipleFieldFilters="0" chartFormat="5" rowHeaderCaption="Rating">
  <location ref="B90:C95"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Total Tickets" fld="1" subtotal="count" showDataAs="percentOfTotal" baseField="0" baseItem="0" numFmtId="10"/>
  </dataFields>
  <formats count="2">
    <format dxfId="30">
      <pivotArea outline="0" fieldPosition="0">
        <references count="1">
          <reference field="4294967294" count="1">
            <x v="0"/>
          </reference>
        </references>
      </pivotArea>
    </format>
    <format dxfId="29">
      <pivotArea collapsedLevelsAreSubtotals="1" fieldPosition="0">
        <references count="1">
          <reference field="0" count="0"/>
        </references>
      </pivotArea>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caption="Total Ticke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1F5E47-8E9B-4E5D-B920-8C38AB874747}" name="DayBin " cacheId="937" applyNumberFormats="0" applyBorderFormats="0" applyFontFormats="0" applyPatternFormats="0" applyAlignmentFormats="0" applyWidthHeightFormats="1" dataCaption="Values" tag="540665f2-1b3d-4413-bf35-e7459e01f137" updatedVersion="8" minRefreshableVersion="3" useAutoFormatting="1" subtotalHiddenItems="1" rowGrandTotals="0" colGrandTotals="0" itemPrintTitles="1" createdVersion="5" indent="0" outline="1" outlineData="1" multipleFieldFilters="0" chartFormat="8" rowHeaderCaption="Day Open Bin">
  <location ref="B43:C48" firstHeaderRow="1" firstDataRow="1" firstDataCol="1"/>
  <pivotFields count="3">
    <pivotField dataField="1" showAll="0" defaultSubtotal="0"/>
    <pivotField axis="axisRow" allDrilled="1"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5">
    <i>
      <x/>
    </i>
    <i>
      <x v="1"/>
    </i>
    <i>
      <x v="2"/>
    </i>
    <i>
      <x v="3"/>
    </i>
    <i>
      <x v="4"/>
    </i>
  </rowItems>
  <colItems count="1">
    <i/>
  </colItems>
  <dataFields count="1">
    <dataField name="Count of ticket_number" fld="0" subtotal="count" baseField="0" baseItem="0" numFmtId="167"/>
  </dataFields>
  <formats count="4">
    <format dxfId="34">
      <pivotArea field="1" type="button" dataOnly="0" labelOnly="1" outline="0" axis="axisRow" fieldPosition="0"/>
    </format>
    <format dxfId="33">
      <pivotArea dataOnly="0" labelOnly="1" outline="0" axis="axisValues" fieldPosition="0"/>
    </format>
    <format dxfId="32">
      <pivotArea outline="0" fieldPosition="0">
        <references count="1">
          <reference field="4294967294" count="1">
            <x v="0"/>
          </reference>
        </references>
      </pivotArea>
    </format>
    <format dxfId="31">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E38C07A-0501-4B3D-BE93-9D603828FDEB}" name="KPI_Resolv" cacheId="916" applyNumberFormats="0" applyBorderFormats="0" applyFontFormats="0" applyPatternFormats="0" applyAlignmentFormats="0" applyWidthHeightFormats="1" dataCaption="Values" tag="4b47bdeb-4f29-49bc-a313-a27c4de92c8f" updatedVersion="8" minRefreshableVersion="3" useAutoFormatting="1" subtotalHiddenItems="1" itemPrintTitles="1" createdVersion="5" indent="0" outline="1" outlineData="1" multipleFieldFilters="0" chartFormat="6" rowHeaderCaption="Day Open Bin">
  <location ref="B50:D51"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name="Fastest Resolution" fld="0" subtotal="min" baseField="0" baseItem="0"/>
    <dataField name="Slowest Resolution" fld="1" subtotal="max" baseField="0" baseItem="1"/>
    <dataField fld="2" subtotal="count" baseField="0" baseItem="0"/>
  </dataField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caption="Fastest Resolution"/>
    <pivotHierarchy dragToData="1" caption="Slowest Resolution"/>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968741E-A811-482F-8E66-5481D9E79827}" name="PivotTable31" cacheId="922" applyNumberFormats="0" applyBorderFormats="0" applyFontFormats="0" applyPatternFormats="0" applyAlignmentFormats="0" applyWidthHeightFormats="1" dataCaption="Values" tag="49761dca-1ae0-4892-bd6d-663d5c206c4e" updatedVersion="8" minRefreshableVersion="3" useAutoFormatting="1" subtotalHiddenItems="1" rowGrandTotals="0" colGrandTotals="0" itemPrintTitles="1" createdVersion="5" indent="0" outline="1" outlineData="1" multipleFieldFilters="0" chartFormat="35" rowHeaderCaption="Type">
  <location ref="E56:F64" firstHeaderRow="1" firstDataRow="1" firstDataCol="1"/>
  <pivotFields count="2">
    <pivotField dataField="1" showAll="0" defaultSubtotal="0"/>
    <pivotField axis="axisRow" allDrilled="1" subtotalTop="0" showAll="0" dataSourceSort="1" defaultSubtotal="0" defaultAttributeDrillState="1">
      <items count="8">
        <item x="0"/>
        <item x="1"/>
        <item x="2"/>
        <item x="3"/>
        <item x="4"/>
        <item x="5"/>
        <item x="6"/>
        <item x="7"/>
      </items>
    </pivotField>
  </pivotFields>
  <rowFields count="1">
    <field x="1"/>
  </rowFields>
  <rowItems count="8">
    <i>
      <x/>
    </i>
    <i>
      <x v="1"/>
    </i>
    <i>
      <x v="2"/>
    </i>
    <i>
      <x v="3"/>
    </i>
    <i>
      <x v="4"/>
    </i>
    <i>
      <x v="5"/>
    </i>
    <i>
      <x v="6"/>
    </i>
    <i>
      <x v="7"/>
    </i>
  </rowItems>
  <colItems count="1">
    <i/>
  </colItems>
  <dataFields count="1">
    <dataField fld="0" subtotal="count" baseField="0" baseItem="0"/>
  </dataFields>
  <formats count="1">
    <format dxfId="35">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B80774A-6115-43E9-904C-B0EDB630CCA4}" name="SeveriryvsAvgDaysOpem" cacheId="952" applyNumberFormats="0" applyBorderFormats="0" applyFontFormats="0" applyPatternFormats="0" applyAlignmentFormats="0" applyWidthHeightFormats="1" dataCaption="Values" tag="bf25441c-23ba-404a-a822-1e5a39228ff7" updatedVersion="8" minRefreshableVersion="3" useAutoFormatting="1" itemPrintTitles="1" createdVersion="5" indent="0" outline="1" outlineData="1" multipleFieldFilters="0" chartFormat="5" rowHeaderCaption="Severity">
  <location ref="E72:F77"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dataField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D875CA2-DDAA-4B5E-B845-1F6A23E8BF2B}" name="Month_TotalvsSLA" cacheId="949" applyNumberFormats="0" applyBorderFormats="0" applyFontFormats="0" applyPatternFormats="0" applyAlignmentFormats="0" applyWidthHeightFormats="1" dataCaption="Values" tag="c84ba89e-816f-47d0-a8e4-c22764aead17" updatedVersion="8" minRefreshableVersion="3" useAutoFormatting="1" subtotalHiddenItems="1" rowGrandTotals="0" colGrandTotals="0" itemPrintTitles="1" createdVersion="5" indent="0" outline="1" outlineData="1" multipleFieldFilters="0" chartFormat="28" rowHeaderCaption="Month">
  <location ref="K30:M38" firstHeaderRow="0"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s>
  <rowFields count="1">
    <field x="0"/>
  </rowFields>
  <rowItems count="8">
    <i>
      <x/>
    </i>
    <i>
      <x v="1"/>
    </i>
    <i>
      <x v="2"/>
    </i>
    <i>
      <x v="3"/>
    </i>
    <i>
      <x v="4"/>
    </i>
    <i>
      <x v="5"/>
    </i>
    <i>
      <x v="6"/>
    </i>
    <i>
      <x v="7"/>
    </i>
  </rowItems>
  <colFields count="1">
    <field x="-2"/>
  </colFields>
  <colItems count="2">
    <i>
      <x/>
    </i>
    <i i="1">
      <x v="1"/>
    </i>
  </colItems>
  <dataFields count="2">
    <dataField fld="2" subtotal="count" baseField="0" baseItem="0"/>
    <dataField fld="1" subtotal="count" baseField="0" baseItem="0"/>
  </dataFields>
  <formats count="2">
    <format dxfId="37">
      <pivotArea collapsedLevelsAreSubtotals="1" fieldPosition="0">
        <references count="2">
          <reference field="4294967294" count="1" selected="0">
            <x v="1"/>
          </reference>
          <reference field="0" count="0"/>
        </references>
      </pivotArea>
    </format>
    <format dxfId="36">
      <pivotArea field="0" grandRow="1" outline="0" collapsedLevelsAreSubtotals="1" axis="axisRow" fieldPosition="0">
        <references count="1">
          <reference field="4294967294" count="1" selected="0">
            <x v="1"/>
          </reference>
        </references>
      </pivotArea>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4E0BC12-9D68-4FA0-BAA7-F4CD0A88E64B}" name="IssueCatvsAvgDayOpen" cacheId="955" applyNumberFormats="0" applyBorderFormats="0" applyFontFormats="0" applyPatternFormats="0" applyAlignmentFormats="0" applyWidthHeightFormats="1" dataCaption="Values" tag="33fffb08-d2a5-410b-af7f-f9cb9343b491" updatedVersion="8" minRefreshableVersion="3" useAutoFormatting="1" subtotalHiddenItems="1" itemPrintTitles="1" createdVersion="5" indent="0" outline="1" outlineData="1" multipleFieldFilters="0" rowHeaderCaption="Issue Category">
  <location ref="B72:C77" firstHeaderRow="1" firstDataRow="1" firstDataCol="1"/>
  <pivotFields count="3">
    <pivotField axis="axisRow" allDrilled="1" subtotalTop="0" showAll="0"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dataFields>
  <formats count="1">
    <format dxfId="38">
      <pivotArea collapsedLevelsAreSubtotals="1" fieldPosition="0">
        <references count="1">
          <reference field="0" count="0"/>
        </references>
      </pivotArea>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D102360-4DDE-475E-A994-B32C643B9F58}" name="Severity" cacheId="943" applyNumberFormats="0" applyBorderFormats="0" applyFontFormats="0" applyPatternFormats="0" applyAlignmentFormats="0" applyWidthHeightFormats="1" dataCaption="Values" tag="ba616d31-e01b-4611-bfaf-ec086a062277" updatedVersion="8" minRefreshableVersion="3" useAutoFormatting="1" rowGrandTotals="0" colGrandTotals="0" itemPrintTitles="1" createdVersion="5" indent="0" outline="1" outlineData="1" multipleFieldFilters="0" chartFormat="5" rowHeaderCaption="Severity">
  <location ref="E7:F11" firstHeaderRow="1" firstDataRow="1" firstDataCol="1"/>
  <pivotFields count="3">
    <pivotField dataField="1" subtotalTop="0" showAll="0" defaultSubtotal="0"/>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4">
    <i>
      <x/>
    </i>
    <i>
      <x v="2"/>
    </i>
    <i>
      <x v="1"/>
    </i>
    <i>
      <x v="3"/>
    </i>
  </rowItems>
  <colItems count="1">
    <i/>
  </colItems>
  <dataFields count="1">
    <dataField fld="0" subtotal="count" baseField="0" baseItem="0"/>
  </dataFields>
  <formats count="2">
    <format dxfId="40">
      <pivotArea field="1" type="button" dataOnly="0" labelOnly="1" outline="0" axis="axisRow" fieldPosition="0"/>
    </format>
    <format dxfId="39">
      <pivotArea dataOnly="0" labelOnly="1" outline="0" axis="axisValues" fieldPosition="0"/>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C63F1CC-81C7-400A-A31B-A6AF085C61B2}" name="PivotTable36" cacheId="934" applyNumberFormats="0" applyBorderFormats="0" applyFontFormats="0" applyPatternFormats="0" applyAlignmentFormats="0" applyWidthHeightFormats="1" dataCaption="Values" tag="ddff8c79-b24f-495d-94bb-7305ace04ef9" updatedVersion="8" minRefreshableVersion="3" useAutoFormatting="1" subtotalHiddenItems="1" rowGrandTotals="0" colGrandTotals="0" itemPrintTitles="1" createdVersion="5" indent="0" compact="0" compactData="0" multipleFieldFilters="0" chartFormat="5" rowHeaderCaption="ticket status">
  <location ref="M21:N26" firstHeaderRow="1" firstDataRow="1" firstDataCol="1"/>
  <pivotFields count="3">
    <pivotField dataField="1" compact="0" outline="0" subtotalTop="0" showAll="0" defaultSubtotal="0"/>
    <pivotField name="Owner Group" axis="axisRow" compact="0" allDrilled="1" outline="0" subtotalTop="0" showAll="0" dataSourceSort="1" defaultSubtotal="0" defaultAttributeDrillState="1">
      <items count="5">
        <item x="0"/>
        <item x="1"/>
        <item x="2"/>
        <item x="3"/>
        <item x="4"/>
      </items>
    </pivotField>
    <pivotField compact="0" allDrilled="1" outline="0" subtotalTop="0" showAll="0" dataSourceSort="1" defaultSubtotal="0" defaultAttributeDrillState="1"/>
  </pivotFields>
  <rowFields count="1">
    <field x="1"/>
  </rowFields>
  <rowItems count="5">
    <i>
      <x/>
    </i>
    <i>
      <x v="1"/>
    </i>
    <i>
      <x v="2"/>
    </i>
    <i>
      <x v="3"/>
    </i>
    <i>
      <x v="4"/>
    </i>
  </rowItems>
  <colItems count="1">
    <i/>
  </colItems>
  <dataFields count="1">
    <dataField fld="0" subtotal="count" baseField="0" baseItem="0"/>
  </dataField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caption="Owner Group"/>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F7650E4-2A0C-4519-B5C5-FD6C0DC64DA5}" name="Ticket_Type" cacheId="913" applyNumberFormats="0" applyBorderFormats="0" applyFontFormats="0" applyPatternFormats="0" applyAlignmentFormats="0" applyWidthHeightFormats="1" dataCaption="Values" tag="367c449d-5194-4331-9c56-6d65e1dd3339" updatedVersion="8" minRefreshableVersion="3" useAutoFormatting="1" subtotalHiddenItems="1" rowGrandTotals="0" colGrandTotals="0" itemPrintTitles="1" createdVersion="5" indent="0" outline="1" outlineData="1" multipleFieldFilters="0" chartFormat="2" rowHeaderCaption="Ticket Type">
  <location ref="J21:K23"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2">
    <i>
      <x/>
    </i>
    <i>
      <x v="1"/>
    </i>
  </rowItems>
  <colItems count="1">
    <i/>
  </colItems>
  <dataFields count="1">
    <dataField fld="0" subtotal="count" showDataAs="percentOfTotal" baseField="0" baseItem="0" numFmtId="10"/>
  </dataFields>
  <formats count="3">
    <format dxfId="43">
      <pivotArea field="1" type="button" dataOnly="0" labelOnly="1" outline="0" axis="axisRow" fieldPosition="0"/>
    </format>
    <format dxfId="42">
      <pivotArea dataOnly="0" labelOnly="1" outline="0" axis="axisValues" fieldPosition="0"/>
    </format>
    <format dxfId="41">
      <pivotArea outline="0" fieldPosition="0">
        <references count="1">
          <reference field="4294967294"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425D0F2-A2D3-475C-AB3D-6498ED4A4F27}" name="Month_IssuevsRequest" cacheId="958" applyNumberFormats="0" applyBorderFormats="0" applyFontFormats="0" applyPatternFormats="0" applyAlignmentFormats="0" applyWidthHeightFormats="1" dataCaption="Values" tag="7dbba6fe-fe7c-419d-ad2d-20e25ecb8708" updatedVersion="8" minRefreshableVersion="3" useAutoFormatting="1" subtotalHiddenItems="1" rowGrandTotals="0" colGrandTotals="0" itemPrintTitles="1" createdVersion="5" indent="0" outline="1" outlineData="1" multipleFieldFilters="0" chartFormat="2" rowHeaderCaption="Month">
  <location ref="F30:H39" firstHeaderRow="1" firstDataRow="2" firstDataCol="1"/>
  <pivotFields count="3">
    <pivotField axis="axisRow" allDrilled="1" subtotalTop="0" showAll="0" dataSourceSort="1" defaultSubtotal="0" defaultAttributeDrillState="1">
      <items count="8">
        <item x="0"/>
        <item x="1"/>
        <item x="2"/>
        <item x="3"/>
        <item x="4"/>
        <item x="5"/>
        <item x="6"/>
        <item x="7"/>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rowItems count="8">
    <i>
      <x/>
    </i>
    <i>
      <x v="1"/>
    </i>
    <i>
      <x v="2"/>
    </i>
    <i>
      <x v="3"/>
    </i>
    <i>
      <x v="4"/>
    </i>
    <i>
      <x v="5"/>
    </i>
    <i>
      <x v="6"/>
    </i>
    <i>
      <x v="7"/>
    </i>
  </rowItems>
  <colFields count="1">
    <field x="1"/>
  </colFields>
  <colItems count="2">
    <i>
      <x/>
    </i>
    <i>
      <x v="1"/>
    </i>
  </colItems>
  <dataFields count="1">
    <dataField fld="2" subtotal="count" baseField="0" baseItem="0"/>
  </dataFields>
  <formats count="1">
    <format dxfId="44">
      <pivotArea dataOnly="0" labelOnly="1" outline="0" axis="axisValues" fieldPosition="0"/>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D701296-9022-4662-8CF5-21E60EF4761D}" name="Month_OpenticketvsSLA" cacheId="925" applyNumberFormats="0" applyBorderFormats="0" applyFontFormats="0" applyPatternFormats="0" applyAlignmentFormats="0" applyWidthHeightFormats="1" dataCaption="Values" tag="7ab83d9e-25fd-451d-8bbf-28022e8e9b78" updatedVersion="8" minRefreshableVersion="3" useAutoFormatting="1" subtotalHiddenItems="1" rowGrandTotals="0" colGrandTotals="0" itemPrintTitles="1" createdVersion="5" indent="0" outline="1" outlineData="1" multipleFieldFilters="0" chartFormat="28" rowHeaderCaption="Month">
  <location ref="I53:K61" firstHeaderRow="0"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s>
  <rowFields count="1">
    <field x="0"/>
  </rowFields>
  <rowItems count="8">
    <i>
      <x/>
    </i>
    <i>
      <x v="1"/>
    </i>
    <i>
      <x v="2"/>
    </i>
    <i>
      <x v="3"/>
    </i>
    <i>
      <x v="4"/>
    </i>
    <i>
      <x v="5"/>
    </i>
    <i>
      <x v="6"/>
    </i>
    <i>
      <x v="7"/>
    </i>
  </rowItems>
  <colFields count="1">
    <field x="-2"/>
  </colFields>
  <colItems count="2">
    <i>
      <x/>
    </i>
    <i i="1">
      <x v="1"/>
    </i>
  </colItems>
  <dataFields count="2">
    <dataField fld="1" subtotal="count" baseField="0" baseItem="0"/>
    <dataField fld="2" subtotal="count" baseField="0" baseItem="0" numFmtId="9"/>
  </dataFields>
  <formats count="1">
    <format dxfId="45">
      <pivotArea outline="0" collapsedLevelsAreSubtotals="1" fieldPosition="0">
        <references count="1">
          <reference field="4294967294" count="1" selected="0">
            <x v="1"/>
          </reference>
        </references>
      </pivotArea>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369B78E-62FC-42C8-8533-136895901E2C}" name="IssueCatvsStatus" cacheId="907" applyNumberFormats="0" applyBorderFormats="0" applyFontFormats="0" applyPatternFormats="0" applyAlignmentFormats="0" applyWidthHeightFormats="1" dataCaption="Values" tag="701d9bc1-9e77-4680-af78-19216450fe99" updatedVersion="8" minRefreshableVersion="3" useAutoFormatting="1" rowGrandTotals="0" colGrandTotals="0" itemPrintTitles="1" createdVersion="5" indent="0" outline="1" outlineData="1" multipleFieldFilters="0" rowHeaderCaption="Issue Category">
  <location ref="J13:N18" firstHeaderRow="1" firstDataRow="2" firstDataCol="1"/>
  <pivotFields count="5">
    <pivotField dataField="1" subtotalTop="0" showAll="0" defaultSubtotal="0"/>
    <pivotField allDrilled="1" subtotalTop="0" showAll="0" sortType="descending" defaultSubtotal="0" defaultAttributeDrillState="1">
      <items count="4">
        <item x="3"/>
        <item x="2"/>
        <item x="1"/>
        <item x="0"/>
      </items>
    </pivotField>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3"/>
  </rowFields>
  <rowItems count="4">
    <i>
      <x/>
    </i>
    <i>
      <x v="1"/>
    </i>
    <i>
      <x v="2"/>
    </i>
    <i>
      <x v="3"/>
    </i>
  </rowItems>
  <colFields count="1">
    <field x="2"/>
  </colFields>
  <colItems count="4">
    <i>
      <x/>
    </i>
    <i>
      <x v="1"/>
    </i>
    <i>
      <x v="2"/>
    </i>
    <i>
      <x v="3"/>
    </i>
  </colItems>
  <dataFields count="1">
    <dataField fld="0" subtotal="count" baseField="0" baseItem="0"/>
  </dataFields>
  <formats count="6">
    <format dxfId="51">
      <pivotArea type="origin" dataOnly="0" labelOnly="1" outline="0" fieldPosition="0"/>
    </format>
    <format dxfId="50">
      <pivotArea field="2" type="button" dataOnly="0" labelOnly="1" outline="0" axis="axisCol" fieldPosition="0"/>
    </format>
    <format dxfId="49">
      <pivotArea type="topRight" dataOnly="0" labelOnly="1" outline="0" fieldPosition="0"/>
    </format>
    <format dxfId="48">
      <pivotArea field="1" type="button" dataOnly="0" labelOnly="1" outline="0"/>
    </format>
    <format dxfId="47">
      <pivotArea dataOnly="0" labelOnly="1" fieldPosition="0">
        <references count="1">
          <reference field="2" count="0"/>
        </references>
      </pivotArea>
    </format>
    <format dxfId="46">
      <pivotArea outline="0" fieldPosition="0">
        <references count="1">
          <reference field="4294967294" count="1">
            <x v="0"/>
          </reference>
        </references>
      </pivotArea>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8651AA8-DFD2-43EA-AC4C-66F6108D8949}" name="SatisfactionvsStatus" cacheId="973" applyNumberFormats="0" applyBorderFormats="0" applyFontFormats="0" applyPatternFormats="0" applyAlignmentFormats="0" applyWidthHeightFormats="1" dataCaption="Values" tag="6ec96fc1-64ce-4918-83eb-b968483b2820" updatedVersion="8" minRefreshableVersion="3" useAutoFormatting="1" subtotalHiddenItems="1" rowGrandTotals="0" colGrandTotals="0" itemPrintTitles="1" createdVersion="5" indent="0" outline="1" outlineData="1" multipleFieldFilters="0" rowHeaderCaption="Satisfaction Score">
  <location ref="B21:F26" firstHeaderRow="1" firstDataRow="2" firstDataCol="1"/>
  <pivotFields count="3">
    <pivotField dataField="1" subtotalTop="0" showAll="0" defaultSubtotal="0"/>
    <pivotField axis="axisRow" allDrilled="1" subtotalTop="0" showAll="0" sortType="descending" defaultSubtotal="0" defaultAttributeDrillState="1">
      <items count="4">
        <item x="3"/>
        <item x="2"/>
        <item x="1"/>
        <item x="0"/>
      </items>
    </pivotField>
    <pivotField axis="axisCol" allDrilled="1" subtotalTop="0" showAll="0" dataSourceSort="1" defaultSubtotal="0" defaultAttributeDrillState="1">
      <items count="4">
        <item x="0"/>
        <item x="1"/>
        <item x="2"/>
        <item x="3"/>
      </items>
    </pivotField>
  </pivotFields>
  <rowFields count="1">
    <field x="1"/>
  </rowFields>
  <rowItems count="4">
    <i>
      <x/>
    </i>
    <i>
      <x v="1"/>
    </i>
    <i>
      <x v="2"/>
    </i>
    <i>
      <x v="3"/>
    </i>
  </rowItems>
  <colFields count="1">
    <field x="2"/>
  </colFields>
  <colItems count="4">
    <i>
      <x/>
    </i>
    <i>
      <x v="1"/>
    </i>
    <i>
      <x v="2"/>
    </i>
    <i>
      <x v="3"/>
    </i>
  </colItems>
  <dataFields count="1">
    <dataField fld="0" subtotal="count" baseField="0" baseItem="0"/>
  </dataFields>
  <formats count="6">
    <format dxfId="16">
      <pivotArea type="origin" dataOnly="0" labelOnly="1" outline="0" fieldPosition="0"/>
    </format>
    <format dxfId="17">
      <pivotArea field="2" type="button" dataOnly="0" labelOnly="1" outline="0" axis="axisCol" fieldPosition="0"/>
    </format>
    <format dxfId="18">
      <pivotArea type="topRight" dataOnly="0" labelOnly="1" outline="0" fieldPosition="0"/>
    </format>
    <format dxfId="19">
      <pivotArea field="1" type="button" dataOnly="0" labelOnly="1" outline="0" axis="axisRow" fieldPosition="0"/>
    </format>
    <format dxfId="20">
      <pivotArea dataOnly="0" labelOnly="1" fieldPosition="0">
        <references count="1">
          <reference field="2" count="0"/>
        </references>
      </pivotArea>
    </format>
    <format dxfId="21">
      <pivotArea outline="0" fieldPosition="0">
        <references count="1">
          <reference field="4294967294" count="1">
            <x v="0"/>
          </reference>
        </references>
      </pivotArea>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6"/>
  </rowHierarchiesUsage>
  <colHierarchiesUsage count="1">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A4C0D7B-213F-408F-B631-275DA54A32F1}" name="Team" cacheId="931" applyNumberFormats="0" applyBorderFormats="0" applyFontFormats="0" applyPatternFormats="0" applyAlignmentFormats="0" applyWidthHeightFormats="1" dataCaption="Values" tag="779cc2b4-239b-44a6-b5aa-a62e2d2434f6" updatedVersion="8" minRefreshableVersion="3" useAutoFormatting="1" subtotalHiddenItems="1" itemPrintTitles="1" createdVersion="5" indent="0" outline="1" outlineData="1" multipleFieldFilters="0" chartFormat="30" rowHeaderCaption="Team">
  <location ref="F43:I49" firstHeaderRow="0" firstDataRow="1" firstDataCol="1"/>
  <pivotFields count="5">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3">
    <i>
      <x/>
    </i>
    <i i="1">
      <x v="1"/>
    </i>
    <i i="2">
      <x v="2"/>
    </i>
  </colItems>
  <dataFields count="3">
    <dataField fld="1" subtotal="count" baseField="0" baseItem="0"/>
    <dataField fld="2" subtotal="count" baseField="0" baseItem="0" numFmtId="164"/>
    <dataField fld="3" subtotal="count" baseField="0" baseItem="0"/>
  </dataFields>
  <formats count="8">
    <format dxfId="8">
      <pivotArea field="0" type="button" dataOnly="0" labelOnly="1" outline="0" axis="axisRow" fieldPosition="0"/>
    </format>
    <format dxfId="9">
      <pivotArea dataOnly="0" labelOnly="1" outline="0" fieldPosition="0">
        <references count="1">
          <reference field="4294967294" count="1">
            <x v="0"/>
          </reference>
        </references>
      </pivotArea>
    </format>
    <format dxfId="10">
      <pivotArea outline="0" collapsedLevelsAreSubtotals="1" fieldPosition="0">
        <references count="1">
          <reference field="4294967294" count="1" selected="0">
            <x v="1"/>
          </reference>
        </references>
      </pivotArea>
    </format>
    <format dxfId="11">
      <pivotArea field="0" type="button" dataOnly="0" labelOnly="1" outline="0" axis="axisRow" fieldPosition="0"/>
    </format>
    <format dxfId="12">
      <pivotArea dataOnly="0" labelOnly="1" outline="0" fieldPosition="0">
        <references count="1">
          <reference field="4294967294" count="3">
            <x v="0"/>
            <x v="1"/>
            <x v="2"/>
          </reference>
        </references>
      </pivotArea>
    </format>
    <format dxfId="13">
      <pivotArea field="0" type="button" dataOnly="0" labelOnly="1" outline="0" axis="axisRow" fieldPosition="0"/>
    </format>
    <format dxfId="14">
      <pivotArea dataOnly="0" labelOnly="1" outline="0" fieldPosition="0">
        <references count="1">
          <reference field="4294967294" count="3">
            <x v="0"/>
            <x v="1"/>
            <x v="2"/>
          </reference>
        </references>
      </pivotArea>
    </format>
    <format dxfId="15">
      <pivotArea collapsedLevelsAreSubtotals="1" fieldPosition="0">
        <references count="1">
          <reference field="0" count="0"/>
        </references>
      </pivotArea>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5"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EEA8A97-3C76-4159-941E-DC27C5EBFF15}" name="SeverityvsStatus" cacheId="967" applyNumberFormats="0" applyBorderFormats="0" applyFontFormats="0" applyPatternFormats="0" applyAlignmentFormats="0" applyWidthHeightFormats="1" dataCaption="Values" tag="a2ca5081-6ddc-42c6-8827-6d22b4953583" updatedVersion="8" minRefreshableVersion="3" useAutoFormatting="1" subtotalHiddenItems="1" rowGrandTotals="0" colGrandTotals="0" itemPrintTitles="1" createdVersion="5" indent="0" outline="1" outlineData="1" multipleFieldFilters="0" rowHeaderCaption="Severity">
  <location ref="B13:F18" firstHeaderRow="1" firstDataRow="2" firstDataCol="1"/>
  <pivotFields count="5">
    <pivotField dataField="1" subtotalTop="0" showAll="0" defaultSubtotal="0"/>
    <pivotField allDrilled="1" subtotalTop="0" showAll="0" sortType="descending" defaultSubtotal="0" defaultAttributeDrillState="1">
      <items count="4">
        <item x="3"/>
        <item x="2"/>
        <item x="1"/>
        <item x="0"/>
      </items>
    </pivotField>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3"/>
  </rowFields>
  <rowItems count="4">
    <i>
      <x/>
    </i>
    <i>
      <x v="1"/>
    </i>
    <i>
      <x v="2"/>
    </i>
    <i>
      <x v="3"/>
    </i>
  </rowItems>
  <colFields count="1">
    <field x="2"/>
  </colFields>
  <colItems count="4">
    <i>
      <x/>
    </i>
    <i>
      <x v="1"/>
    </i>
    <i>
      <x v="2"/>
    </i>
    <i>
      <x v="3"/>
    </i>
  </colItems>
  <dataFields count="1">
    <dataField fld="0" subtotal="count" baseField="0" baseItem="0"/>
  </dataFields>
  <formats count="6">
    <format dxfId="2">
      <pivotArea type="origin" dataOnly="0" labelOnly="1" outline="0" fieldPosition="0"/>
    </format>
    <format dxfId="3">
      <pivotArea field="2" type="button" dataOnly="0" labelOnly="1" outline="0" axis="axisCol" fieldPosition="0"/>
    </format>
    <format dxfId="4">
      <pivotArea type="topRight" dataOnly="0" labelOnly="1" outline="0" fieldPosition="0"/>
    </format>
    <format dxfId="5">
      <pivotArea field="1" type="button" dataOnly="0" labelOnly="1" outline="0"/>
    </format>
    <format dxfId="6">
      <pivotArea dataOnly="0" labelOnly="1" fieldPosition="0">
        <references count="1">
          <reference field="2" count="0"/>
        </references>
      </pivotArea>
    </format>
    <format dxfId="7">
      <pivotArea outline="0" fieldPosition="0">
        <references count="1">
          <reference field="4294967294" count="1">
            <x v="0"/>
          </reference>
        </references>
      </pivotArea>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20CB880-DD3D-4884-B9BC-9A24F2B48911}" name="TicketStatus" cacheId="15" applyNumberFormats="0" applyBorderFormats="0" applyFontFormats="0" applyPatternFormats="0" applyAlignmentFormats="0" applyWidthHeightFormats="1" dataCaption="Values" tag="3853e3af-8488-4ed5-98c6-731a8530d76b" updatedVersion="8" minRefreshableVersion="3" useAutoFormatting="1" rowGrandTotals="0" colGrandTotals="0" itemPrintTitles="1" createdVersion="5" indent="0" outline="1" outlineData="1" multipleFieldFilters="0" chartFormat="2" rowHeaderCaption="Ticket Status">
  <location ref="K7:M11" firstHeaderRow="0" firstDataRow="1" firstDataCol="1"/>
  <pivotFields count="4">
    <pivotField dataField="1" subtotalTop="0" showAll="0" defaultSubtotal="0"/>
    <pivotField allDrilled="1" subtotalTop="0" showAll="0" sortType="descending" defaultSubtotal="0" defaultAttributeDrillState="1">
      <items count="4">
        <item x="3"/>
        <item x="2"/>
        <item x="1"/>
        <item x="0"/>
      </items>
    </pivotField>
    <pivotField axis="axisRow" allDrilled="1"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 Total Tickets" fld="0" subtotal="count" showDataAs="percentOfTotal" baseField="0" baseItem="0" numFmtId="9"/>
    <dataField name="Total Tickets" fld="3" subtotal="count" baseField="2" baseItem="0" numFmtId="167">
      <extLst>
        <ext xmlns:x14="http://schemas.microsoft.com/office/spreadsheetml/2009/9/main" uri="{E15A36E0-9728-4e99-A89B-3F7291B0FE68}">
          <x14:dataField sourceField="0" uniqueName="[__Xl2].[Measures].[Total Tickets]"/>
        </ext>
      </extLst>
    </dataField>
  </dataFields>
  <formats count="5">
    <format dxfId="56">
      <pivotArea field="1" type="button" dataOnly="0" labelOnly="1" outline="0"/>
    </format>
    <format dxfId="55">
      <pivotArea dataOnly="0" labelOnly="1" outline="0" axis="axisValues" fieldPosition="0"/>
    </format>
    <format dxfId="54">
      <pivotArea outline="0" fieldPosition="0">
        <references count="1">
          <reference field="4294967294" count="1">
            <x v="0"/>
          </reference>
        </references>
      </pivotArea>
    </format>
    <format dxfId="53">
      <pivotArea outline="0" collapsedLevelsAreSubtotals="1" fieldPosition="0">
        <references count="1">
          <reference field="4294967294" count="1" selected="0">
            <x v="0"/>
          </reference>
        </references>
      </pivotArea>
    </format>
    <format dxfId="52">
      <pivotArea outline="0" collapsedLevelsAreSubtotals="1" fieldPosition="0">
        <references count="1">
          <reference field="4294967294" count="1" selected="0">
            <x v="1"/>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 Total Ticke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DBB5A763-9FFE-4B78-B015-EF1AEA5C9E75}" name="IssueCat" cacheId="940" applyNumberFormats="0" applyBorderFormats="0" applyFontFormats="0" applyPatternFormats="0" applyAlignmentFormats="0" applyWidthHeightFormats="1" dataCaption="Values" tag="9f05e269-4e0f-4fca-a47d-5bf8e8f62e9e" updatedVersion="8" minRefreshableVersion="3" useAutoFormatting="1" subtotalHiddenItems="1" rowGrandTotals="0" colGrandTotals="0" itemPrintTitles="1" createdVersion="5" indent="0" outline="1" outlineData="1" multipleFieldFilters="0" rowHeaderCaption="Issue Category">
  <location ref="B7:C11" firstHeaderRow="1" firstDataRow="1" firstDataCol="1"/>
  <pivotFields count="3">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4">
    <i>
      <x/>
    </i>
    <i>
      <x v="3"/>
    </i>
    <i>
      <x v="1"/>
    </i>
    <i>
      <x v="2"/>
    </i>
  </rowItems>
  <colItems count="1">
    <i/>
  </colItems>
  <dataFields count="1">
    <dataField fld="1" subtotal="count" baseField="0" baseItem="0"/>
  </dataFields>
  <formats count="4">
    <format dxfId="60">
      <pivotArea field="0" type="button" dataOnly="0" labelOnly="1" outline="0" axis="axisRow" fieldPosition="0"/>
    </format>
    <format dxfId="59">
      <pivotArea dataOnly="0" labelOnly="1" outline="0" axis="axisValues" fieldPosition="0"/>
    </format>
    <format dxfId="58">
      <pivotArea field="0" type="button" dataOnly="0" labelOnly="1" outline="0" axis="axisRow" fieldPosition="0"/>
    </format>
    <format dxfId="57">
      <pivotArea dataOnly="0" labelOnly="1" outline="0" axis="axisValues" fieldPosition="0"/>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3000699E-0330-464B-9C63-0ECA60C236A6}" name="Rating_Total" cacheId="961" applyNumberFormats="0" applyBorderFormats="0" applyFontFormats="0" applyPatternFormats="0" applyAlignmentFormats="0" applyWidthHeightFormats="1" dataCaption="Values" tag="d4e05ab3-af31-4da3-8264-46f7c48b099a" updatedVersion="8" minRefreshableVersion="3" useAutoFormatting="1" itemPrintTitles="1" createdVersion="5" indent="0" outline="1" outlineData="1" multipleFieldFilters="0" chartFormat="5" rowHeaderCaption="Rating">
  <location ref="B83:C8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Total Tickets" fld="1" subtotal="count" baseField="0" baseItem="0"/>
  </dataFields>
  <formats count="1">
    <format dxfId="61">
      <pivotArea collapsedLevelsAreSubtotals="1" fieldPosition="0">
        <references count="1">
          <reference field="0" count="0"/>
        </references>
      </pivotArea>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caption="Total Ticke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26F6DA70-5E8F-4FB5-BB5E-2777F3CC25A6}" name="Month_ClosedTicketvsSLA" cacheId="928" applyNumberFormats="0" applyBorderFormats="0" applyFontFormats="0" applyPatternFormats="0" applyAlignmentFormats="0" applyWidthHeightFormats="1" dataCaption="Values" tag="c9471fd5-1403-402d-8d92-b998cf82cd63" updatedVersion="8" minRefreshableVersion="3" useAutoFormatting="1" subtotalHiddenItems="1" rowGrandTotals="0" colGrandTotals="0" itemPrintTitles="1" createdVersion="5" indent="0" outline="1" outlineData="1" multipleFieldFilters="0" chartFormat="28" rowHeaderCaption="Month">
  <location ref="I64:K72" firstHeaderRow="0"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s>
  <rowFields count="1">
    <field x="0"/>
  </rowFields>
  <rowItems count="8">
    <i>
      <x/>
    </i>
    <i>
      <x v="1"/>
    </i>
    <i>
      <x v="2"/>
    </i>
    <i>
      <x v="3"/>
    </i>
    <i>
      <x v="4"/>
    </i>
    <i>
      <x v="5"/>
    </i>
    <i>
      <x v="6"/>
    </i>
    <i>
      <x v="7"/>
    </i>
  </rowItems>
  <colFields count="1">
    <field x="-2"/>
  </colFields>
  <colItems count="2">
    <i>
      <x/>
    </i>
    <i i="1">
      <x v="1"/>
    </i>
  </colItems>
  <dataFields count="2">
    <dataField fld="1" subtotal="count" baseField="0" baseItem="0"/>
    <dataField fld="2" subtotal="count" baseField="0" baseItem="0" numFmtId="9"/>
  </dataFields>
  <formats count="1">
    <format dxfId="62">
      <pivotArea outline="0" collapsedLevelsAreSubtotals="1" fieldPosition="0">
        <references count="1">
          <reference field="4294967294" count="1" selected="0">
            <x v="1"/>
          </reference>
        </references>
      </pivotArea>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B6609DE-062F-4C1D-9AEF-815AD1F3DD37}" name="KPI" cacheId="919" applyNumberFormats="0" applyBorderFormats="0" applyFontFormats="0" applyPatternFormats="0" applyAlignmentFormats="0" applyWidthHeightFormats="1" dataCaption="Values" tag="1bd19b30-25f7-4cef-9367-622891a4cefe" updatedVersion="8" minRefreshableVersion="3" useAutoFormatting="1" itemPrintTitles="1" createdVersion="5" indent="0" outline="1" outlineData="1" multipleFieldFilters="0">
  <location ref="B3:J4"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3"/>
    <dataField fld="1" subtotal="count" baseField="0" baseItem="0" numFmtId="164"/>
    <dataField fld="2" subtotal="count" baseField="0" baseItem="0" numFmtId="164"/>
    <dataField fld="3" subtotal="count" baseField="0" baseItem="0" numFmtId="9"/>
    <dataField fld="4" subtotal="count" baseField="0" baseItem="0" numFmtId="2"/>
    <dataField fld="5" subtotal="count" baseField="0" baseItem="0" numFmtId="3"/>
    <dataField fld="6" subtotal="count" baseField="0" baseItem="0" numFmtId="9"/>
    <dataField fld="7" subtotal="count" baseField="0" baseItem="0" numFmtId="3"/>
    <dataField fld="8" subtotal="count" baseField="0" baseItem="0"/>
  </dataFields>
  <formats count="8">
    <format dxfId="70">
      <pivotArea outline="0" collapsedLevelsAreSubtotals="1" fieldPosition="0">
        <references count="1">
          <reference field="4294967294" count="1" selected="0">
            <x v="3"/>
          </reference>
        </references>
      </pivotArea>
    </format>
    <format dxfId="69">
      <pivotArea outline="0" collapsedLevelsAreSubtotals="1" fieldPosition="0">
        <references count="1">
          <reference field="4294967294" count="1" selected="0">
            <x v="6"/>
          </reference>
        </references>
      </pivotArea>
    </format>
    <format dxfId="68">
      <pivotArea outline="0" collapsedLevelsAreSubtotals="1" fieldPosition="0">
        <references count="1">
          <reference field="4294967294" count="1" selected="0">
            <x v="2"/>
          </reference>
        </references>
      </pivotArea>
    </format>
    <format dxfId="67">
      <pivotArea outline="0" collapsedLevelsAreSubtotals="1" fieldPosition="0">
        <references count="1">
          <reference field="4294967294" count="1" selected="0">
            <x v="1"/>
          </reference>
        </references>
      </pivotArea>
    </format>
    <format dxfId="66">
      <pivotArea outline="0" collapsedLevelsAreSubtotals="1" fieldPosition="0">
        <references count="1">
          <reference field="4294967294" count="1" selected="0">
            <x v="4"/>
          </reference>
        </references>
      </pivotArea>
    </format>
    <format dxfId="65">
      <pivotArea outline="0" collapsedLevelsAreSubtotals="1" fieldPosition="0">
        <references count="1">
          <reference field="4294967294" count="1" selected="0">
            <x v="0"/>
          </reference>
        </references>
      </pivotArea>
    </format>
    <format dxfId="64">
      <pivotArea outline="0" collapsedLevelsAreSubtotals="1" fieldPosition="0">
        <references count="1">
          <reference field="4294967294" count="1" selected="0">
            <x v="5"/>
          </reference>
        </references>
      </pivotArea>
    </format>
    <format dxfId="63">
      <pivotArea outline="0" collapsedLevelsAreSubtotals="1" fieldPosition="0">
        <references count="1">
          <reference field="4294967294" count="1" selected="0">
            <x v="7"/>
          </reference>
        </references>
      </pivotArea>
    </format>
  </formats>
  <pivotHierarchies count="66">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175EAFDF-6814-4A43-96B9-156477CBBD08}" name="PivotTable31" cacheId="4" applyNumberFormats="0" applyBorderFormats="0" applyFontFormats="0" applyPatternFormats="0" applyAlignmentFormats="0" applyWidthHeightFormats="1" dataCaption="Values" tag="4671ed59-cf8e-4371-835e-6c42c572d66b" updatedVersion="8" minRefreshableVersion="3" useAutoFormatting="1" subtotalHiddenItems="1" itemPrintTitles="1" createdVersion="5" indent="0" outline="1" outlineData="1" multipleFieldFilters="0" chartFormat="14" rowHeaderCaption="Month">
  <location ref="C4:F13" firstHeaderRow="0" firstDataRow="1" firstDataCol="1"/>
  <pivotFields count="4">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 dataField="1" subtotalTop="0" showAll="0" defaultSubtotal="0"/>
  </pivotFields>
  <rowFields count="1">
    <field x="0"/>
  </rowFields>
  <rowItems count="9">
    <i>
      <x/>
    </i>
    <i>
      <x v="1"/>
    </i>
    <i>
      <x v="2"/>
    </i>
    <i>
      <x v="3"/>
    </i>
    <i>
      <x v="4"/>
    </i>
    <i>
      <x v="5"/>
    </i>
    <i>
      <x v="6"/>
    </i>
    <i>
      <x v="7"/>
    </i>
    <i t="grand">
      <x/>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formats count="2">
    <format dxfId="23">
      <pivotArea collapsedLevelsAreSubtotals="1" fieldPosition="0">
        <references count="2">
          <reference field="4294967294" count="1" selected="0">
            <x v="0"/>
          </reference>
          <reference field="0" count="0"/>
        </references>
      </pivotArea>
    </format>
    <format dxfId="22">
      <pivotArea field="0" grandRow="1" outline="0" collapsedLevelsAreSubtotals="1" axis="axisRow" fieldPosition="0">
        <references count="1">
          <reference field="4294967294" count="1" selected="0">
            <x v="0"/>
          </reference>
        </references>
      </pivotArea>
    </format>
  </formats>
  <chartFormats count="1">
    <chartFormat chart="9" format="0"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DCFEDE8E-3E02-4525-97B3-F7BF0AF8A699}" name="PivotTable34" cacheId="5" applyNumberFormats="0" applyBorderFormats="0" applyFontFormats="0" applyPatternFormats="0" applyAlignmentFormats="0" applyWidthHeightFormats="1" dataCaption="Values" tag="2ee734f4-847c-4218-86ca-c01868d95b60" updatedVersion="8" minRefreshableVersion="3" useAutoFormatting="1" subtotalHiddenItems="1" itemPrintTitles="1" createdVersion="5" indent="0" outline="1" outlineData="1" multipleFieldFilters="0" rowHeaderCaption="Issue Category">
  <location ref="C34:D39"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fld="1" subtotal="count" baseField="0" baseItem="0"/>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9F7B41E8-8D05-4D59-BA07-F5877AAB9F13}" name="PivotTable33" cacheId="1" applyNumberFormats="0" applyBorderFormats="0" applyFontFormats="0" applyPatternFormats="0" applyAlignmentFormats="0" applyWidthHeightFormats="1" dataCaption="Values" tag="5da9b8a0-a4ef-49d1-8a2c-acf7cbaa2a6d" updatedVersion="8" minRefreshableVersion="3" useAutoFormatting="1" itemPrintTitles="1" createdVersion="5" indent="0" outline="1" outlineData="1" multipleFieldFilters="0" chartFormat="5" rowHeaderCaption="Severity">
  <location ref="F34:G39"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fld="1" subtotal="count" baseField="0" baseItem="0"/>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44B0C80-8E09-442B-BE5E-2A320CC29938}" name="PivotTable38" cacheId="2" applyNumberFormats="0" applyBorderFormats="0" applyFontFormats="0" applyPatternFormats="0" applyAlignmentFormats="0" applyWidthHeightFormats="1" dataCaption="Values" tag="83ee0d9c-91eb-41ff-aa8f-154bde2a7fbd" updatedVersion="8" minRefreshableVersion="3" useAutoFormatting="1" subtotalHiddenItems="1" rowGrandTotals="0" colGrandTotals="0" itemPrintTitles="1" createdVersion="5" indent="0" outline="1" outlineData="1" multipleFieldFilters="0" chartFormat="26" rowHeaderCaption="Owner Group">
  <location ref="C65:G70" firstHeaderRow="0" firstDataRow="1" firstDataCol="1"/>
  <pivotFields count="5">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5">
    <i>
      <x/>
    </i>
    <i>
      <x v="1"/>
    </i>
    <i>
      <x v="2"/>
    </i>
    <i>
      <x v="3"/>
    </i>
    <i>
      <x v="4"/>
    </i>
  </rowItems>
  <colFields count="1">
    <field x="-2"/>
  </colFields>
  <colItems count="4">
    <i>
      <x/>
    </i>
    <i i="1">
      <x v="1"/>
    </i>
    <i i="2">
      <x v="2"/>
    </i>
    <i i="3">
      <x v="3"/>
    </i>
  </colItems>
  <dataFields count="4">
    <dataField fld="1" subtotal="count" baseField="0" baseItem="0"/>
    <dataField fld="2" subtotal="count" baseField="0" baseItem="0"/>
    <dataField fld="3" subtotal="count" baseField="0" baseItem="0"/>
    <dataField fld="4" subtotal="count" baseField="0" baseItem="0"/>
  </dataFields>
  <formats count="3">
    <format dxfId="26">
      <pivotArea collapsedLevelsAreSubtotals="1" fieldPosition="0">
        <references count="2">
          <reference field="4294967294" count="1" selected="0">
            <x v="3"/>
          </reference>
          <reference field="0" count="0"/>
        </references>
      </pivotArea>
    </format>
    <format dxfId="25">
      <pivotArea collapsedLevelsAreSubtotals="1" fieldPosition="0">
        <references count="2">
          <reference field="4294967294" count="1" selected="0">
            <x v="1"/>
          </reference>
          <reference field="0" count="0"/>
        </references>
      </pivotArea>
    </format>
    <format dxfId="24">
      <pivotArea collapsedLevelsAreSubtotals="1" fieldPosition="0">
        <references count="2">
          <reference field="4294967294" count="1" selected="0">
            <x v="2"/>
          </reference>
          <reference field="0" count="0"/>
        </references>
      </pivotArea>
    </format>
  </formats>
  <chartFormats count="2">
    <chartFormat chart="17" format="0"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1"/>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23B93400-B229-40AB-999B-35A3198305C9}" name="PivotTable32" cacheId="3" applyNumberFormats="0" applyBorderFormats="0" applyFontFormats="0" applyPatternFormats="0" applyAlignmentFormats="0" applyWidthHeightFormats="1" dataCaption="Values" tag="107fbc63-1b59-4317-b64b-fc49d760c758" updatedVersion="8" minRefreshableVersion="3" useAutoFormatting="1" subtotalHiddenItems="1" itemPrintTitles="1" createdVersion="5" indent="0" outline="1" outlineData="1" multipleFieldFilters="0" chartFormat="16" rowHeaderCaption="Month">
  <location ref="D18:F27" firstHeaderRow="0"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s>
  <rowFields count="1">
    <field x="0"/>
  </rowFields>
  <rowItems count="9">
    <i>
      <x/>
    </i>
    <i>
      <x v="1"/>
    </i>
    <i>
      <x v="2"/>
    </i>
    <i>
      <x v="3"/>
    </i>
    <i>
      <x v="4"/>
    </i>
    <i>
      <x v="5"/>
    </i>
    <i>
      <x v="6"/>
    </i>
    <i>
      <x v="7"/>
    </i>
    <i t="grand">
      <x/>
    </i>
  </rowItems>
  <colFields count="1">
    <field x="-2"/>
  </colFields>
  <colItems count="2">
    <i>
      <x/>
    </i>
    <i i="1">
      <x v="1"/>
    </i>
  </colItems>
  <dataFields count="2">
    <dataField fld="2" subtotal="count" baseField="0" baseItem="0"/>
    <dataField fld="1" subtotal="count" baseField="0" baseItem="0"/>
  </dataFields>
  <chartFormats count="2">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8D2E7AD-CEE7-4BCB-BDF8-461D9421AF88}" name="PivotTable5" cacheId="8" applyNumberFormats="0" applyBorderFormats="0" applyFontFormats="0" applyPatternFormats="0" applyAlignmentFormats="0" applyWidthHeightFormats="1" dataCaption="Values" tag="e4dff988-88d8-4335-bad5-9aede5237fd6" updatedVersion="8" minRefreshableVersion="3" useAutoFormatting="1" subtotalHiddenItems="1" itemPrintTitles="1" createdVersion="5" indent="0" outline="1" outlineData="1" multipleFieldFilters="0" chartFormat="5" rowHeaderCaption="Issue Category">
  <location ref="G9:H12"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fld="0" subtotal="count" baseField="0" baseItem="0"/>
  </dataFields>
  <chartFormats count="4">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0"/>
          </reference>
        </references>
      </pivotArea>
    </chartFormat>
    <chartFormat chart="4" format="2">
      <pivotArea type="data" outline="0" fieldPosition="0">
        <references count="2">
          <reference field="4294967294" count="1" selected="0">
            <x v="0"/>
          </reference>
          <reference field="1" count="1" selected="0">
            <x v="1"/>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A5205DDC-D6F2-45DF-85C4-E3E2C912035F}" name="PivotTable4" cacheId="9" applyNumberFormats="0" applyBorderFormats="0" applyFontFormats="0" applyPatternFormats="0" applyAlignmentFormats="0" applyWidthHeightFormats="1" dataCaption="Values" tag="0d96f995-f60d-4925-a4a9-8257847e567c" updatedVersion="8" minRefreshableVersion="3" useAutoFormatting="1" subtotalHiddenItems="1" itemPrintTitles="1" createdVersion="5" indent="0" outline="1" outlineData="1" multipleFieldFilters="0" chartFormat="4" rowHeaderCaption="Issue Category">
  <location ref="G16:H21" firstHeaderRow="1" firstDataRow="1" firstDataCol="1"/>
  <pivotFields count="2">
    <pivotField dataField="1" subtotalTop="0" showAll="0" defaultSubtotal="0"/>
    <pivotField axis="axisRow" allDrilled="1" subtotalTop="0" showAll="0" dataSourceSort="1" defaultSubtotal="0" defaultAttributeDrillState="1">
      <items count="4">
        <item x="0"/>
        <item x="1"/>
        <item x="2"/>
        <item x="3"/>
      </items>
    </pivotField>
  </pivotFields>
  <rowFields count="1">
    <field x="1"/>
  </rowFields>
  <rowItems count="5">
    <i>
      <x/>
    </i>
    <i>
      <x v="1"/>
    </i>
    <i>
      <x v="2"/>
    </i>
    <i>
      <x v="3"/>
    </i>
    <i t="grand">
      <x/>
    </i>
  </rowItems>
  <colItems count="1">
    <i/>
  </colItems>
  <dataFields count="1">
    <dataField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A843F3A5-BE46-49EE-A884-3EB7C4A22A70}" name="PivotTable7" cacheId="6" applyNumberFormats="0" applyBorderFormats="0" applyFontFormats="0" applyPatternFormats="0" applyAlignmentFormats="0" applyWidthHeightFormats="1" dataCaption="Values" tag="705dd185-d1eb-4078-9e71-4c97155ac70b" updatedVersion="8" minRefreshableVersion="3" useAutoFormatting="1" subtotalHiddenItems="1" itemPrintTitles="1" createdVersion="5" indent="0" outline="1" outlineData="1" multipleFieldFilters="0" chartFormat="12" rowHeaderCaption="Issue Category">
  <location ref="G42:L52" firstHeaderRow="1" firstDataRow="2" firstDataCol="1"/>
  <pivotFields count="3">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xis="axisCol" allDrilled="1" subtotalTop="0" showAll="0" dataSourceSort="1" defaultSubtotal="0" defaultAttributeDrillState="1">
      <items count="4">
        <item x="0"/>
        <item x="1"/>
        <item x="2"/>
        <item x="3"/>
      </items>
    </pivotField>
  </pivotFields>
  <rowFields count="1">
    <field x="1"/>
  </rowFields>
  <rowItems count="9">
    <i>
      <x/>
    </i>
    <i>
      <x v="1"/>
    </i>
    <i>
      <x v="2"/>
    </i>
    <i>
      <x v="3"/>
    </i>
    <i>
      <x v="4"/>
    </i>
    <i>
      <x v="5"/>
    </i>
    <i>
      <x v="6"/>
    </i>
    <i>
      <x v="7"/>
    </i>
    <i t="grand">
      <x/>
    </i>
  </rowItems>
  <colFields count="1">
    <field x="2"/>
  </colFields>
  <colItems count="5">
    <i>
      <x/>
    </i>
    <i>
      <x v="1"/>
    </i>
    <i>
      <x v="2"/>
    </i>
    <i>
      <x v="3"/>
    </i>
    <i t="grand">
      <x/>
    </i>
  </colItems>
  <dataFields count="1">
    <dataField fld="0" subtotal="count" baseField="0" baseItem="0"/>
  </dataFields>
  <chartFormats count="10">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4" format="0" series="1">
      <pivotArea type="data" outline="0" fieldPosition="0">
        <references count="2">
          <reference field="4294967294" count="1" selected="0">
            <x v="0"/>
          </reference>
          <reference field="2" count="1" selected="0">
            <x v="0"/>
          </reference>
        </references>
      </pivotArea>
    </chartFormat>
    <chartFormat chart="4" format="1" series="1">
      <pivotArea type="data" outline="0" fieldPosition="0">
        <references count="2">
          <reference field="4294967294" count="1" selected="0">
            <x v="0"/>
          </reference>
          <reference field="2" count="1" selected="0">
            <x v="1"/>
          </reference>
        </references>
      </pivotArea>
    </chartFormat>
    <chartFormat chart="4" format="2" series="1">
      <pivotArea type="data" outline="0" fieldPosition="0">
        <references count="2">
          <reference field="4294967294" count="1" selected="0">
            <x v="0"/>
          </reference>
          <reference field="2" count="1" selected="0">
            <x v="2"/>
          </reference>
        </references>
      </pivotArea>
    </chartFormat>
    <chartFormat chart="4" format="3" series="1">
      <pivotArea type="data" outline="0" fieldPosition="0">
        <references count="2">
          <reference field="4294967294" count="1" selected="0">
            <x v="0"/>
          </reference>
          <reference field="2" count="1" selected="0">
            <x v="3"/>
          </reference>
        </references>
      </pivotArea>
    </chartFormat>
    <chartFormat chart="10" format="8" series="1">
      <pivotArea type="data" outline="0" fieldPosition="0">
        <references count="2">
          <reference field="4294967294" count="1" selected="0">
            <x v="0"/>
          </reference>
          <reference field="2" count="1" selected="0">
            <x v="0"/>
          </reference>
        </references>
      </pivotArea>
    </chartFormat>
    <chartFormat chart="10" format="9" series="1">
      <pivotArea type="data" outline="0" fieldPosition="0">
        <references count="2">
          <reference field="4294967294" count="1" selected="0">
            <x v="0"/>
          </reference>
          <reference field="2" count="1" selected="0">
            <x v="1"/>
          </reference>
        </references>
      </pivotArea>
    </chartFormat>
    <chartFormat chart="10" format="10" series="1">
      <pivotArea type="data" outline="0" fieldPosition="0">
        <references count="2">
          <reference field="4294967294" count="1" selected="0">
            <x v="0"/>
          </reference>
          <reference field="2" count="1" selected="0">
            <x v="2"/>
          </reference>
        </references>
      </pivotArea>
    </chartFormat>
    <chartFormat chart="10" format="11" series="1">
      <pivotArea type="data" outline="0" fieldPosition="0">
        <references count="2">
          <reference field="4294967294" count="1" selected="0">
            <x v="0"/>
          </reference>
          <reference field="2" count="1" selected="0">
            <x v="3"/>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E77B6359-9C24-4D83-9226-21EB4CC3847E}" name="PivotTable6" cacheId="7" applyNumberFormats="0" applyBorderFormats="0" applyFontFormats="0" applyPatternFormats="0" applyAlignmentFormats="0" applyWidthHeightFormats="1" dataCaption="Values" tag="104fbd62-befe-45f0-93de-8b501e805f78" updatedVersion="8" minRefreshableVersion="3" useAutoFormatting="1" subtotalHiddenItems="1" itemPrintTitles="1" createdVersion="5" indent="0" outline="1" outlineData="1" multipleFieldFilters="0" chartFormat="6" rowHeaderCaption="Issue Category">
  <location ref="G30:L36" firstHeaderRow="1" firstDataRow="2"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4">
        <item x="0"/>
        <item x="1"/>
        <item x="2"/>
        <item x="3"/>
      </items>
    </pivotField>
  </pivotFields>
  <rowFields count="1">
    <field x="1"/>
  </rowFields>
  <rowItems count="5">
    <i>
      <x/>
    </i>
    <i>
      <x v="1"/>
    </i>
    <i>
      <x v="2"/>
    </i>
    <i>
      <x v="3"/>
    </i>
    <i t="grand">
      <x/>
    </i>
  </rowItems>
  <colFields count="1">
    <field x="2"/>
  </colFields>
  <colItems count="5">
    <i>
      <x/>
    </i>
    <i>
      <x v="1"/>
    </i>
    <i>
      <x v="2"/>
    </i>
    <i>
      <x v="3"/>
    </i>
    <i t="grand">
      <x/>
    </i>
  </colItems>
  <dataFields count="1">
    <dataField fld="0" subtotal="count" baseField="0" baseItem="0"/>
  </dataFields>
  <chartFormats count="6">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4" format="0" series="1">
      <pivotArea type="data" outline="0" fieldPosition="0">
        <references count="2">
          <reference field="4294967294" count="1" selected="0">
            <x v="0"/>
          </reference>
          <reference field="2" count="1" selected="0">
            <x v="0"/>
          </reference>
        </references>
      </pivotArea>
    </chartFormat>
    <chartFormat chart="4" format="1" series="1">
      <pivotArea type="data" outline="0" fieldPosition="0">
        <references count="2">
          <reference field="4294967294" count="1" selected="0">
            <x v="0"/>
          </reference>
          <reference field="2" count="1" selected="0">
            <x v="1"/>
          </reference>
        </references>
      </pivotArea>
    </chartFormat>
    <chartFormat chart="4" format="2" series="1">
      <pivotArea type="data" outline="0" fieldPosition="0">
        <references count="2">
          <reference field="4294967294" count="1" selected="0">
            <x v="0"/>
          </reference>
          <reference field="2" count="1" selected="0">
            <x v="2"/>
          </reference>
        </references>
      </pivotArea>
    </chartFormat>
    <chartFormat chart="4" format="3" series="1">
      <pivotArea type="data" outline="0" fieldPosition="0">
        <references count="2">
          <reference field="4294967294" count="1" selected="0">
            <x v="0"/>
          </reference>
          <reference field="2" count="1" selected="0">
            <x v="3"/>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584885F6-3AA2-4433-BBB2-70A9E434356E}" name="PivotTable43" cacheId="13" applyNumberFormats="0" applyBorderFormats="0" applyFontFormats="0" applyPatternFormats="0" applyAlignmentFormats="0" applyWidthHeightFormats="1" dataCaption="Values" tag="507f5bbc-436b-460b-92c7-2ab70d1a3852" updatedVersion="8" minRefreshableVersion="3" useAutoFormatting="1" subtotalHiddenItems="1" itemPrintTitles="1" createdVersion="5" indent="0" outline="1" outlineData="1" multipleFieldFilters="0" chartFormat="2" rowHeaderCaption="Issue Category">
  <location ref="G21:H27" firstHeaderRow="1" firstDataRow="1" firstDataCol="1"/>
  <pivotFields count="2">
    <pivotField axis="axisRow" allDrilled="1" subtotalTop="0" showAll="0"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fld="1" subtotal="count" baseField="0" baseItem="0"/>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943CFAD8-EC46-4132-840F-C24F26E471B6}" name="PivotTable42" cacheId="14" applyNumberFormats="0" applyBorderFormats="0" applyFontFormats="0" applyPatternFormats="0" applyAlignmentFormats="0" applyWidthHeightFormats="1" dataCaption="Values" tag="6a5eb381-30a3-46e1-9073-bb407bb2cddf" updatedVersion="8" minRefreshableVersion="3" useAutoFormatting="1" subtotalHiddenItems="1" itemPrintTitles="1" createdVersion="5" indent="0" outline="1" outlineData="1" multipleFieldFilters="0" chartFormat="2" rowHeaderCaption="Issue Category">
  <location ref="G5:H10"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fld="1"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27F3DE3C-8483-4BFA-8E92-B7286ADA12E4}" name="PivotTable3" cacheId="10" applyNumberFormats="0" applyBorderFormats="0" applyFontFormats="0" applyPatternFormats="0" applyAlignmentFormats="0" applyWidthHeightFormats="1" dataCaption="Values" tag="2431c891-6c18-4e87-aaa6-74978fc09c99" updatedVersion="8" minRefreshableVersion="3" useAutoFormatting="1" subtotalHiddenItems="1" itemPrintTitles="1" createdVersion="5" indent="0" outline="1" outlineData="1" multipleFieldFilters="0" chartFormat="4" rowHeaderCaption="Issue Category">
  <location ref="T41:U46"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fld="1" subtotal="count" baseField="0" baseItem="0"/>
  </dataFields>
  <chartFormats count="1">
    <chartFormat chart="2" format="0"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882595A9-D988-4FC4-8603-3EB5FA6738A1}" name="PivotTable2" cacheId="11" applyNumberFormats="0" applyBorderFormats="0" applyFontFormats="0" applyPatternFormats="0" applyAlignmentFormats="0" applyWidthHeightFormats="1" dataCaption="Values" tag="7efda26c-40a6-43cb-a775-e39200ff9677" updatedVersion="8" minRefreshableVersion="3" useAutoFormatting="1" subtotalHiddenItems="1" itemPrintTitles="1" createdVersion="5" indent="0" outline="1" outlineData="1" multipleFieldFilters="0" chartFormat="10" rowHeaderCaption="Issue Category">
  <location ref="T10:Y16" firstHeaderRow="1" firstDataRow="2" firstDataCol="1"/>
  <pivotFields count="3">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Fields count="1">
    <field x="1"/>
  </colFields>
  <colItems count="5">
    <i>
      <x/>
    </i>
    <i>
      <x v="1"/>
    </i>
    <i>
      <x v="2"/>
    </i>
    <i>
      <x v="3"/>
    </i>
    <i t="grand">
      <x/>
    </i>
  </colItems>
  <dataFields count="1">
    <dataField name="Count of ticket_number" fld="2" subtotal="count" baseField="0" baseItem="0"/>
  </dataFields>
  <chartFormats count="4">
    <chartFormat chart="7" format="16" series="1">
      <pivotArea type="data" outline="0" fieldPosition="0">
        <references count="2">
          <reference field="4294967294" count="1" selected="0">
            <x v="0"/>
          </reference>
          <reference field="1" count="1" selected="0">
            <x v="0"/>
          </reference>
        </references>
      </pivotArea>
    </chartFormat>
    <chartFormat chart="7" format="17" series="1">
      <pivotArea type="data" outline="0" fieldPosition="0">
        <references count="2">
          <reference field="4294967294" count="1" selected="0">
            <x v="0"/>
          </reference>
          <reference field="1" count="1" selected="0">
            <x v="1"/>
          </reference>
        </references>
      </pivotArea>
    </chartFormat>
    <chartFormat chart="7" format="18" series="1">
      <pivotArea type="data" outline="0" fieldPosition="0">
        <references count="2">
          <reference field="4294967294" count="1" selected="0">
            <x v="0"/>
          </reference>
          <reference field="1" count="1" selected="0">
            <x v="2"/>
          </reference>
        </references>
      </pivotArea>
    </chartFormat>
    <chartFormat chart="7" format="19" series="1">
      <pivotArea type="data" outline="0" fieldPosition="0">
        <references count="2">
          <reference field="4294967294" count="1" selected="0">
            <x v="0"/>
          </reference>
          <reference field="1" count="1" selected="0">
            <x v="3"/>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ED590229-2629-4DAA-96E4-E74F8FB9A1D6}" name="PivotTable45" cacheId="0" applyNumberFormats="0" applyBorderFormats="0" applyFontFormats="0" applyPatternFormats="0" applyAlignmentFormats="0" applyWidthHeightFormats="1" dataCaption="Values" tag="3facf06f-c3e4-40eb-88e6-56d0153af0c6" updatedVersion="8" minRefreshableVersion="3" useAutoFormatting="1" subtotalHiddenItems="1" itemPrintTitles="1" createdVersion="5" indent="0" outline="1" outlineData="1" multipleFieldFilters="0" chartFormat="2" rowHeaderCaption="Day_open">
  <location ref="G38:H76" firstHeaderRow="1" firstDataRow="1" firstDataCol="1"/>
  <pivotFields count="2">
    <pivotField axis="axisRow" allDrilled="1" subtotalTop="0" showAll="0" dataSourceSort="1" defaultSubtotal="0" defaultAttributeDrillState="1">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pivotField>
    <pivotField dataField="1" subtotalTop="0" showAll="0" defaultSubtotal="0"/>
  </pivotFields>
  <rowFields count="1">
    <field x="0"/>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Items count="1">
    <i/>
  </colItems>
  <dataFields count="1">
    <dataField name="Sum of Avg_Satisfaction" fld="1" baseField="0" baseItem="0"/>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activeTabTopLevelEntity name="[satisfaction_summ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32FC590E-0BFF-4FF2-9FD5-4B4DE2187E43}" name="PivotTable44" cacheId="12" applyNumberFormats="0" applyBorderFormats="0" applyFontFormats="0" applyPatternFormats="0" applyAlignmentFormats="0" applyWidthHeightFormats="1" dataCaption="Values" tag="f77e1b7b-db0e-43e9-b48f-8dd6a43d2cf0" updatedVersion="8" minRefreshableVersion="3" useAutoFormatting="1" subtotalHiddenItems="1" itemPrintTitles="1" createdVersion="5" indent="0" outline="1" outlineData="1" multipleFieldFilters="0" chartFormat="2" rowHeaderCaption="Issue Category">
  <location ref="G29:H34" firstHeaderRow="1" firstDataRow="1" firstDataCol="1"/>
  <pivotFields count="2">
    <pivotField dataField="1" subtotalTop="0" showAll="0" defaultSubtotal="0"/>
    <pivotField axis="axisRow" allDrilled="1" subtotalTop="0" showAll="0" dataSourceSort="1" defaultSubtotal="0" defaultAttributeDrillState="1">
      <items count="4">
        <item x="0"/>
        <item x="1"/>
        <item x="2"/>
        <item x="3"/>
      </items>
    </pivotField>
  </pivotFields>
  <rowFields count="1">
    <field x="1"/>
  </rowFields>
  <rowItems count="5">
    <i>
      <x/>
    </i>
    <i>
      <x v="1"/>
    </i>
    <i>
      <x v="2"/>
    </i>
    <i>
      <x v="3"/>
    </i>
    <i t="grand">
      <x/>
    </i>
  </rowItems>
  <colItems count="1">
    <i/>
  </colItems>
  <dataFields count="1">
    <dataField fld="0" subtotal="count" baseField="0" baseItem="0"/>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Average of days_ope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lp_desk]"/>
        <x15:activeTabTopLevelEntity name="[Measur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6B260E3-21F1-45B1-B8FC-680BEE7A954D}" sourceName="[date].[Month]">
  <pivotTables>
    <pivotTable tabId="4" name="IssueCatvsStatus"/>
    <pivotTable tabId="4" name="SatisfactionvsStatus"/>
    <pivotTable tabId="4" name="Ticket_Type"/>
    <pivotTable tabId="4" name="KPI_Resolv"/>
    <pivotTable tabId="4" name="KPI"/>
    <pivotTable tabId="4" name="PivotTable31"/>
    <pivotTable tabId="4" name="Month_OpenticketvsSLA"/>
    <pivotTable tabId="4" name="Month_ClosedTicketvsSLA"/>
    <pivotTable tabId="4" name="Team"/>
    <pivotTable tabId="4" name="PivotTable36"/>
    <pivotTable tabId="4" name="DayBin "/>
    <pivotTable tabId="4" name="IssueCat"/>
    <pivotTable tabId="4" name="Severity"/>
    <pivotTable tabId="4" name="Satisfaction"/>
    <pivotTable tabId="4" name="Month_TotalvsSLA"/>
    <pivotTable tabId="4" name="SeveriryvsAvgDaysOpem"/>
    <pivotTable tabId="4" name="IssueCatvsAvgDayOpen"/>
    <pivotTable tabId="4" name="Month_IssuevsRequest"/>
    <pivotTable tabId="4" name="Rating_Total"/>
    <pivotTable tabId="4" name="Rating%Total"/>
    <pivotTable tabId="4" name="SeverityvsStatus"/>
  </pivotTables>
  <data>
    <olap pivotCacheId="761950539">
      <levels count="2">
        <level uniqueName="[date].[Month].[(All)]" sourceCaption="(All)" count="0"/>
        <level uniqueName="[date].[Month].[Month]" sourceCaption="Month" count="8">
          <ranges>
            <range startItem="0">
              <i n="[date].[Month].&amp;[Mar]" c="Mar"/>
              <i n="[date].[Month].&amp;[Apr]" c="Apr"/>
              <i n="[date].[Month].&amp;[May]" c="May"/>
              <i n="[date].[Month].&amp;[Jun]" c="Jun"/>
              <i n="[date].[Month].&amp;[Jul]" c="Jul"/>
              <i n="[date].[Month].&amp;[Aug]" c="Aug"/>
              <i n="[date].[Month].&amp;[Sep]" c="Sep"/>
              <i n="[date].[Month].&amp;[Oct]" c="Oct"/>
            </range>
          </ranges>
        </level>
      </levels>
      <selections count="1">
        <selection n="[date].[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wner_group" xr10:uid="{8563FF5D-7987-49F5-A364-D5D12B1EA286}" sourceName="[help_desk].[owner_group]">
  <pivotTables>
    <pivotTable tabId="4" name="Team"/>
  </pivotTables>
  <data>
    <olap pivotCacheId="761950539">
      <levels count="2">
        <level uniqueName="[help_desk].[owner_group].[(All)]" sourceCaption="(All)" count="0"/>
        <level uniqueName="[help_desk].[owner_group].[owner_group]" sourceCaption="owner_group" count="5">
          <ranges>
            <range startItem="0">
              <i n="[help_desk].[owner_group].&amp;[Architecture]" c="Architecture"/>
              <i n="[help_desk].[owner_group].&amp;[Hardware]" c="Hardware"/>
              <i n="[help_desk].[owner_group].&amp;[Networking]" c="Networking"/>
              <i n="[help_desk].[owner_group].&amp;[Security and Governance]" c="Security and Governance"/>
              <i n="[help_desk].[owner_group].&amp;[Software]" c="Software"/>
            </range>
          </ranges>
        </level>
      </levels>
      <selections count="1">
        <selection n="[help_desk].[owner_group].[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CBA82214-AA70-4818-B879-96BE6D82CBB4}" sourceName="[help_desk].[severity]">
  <pivotTables>
    <pivotTable tabId="4" name="SeverityvsStatus"/>
  </pivotTables>
  <data>
    <olap pivotCacheId="761950539">
      <levels count="2">
        <level uniqueName="[help_desk].[severity].[(All)]" sourceCaption="(All)" count="0"/>
        <level uniqueName="[help_desk].[severity].[severity]" sourceCaption="severity" count="4">
          <ranges>
            <range startItem="0">
              <i n="[help_desk].[severity].&amp;[High]" c="High"/>
              <i n="[help_desk].[severity].&amp;[Low]" c="Low"/>
              <i n="[help_desk].[severity].&amp;[Medium]" c="Medium"/>
              <i n="[help_desk].[severity].&amp;[Unassigned]" c="Unassigned"/>
            </range>
          </ranges>
        </level>
      </levels>
      <selections count="1">
        <selection n="[help_desk].[severit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tisfaction_star" xr10:uid="{221A03DE-A189-4A98-BED6-8936AA28070E}" sourceName="[help_desk].[Satisfaction_star]">
  <pivotTables>
    <pivotTable tabId="4" name="Team"/>
  </pivotTables>
  <data>
    <olap pivotCacheId="761950539">
      <levels count="2">
        <level uniqueName="[help_desk].[Satisfaction_star].[(All)]" sourceCaption="(All)" count="0"/>
        <level uniqueName="[help_desk].[Satisfaction_star].[Satisfaction_star]" sourceCaption="Satisfaction_star" count="4">
          <ranges>
            <range startItem="0">
              <i n="[help_desk].[Satisfaction_star].&amp;[☆☆☆ No Rating]" c="☆☆☆ No Rating"/>
              <i n="[help_desk].[Satisfaction_star].&amp;[★☆☆ Unsatisfied]" c="★☆☆ Unsatisfied"/>
              <i n="[help_desk].[Satisfaction_star].&amp;[★★☆ Satisfied]" c="★★☆ Satisfied"/>
              <i n="[help_desk].[Satisfaction_star].&amp;[★★★ Highly Satisfied]" c="★★★ Highly Satisfied"/>
            </range>
          </ranges>
        </level>
      </levels>
      <selections count="1">
        <selection n="[help_desk].[Satisfaction_st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cket_status" xr10:uid="{CB1AC9F4-0200-4CDB-83D9-EFFD408EA597}" sourceName="[help_desk].[ticket status]">
  <pivotTables>
    <pivotTable tabId="4" name="SatisfactionvsStatus"/>
  </pivotTables>
  <data>
    <olap pivotCacheId="761950539">
      <levels count="2">
        <level uniqueName="[help_desk].[ticket status].[(All)]" sourceCaption="(All)" count="0"/>
        <level uniqueName="[help_desk].[ticket status].[ticket status]" sourceCaption="ticket status" count="4">
          <ranges>
            <range startItem="0">
              <i n="[help_desk].[ticket status].&amp;[Open]" c="Open"/>
              <i n="[help_desk].[ticket status].&amp;[Waiting for Requestor Feedback]" c="Waiting for Requestor Feedback"/>
              <i n="[help_desk].[ticket status].&amp;[Resolved]" c="Resolved"/>
              <i n="[help_desk].[ticket status].&amp;[Closed - No Action]" c="Closed - No Action"/>
            </range>
          </ranges>
        </level>
      </levels>
      <selections count="1">
        <selection n="[help_desk].[ticket 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wner_group" xr10:uid="{5670BFC2-1E7B-48EF-A289-0C351517C5B8}" cache="Slicer_owner_group" caption="Team" level="1"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43BE352B-1D37-4EA7-A217-1E930D267D0D}" cache="Slicer_Month" caption="Month" columnCount="2" level="1" style="SlicerStyleLight1 2" rowHeight="273050"/>
  <slicer name="owner_group 1" xr10:uid="{E9E78B94-777B-409C-923D-36CE44A97B20}" cache="Slicer_owner_group" caption="Team" level="1" style="SlicerStyleLight1 2" rowHeight="273050"/>
  <slicer name="severity" xr10:uid="{3D919FFA-3BD7-4FC2-A7B3-C7004D055CC7}" cache="Slicer_severity" caption="Severity" level="1" style="SlicerStyleLight1 2" rowHeight="273050"/>
  <slicer name="Satisfaction_star" xr10:uid="{C5FF1E6F-C7F0-4D9F-88A8-15254204F0DC}" cache="Slicer_Satisfaction_star" caption="Statisfaction" level="1" style="SlicerStyleLight1 2" rowHeight="273050"/>
  <slicer name="ticket status" xr10:uid="{DB1D6A48-EB5E-4914-8694-75F8C7B8BD52}" cache="Slicer_ticket_status" caption="Ticket Status" level="1" style="SlicerStyleLight1 2" rowHeight="273050"/>
</slicers>
</file>

<file path=xl/theme/theme1.xml><?xml version="1.0" encoding="utf-8"?>
<a:theme xmlns:a="http://schemas.openxmlformats.org/drawingml/2006/main" name="Office Theme">
  <a:themeElements>
    <a:clrScheme name="Custom 19">
      <a:dk1>
        <a:srgbClr val="3A3A3A"/>
      </a:dk1>
      <a:lt1>
        <a:sysClr val="window" lastClr="FFFFFF"/>
      </a:lt1>
      <a:dk2>
        <a:srgbClr val="3A3A3A"/>
      </a:dk2>
      <a:lt2>
        <a:srgbClr val="E8E8E8"/>
      </a:lt2>
      <a:accent1>
        <a:srgbClr val="00619A"/>
      </a:accent1>
      <a:accent2>
        <a:srgbClr val="00BFFF"/>
      </a:accent2>
      <a:accent3>
        <a:srgbClr val="C8FFFF"/>
      </a:accent3>
      <a:accent4>
        <a:srgbClr val="59A5F5"/>
      </a:accent4>
      <a:accent5>
        <a:srgbClr val="0077C2"/>
      </a:accent5>
      <a:accent6>
        <a:srgbClr val="4EA72E"/>
      </a:accent6>
      <a:hlink>
        <a:srgbClr val="467886"/>
      </a:hlink>
      <a:folHlink>
        <a:srgbClr val="96607D"/>
      </a:folHlink>
    </a:clrScheme>
    <a:fontScheme name="Custom 1">
      <a:majorFont>
        <a:latin typeface="Segoe UI"/>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microsoft.com/office/2007/relationships/slicer" Target="../slicers/slicer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drawing" Target="../drawings/drawing1.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2.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6" Type="http://schemas.openxmlformats.org/officeDocument/2006/relationships/drawing" Target="../drawings/drawing3.xml"/><Relationship Id="rId5" Type="http://schemas.openxmlformats.org/officeDocument/2006/relationships/pivotTable" Target="../pivotTables/pivotTable27.xml"/><Relationship Id="rId4" Type="http://schemas.openxmlformats.org/officeDocument/2006/relationships/pivotTable" Target="../pivotTables/pivotTable26.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5" Type="http://schemas.openxmlformats.org/officeDocument/2006/relationships/drawing" Target="../drawings/drawing4.xml"/><Relationship Id="rId4" Type="http://schemas.openxmlformats.org/officeDocument/2006/relationships/pivotTable" Target="../pivotTables/pivotTable3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4.xml"/><Relationship Id="rId7" Type="http://schemas.openxmlformats.org/officeDocument/2006/relationships/drawing" Target="../drawings/drawing5.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B36A9-CFBC-4DD4-853D-05E4FE15CCC8}">
  <sheetPr codeName="Sheet1"/>
  <dimension ref="B3:AC95"/>
  <sheetViews>
    <sheetView topLeftCell="H4" workbookViewId="0">
      <selection activeCell="O47" sqref="O47"/>
    </sheetView>
  </sheetViews>
  <sheetFormatPr defaultRowHeight="16.5" x14ac:dyDescent="0.3"/>
  <cols>
    <col min="2" max="2" width="19.5" bestFit="1" customWidth="1"/>
    <col min="3" max="3" width="16" bestFit="1" customWidth="1"/>
    <col min="4" max="4" width="29.875" bestFit="1" customWidth="1"/>
    <col min="5" max="5" width="9" bestFit="1" customWidth="1"/>
    <col min="6" max="6" width="17.75" bestFit="1" customWidth="1"/>
    <col min="7" max="7" width="16" bestFit="1" customWidth="1"/>
    <col min="8" max="8" width="8.25" bestFit="1" customWidth="1"/>
    <col min="9" max="9" width="12.25" bestFit="1" customWidth="1"/>
    <col min="10" max="10" width="14.125" bestFit="1" customWidth="1"/>
    <col min="11" max="11" width="9" bestFit="1" customWidth="1"/>
    <col min="12" max="12" width="12.25" bestFit="1" customWidth="1"/>
    <col min="13" max="13" width="13" bestFit="1" customWidth="1"/>
    <col min="14" max="14" width="12.25" bestFit="1" customWidth="1"/>
    <col min="15" max="15" width="28" bestFit="1" customWidth="1"/>
    <col min="16" max="16" width="14.5" bestFit="1" customWidth="1"/>
    <col min="17" max="17" width="12.25" bestFit="1" customWidth="1"/>
    <col min="18" max="18" width="12.25" customWidth="1"/>
    <col min="19" max="19" width="20.625" customWidth="1"/>
    <col min="20" max="20" width="11.5" bestFit="1" customWidth="1"/>
    <col min="21" max="21" width="12.25" customWidth="1"/>
    <col min="22" max="22" width="9.875" bestFit="1" customWidth="1"/>
    <col min="23" max="23" width="9.125" bestFit="1" customWidth="1"/>
    <col min="24" max="24" width="11.5" bestFit="1" customWidth="1"/>
  </cols>
  <sheetData>
    <row r="3" spans="2:29" x14ac:dyDescent="0.3">
      <c r="B3" t="s">
        <v>1</v>
      </c>
      <c r="C3" t="s">
        <v>2</v>
      </c>
      <c r="D3" t="s">
        <v>3</v>
      </c>
      <c r="E3" t="s">
        <v>4</v>
      </c>
      <c r="F3" t="s">
        <v>5</v>
      </c>
      <c r="G3" t="s">
        <v>6</v>
      </c>
      <c r="H3" t="s">
        <v>34</v>
      </c>
      <c r="I3" t="s">
        <v>33</v>
      </c>
      <c r="J3" t="s">
        <v>32</v>
      </c>
      <c r="S3" t="s">
        <v>11</v>
      </c>
      <c r="U3" s="8">
        <v>1</v>
      </c>
      <c r="AC3" s="9" t="s">
        <v>56</v>
      </c>
    </row>
    <row r="4" spans="2:29" x14ac:dyDescent="0.3">
      <c r="B4" s="16">
        <v>9542</v>
      </c>
      <c r="C4" s="28">
        <v>18.986271221966046</v>
      </c>
      <c r="D4" s="28">
        <v>19.766952455183166</v>
      </c>
      <c r="E4" s="4">
        <v>0.81031703385276732</v>
      </c>
      <c r="F4" s="15">
        <v>2.1651441877126993</v>
      </c>
      <c r="G4" s="16">
        <v>6838</v>
      </c>
      <c r="H4" s="4">
        <v>0.49989520016767974</v>
      </c>
      <c r="I4" s="16">
        <v>4770</v>
      </c>
      <c r="J4" s="43">
        <v>233</v>
      </c>
      <c r="S4" t="s">
        <v>16</v>
      </c>
      <c r="AC4" s="10" t="s">
        <v>57</v>
      </c>
    </row>
    <row r="5" spans="2:29" x14ac:dyDescent="0.3">
      <c r="S5" t="s">
        <v>42</v>
      </c>
      <c r="AC5" s="10" t="s">
        <v>58</v>
      </c>
    </row>
    <row r="6" spans="2:29" x14ac:dyDescent="0.3">
      <c r="AC6" s="10" t="s">
        <v>59</v>
      </c>
    </row>
    <row r="7" spans="2:29" x14ac:dyDescent="0.3">
      <c r="B7" s="11" t="s">
        <v>11</v>
      </c>
      <c r="C7" s="11" t="s">
        <v>1</v>
      </c>
      <c r="E7" s="11" t="s">
        <v>16</v>
      </c>
      <c r="F7" s="11" t="s">
        <v>1</v>
      </c>
      <c r="H7" s="11" t="s">
        <v>42</v>
      </c>
      <c r="I7" s="11" t="s">
        <v>1</v>
      </c>
      <c r="K7" s="1" t="s">
        <v>87</v>
      </c>
      <c r="L7" t="s">
        <v>86</v>
      </c>
      <c r="M7" t="s">
        <v>1</v>
      </c>
      <c r="O7" t="str" cm="1">
        <f t="array" ref="O7:P11">K7:L11</f>
        <v>Ticket Status</v>
      </c>
      <c r="P7" t="str">
        <v>% Total Tickets</v>
      </c>
      <c r="AC7" s="10" t="s">
        <v>60</v>
      </c>
    </row>
    <row r="8" spans="2:29" x14ac:dyDescent="0.3">
      <c r="B8" s="2" t="s">
        <v>7</v>
      </c>
      <c r="C8" s="43">
        <v>3453</v>
      </c>
      <c r="E8" s="2" t="s">
        <v>12</v>
      </c>
      <c r="F8" s="43">
        <v>1538</v>
      </c>
      <c r="H8" s="2" t="s">
        <v>40</v>
      </c>
      <c r="I8" s="43">
        <v>1981</v>
      </c>
      <c r="K8" s="2" t="s">
        <v>29</v>
      </c>
      <c r="L8" s="4">
        <v>0.71662125340599458</v>
      </c>
      <c r="M8" s="34">
        <v>6838</v>
      </c>
      <c r="O8" t="str">
        <v>Open</v>
      </c>
      <c r="P8" s="14">
        <v>0.71662125340599458</v>
      </c>
      <c r="AC8" s="9" t="s">
        <v>61</v>
      </c>
    </row>
    <row r="9" spans="2:29" x14ac:dyDescent="0.3">
      <c r="B9" s="2" t="s">
        <v>10</v>
      </c>
      <c r="C9" s="43">
        <v>2598</v>
      </c>
      <c r="E9" s="2" t="s">
        <v>14</v>
      </c>
      <c r="F9" s="43">
        <v>2011</v>
      </c>
      <c r="H9" s="2" t="s">
        <v>39</v>
      </c>
      <c r="I9" s="43">
        <v>2543</v>
      </c>
      <c r="K9" s="2" t="s">
        <v>31</v>
      </c>
      <c r="L9" s="4">
        <v>0.12450220079647872</v>
      </c>
      <c r="M9" s="34">
        <v>1188</v>
      </c>
      <c r="O9" t="str">
        <v>Waiting for Requestor Feedback</v>
      </c>
      <c r="P9" s="14">
        <v>0.12450220079647872</v>
      </c>
      <c r="AC9" s="9" t="s">
        <v>62</v>
      </c>
    </row>
    <row r="10" spans="2:29" x14ac:dyDescent="0.3">
      <c r="B10" s="2" t="s">
        <v>8</v>
      </c>
      <c r="C10" s="43">
        <v>2590</v>
      </c>
      <c r="E10" s="2" t="s">
        <v>13</v>
      </c>
      <c r="F10" s="43">
        <v>2981</v>
      </c>
      <c r="H10" s="2" t="s">
        <v>38</v>
      </c>
      <c r="I10" s="43">
        <v>1059</v>
      </c>
      <c r="K10" s="2" t="s">
        <v>30</v>
      </c>
      <c r="L10" s="4">
        <v>0.13445818486690422</v>
      </c>
      <c r="M10" s="34">
        <v>1283</v>
      </c>
      <c r="O10" t="str">
        <v>Resolved</v>
      </c>
      <c r="P10" s="14">
        <v>0.13445818486690422</v>
      </c>
      <c r="S10" t="s">
        <v>67</v>
      </c>
      <c r="AC10" s="9" t="s">
        <v>63</v>
      </c>
    </row>
    <row r="11" spans="2:29" x14ac:dyDescent="0.3">
      <c r="B11" s="2" t="s">
        <v>9</v>
      </c>
      <c r="C11" s="43">
        <v>901</v>
      </c>
      <c r="E11" s="2" t="s">
        <v>15</v>
      </c>
      <c r="F11" s="43">
        <v>3012</v>
      </c>
      <c r="H11" s="2" t="s">
        <v>37</v>
      </c>
      <c r="I11" s="43">
        <v>3959</v>
      </c>
      <c r="K11" s="2" t="s">
        <v>28</v>
      </c>
      <c r="L11" s="4">
        <v>2.441836093062251E-2</v>
      </c>
      <c r="M11" s="34">
        <v>233</v>
      </c>
      <c r="O11" t="str">
        <v>Closed - No Action</v>
      </c>
      <c r="P11" s="14">
        <v>2.441836093062251E-2</v>
      </c>
      <c r="S11" s="23" t="str" cm="1">
        <f t="array" ref="S11" xml:space="preserve"> _xlfn.IFS($U$3=1,B7,$U$3=2,E7,$U$3=3,H7)</f>
        <v>Issue Category</v>
      </c>
      <c r="T11" s="23" t="str" cm="1">
        <f t="array" ref="T11" xml:space="preserve"> _xlfn.IFS($U$3=1,C7,$U$3=2,F7,$U$3=3,I7,$U$3=4,#REF!)</f>
        <v>Total Tickets</v>
      </c>
      <c r="AC11" s="9" t="s">
        <v>64</v>
      </c>
    </row>
    <row r="12" spans="2:29" x14ac:dyDescent="0.3">
      <c r="S12" s="19" t="str" cm="1">
        <f t="array" ref="S12" xml:space="preserve"> _xlfn.IFS($U$3=1,B8,$U$3=2,E8,$U$3=3,H8,$U$3=4,#REF!)</f>
        <v>Access/Login</v>
      </c>
      <c r="T12" s="20" cm="1">
        <f t="array" ref="T12" xml:space="preserve"> _xlfn.IFS($U$3=1,C8,$U$3=2,F8,$U$3=3,I8,$U$3=4,#REF!)</f>
        <v>3453</v>
      </c>
    </row>
    <row r="13" spans="2:29" x14ac:dyDescent="0.3">
      <c r="B13" s="12" t="s">
        <v>1</v>
      </c>
      <c r="C13" s="12" t="s">
        <v>36</v>
      </c>
      <c r="D13" s="12"/>
      <c r="E13" s="12"/>
      <c r="F13" s="12"/>
      <c r="J13" s="12" t="s">
        <v>1</v>
      </c>
      <c r="K13" s="12" t="s">
        <v>36</v>
      </c>
      <c r="L13" s="12"/>
      <c r="M13" s="12"/>
      <c r="N13" s="12"/>
      <c r="S13" s="19" t="str" cm="1">
        <f t="array" ref="S13" xml:space="preserve"> _xlfn.IFS($U$3=1,B9,$U$3=2,E9,$U$3=3,H9,$U$3=4,#REF!)</f>
        <v>Systems</v>
      </c>
      <c r="T13" s="20" cm="1">
        <f t="array" ref="T13" xml:space="preserve"> _xlfn.IFS($U$3=1,C9,$U$3=2,F9,$U$3=3,I9,$U$3=4,#REF!)</f>
        <v>2598</v>
      </c>
    </row>
    <row r="14" spans="2:29" x14ac:dyDescent="0.3">
      <c r="B14" s="1" t="s">
        <v>16</v>
      </c>
      <c r="C14" s="12" t="s">
        <v>29</v>
      </c>
      <c r="D14" s="12" t="s">
        <v>31</v>
      </c>
      <c r="E14" s="12" t="s">
        <v>30</v>
      </c>
      <c r="F14" s="12" t="s">
        <v>28</v>
      </c>
      <c r="G14" s="30" t="s">
        <v>78</v>
      </c>
      <c r="H14" s="2"/>
      <c r="J14" s="1" t="s">
        <v>11</v>
      </c>
      <c r="K14" s="12" t="s">
        <v>29</v>
      </c>
      <c r="L14" s="12" t="s">
        <v>31</v>
      </c>
      <c r="M14" s="12" t="s">
        <v>30</v>
      </c>
      <c r="N14" s="12" t="s">
        <v>28</v>
      </c>
      <c r="O14" s="30" t="s">
        <v>76</v>
      </c>
      <c r="P14" s="30" t="s">
        <v>77</v>
      </c>
      <c r="S14" s="19" t="str" cm="1">
        <f t="array" ref="S14" xml:space="preserve"> _xlfn.IFS($U$3=1,B10,$U$3=2,E10,$U$3=3,H10,$U$3=4,#REF!)</f>
        <v>Hardware</v>
      </c>
      <c r="T14" s="20" cm="1">
        <f t="array" ref="T14" xml:space="preserve"> _xlfn.IFS($U$3=1,C10,$U$3=2,F10,$U$3=3,I10,$U$3=4,#REF!)</f>
        <v>2590</v>
      </c>
    </row>
    <row r="15" spans="2:29" x14ac:dyDescent="0.3">
      <c r="B15" s="2" t="s">
        <v>12</v>
      </c>
      <c r="C15" s="43">
        <v>1118</v>
      </c>
      <c r="D15" s="43">
        <v>191</v>
      </c>
      <c r="E15" s="43">
        <v>192</v>
      </c>
      <c r="F15" s="43">
        <v>37</v>
      </c>
      <c r="G15">
        <f>SUM(C15:F15)</f>
        <v>1538</v>
      </c>
      <c r="J15" s="2" t="s">
        <v>7</v>
      </c>
      <c r="K15" s="43">
        <v>2451</v>
      </c>
      <c r="L15" s="43">
        <v>432</v>
      </c>
      <c r="M15" s="43">
        <v>482</v>
      </c>
      <c r="N15" s="43">
        <v>88</v>
      </c>
      <c r="O15">
        <f>SUM(K15:N15)</f>
        <v>3453</v>
      </c>
      <c r="P15">
        <v>0</v>
      </c>
      <c r="S15" s="19" t="str" cm="1">
        <f t="array" ref="S15" xml:space="preserve"> _xlfn.IFS($U$3=1,B11,$U$3=2,E11,$U$3=3,H11,$U$3=4,#REF!)</f>
        <v>Software</v>
      </c>
      <c r="T15" s="20" cm="1">
        <f t="array" ref="T15" xml:space="preserve"> _xlfn.IFS($U$3=1,C11,$U$3=2,F11,$U$3=3,I11,$U$3=4,#REF!)</f>
        <v>901</v>
      </c>
    </row>
    <row r="16" spans="2:29" x14ac:dyDescent="0.3">
      <c r="B16" s="2" t="s">
        <v>13</v>
      </c>
      <c r="C16" s="43">
        <v>2124</v>
      </c>
      <c r="D16" s="43">
        <v>365</v>
      </c>
      <c r="E16" s="43">
        <v>421</v>
      </c>
      <c r="F16" s="43">
        <v>71</v>
      </c>
      <c r="G16">
        <f>SUM(C16:F16)</f>
        <v>2981</v>
      </c>
      <c r="J16" s="2" t="s">
        <v>8</v>
      </c>
      <c r="K16" s="43">
        <v>1865</v>
      </c>
      <c r="L16" s="43">
        <v>317</v>
      </c>
      <c r="M16" s="43">
        <v>344</v>
      </c>
      <c r="N16" s="43">
        <v>64</v>
      </c>
      <c r="O16">
        <f t="shared" ref="O16:O18" si="0">SUM(K16:N16)</f>
        <v>2590</v>
      </c>
      <c r="P16">
        <v>0</v>
      </c>
      <c r="S16" cm="1">
        <f t="array" ref="S16" xml:space="preserve"> _xlfn.IFS($U$3=1,B12,$U$3=2,E12,$U$3=3,H12,$U$3=4,K12)</f>
        <v>0</v>
      </c>
      <c r="T16" cm="1">
        <f t="array" ref="T16" xml:space="preserve"> _xlfn.IFS($U$3=1,C12,$U$3=2,F12,$U$3=3,I12,$U$3=4,L12)</f>
        <v>0</v>
      </c>
    </row>
    <row r="17" spans="2:25" x14ac:dyDescent="0.3">
      <c r="B17" s="2" t="s">
        <v>14</v>
      </c>
      <c r="C17" s="43">
        <v>1445</v>
      </c>
      <c r="D17" s="43">
        <v>267</v>
      </c>
      <c r="E17" s="43">
        <v>256</v>
      </c>
      <c r="F17" s="43">
        <v>43</v>
      </c>
      <c r="G17">
        <f>SUM(C17:F17)</f>
        <v>2011</v>
      </c>
      <c r="J17" s="2" t="s">
        <v>9</v>
      </c>
      <c r="K17" s="43">
        <v>653</v>
      </c>
      <c r="L17" s="43">
        <v>123</v>
      </c>
      <c r="M17" s="43">
        <v>104</v>
      </c>
      <c r="N17" s="43">
        <v>21</v>
      </c>
      <c r="O17">
        <f t="shared" si="0"/>
        <v>901</v>
      </c>
      <c r="P17">
        <v>0</v>
      </c>
      <c r="S17" t="s">
        <v>79</v>
      </c>
    </row>
    <row r="18" spans="2:25" x14ac:dyDescent="0.3">
      <c r="B18" s="2" t="s">
        <v>15</v>
      </c>
      <c r="C18" s="43">
        <v>2151</v>
      </c>
      <c r="D18" s="43">
        <v>365</v>
      </c>
      <c r="E18" s="43">
        <v>414</v>
      </c>
      <c r="F18" s="43">
        <v>82</v>
      </c>
      <c r="G18">
        <f>SUM(C18:F18)</f>
        <v>3012</v>
      </c>
      <c r="J18" s="2" t="s">
        <v>10</v>
      </c>
      <c r="K18" s="43">
        <v>1869</v>
      </c>
      <c r="L18" s="43">
        <v>316</v>
      </c>
      <c r="M18" s="43">
        <v>353</v>
      </c>
      <c r="N18" s="43">
        <v>60</v>
      </c>
      <c r="O18">
        <f t="shared" si="0"/>
        <v>2598</v>
      </c>
      <c r="P18">
        <v>0</v>
      </c>
      <c r="S18" s="24" t="str" cm="1">
        <f t="array" ref="S18" xml:space="preserve"> _xlfn.IFS($U$3=1,J14,$U$3=2,B14,$U$3=3,B22)</f>
        <v>Issue Category</v>
      </c>
      <c r="T18" s="24" t="str" cm="1">
        <f t="array" ref="T18" xml:space="preserve"> _xlfn.IFS($U$3=1,K14,$U$3=2,C14,$U$3=3,C22)</f>
        <v>Open</v>
      </c>
      <c r="U18" s="24" t="str" cm="1">
        <f t="array" ref="U18" xml:space="preserve"> _xlfn.IFS($U$3=1,L14,$U$3=2,D14,$U$3=3,D22)</f>
        <v>Waiting for Requestor Feedback</v>
      </c>
      <c r="V18" s="24" t="str" cm="1">
        <f t="array" ref="V18" xml:space="preserve"> _xlfn.IFS($U$3=1,M14,$U$3=2,E14,$U$3=3,E22)</f>
        <v>Resolved</v>
      </c>
      <c r="W18" s="24" t="str" cm="1">
        <f t="array" ref="W18" xml:space="preserve"> _xlfn.IFS($U$3=1,N14,$U$3=2,F14,$U$3=3,F22)</f>
        <v>Closed - No Action</v>
      </c>
      <c r="X18" s="24" t="str" cm="1">
        <f t="array" ref="X18" xml:space="preserve"> _xlfn.IFS($U$3=1,O14,$U$3=2,G14,$U$3=3,G22)</f>
        <v xml:space="preserve">Total </v>
      </c>
      <c r="Y18" s="24" t="str" cm="1">
        <f t="array" ref="Y18" xml:space="preserve"> _xlfn.IFS($U$3=1,P14,$U$3=2,H14,$U$3=3,H22)</f>
        <v xml:space="preserve">Space </v>
      </c>
    </row>
    <row r="19" spans="2:25" x14ac:dyDescent="0.3">
      <c r="B19" s="2" t="s">
        <v>76</v>
      </c>
      <c r="C19">
        <f>SUM(C15:C18)</f>
        <v>6838</v>
      </c>
      <c r="D19">
        <f t="shared" ref="D19:G19" si="1">SUM(D15:D18)</f>
        <v>1188</v>
      </c>
      <c r="E19">
        <f t="shared" si="1"/>
        <v>1283</v>
      </c>
      <c r="F19">
        <f t="shared" si="1"/>
        <v>233</v>
      </c>
      <c r="G19">
        <f t="shared" si="1"/>
        <v>9542</v>
      </c>
      <c r="S19" t="str" cm="1">
        <f t="array" ref="S19" xml:space="preserve"> _xlfn.IFS($U$3=1,J15,$U$3=2,B15,$U$3=3,B23)</f>
        <v>Access/Login</v>
      </c>
      <c r="T19" s="29" cm="1">
        <f t="array" ref="T19" xml:space="preserve"> _xlfn.IFS($U$3=1,K15,$U$3=2,C15,$U$3=3,C23)</f>
        <v>2451</v>
      </c>
      <c r="U19" s="29" cm="1">
        <f t="array" ref="U19" xml:space="preserve"> _xlfn.IFS($U$3=1,L15,$U$3=2,D15,$U$3=3,D23)</f>
        <v>432</v>
      </c>
      <c r="V19" s="29" cm="1">
        <f t="array" ref="V19" xml:space="preserve"> _xlfn.IFS($U$3=1,M15,$U$3=2,E15,$U$3=3,E23)</f>
        <v>482</v>
      </c>
      <c r="W19" s="29" cm="1">
        <f t="array" ref="W19" xml:space="preserve"> _xlfn.IFS($U$3=1,N15,$U$3=2,F15,$U$3=3,F23)</f>
        <v>88</v>
      </c>
      <c r="X19" s="29" cm="1">
        <f t="array" ref="X19" xml:space="preserve"> _xlfn.IFS($U$3=1,O15,$U$3=2,G15,$U$3=3,G23)</f>
        <v>3453</v>
      </c>
      <c r="Y19" cm="1">
        <f t="array" ref="Y19" xml:space="preserve"> _xlfn.IFS($U$3=1,P15,$U$3=2,H15,$U$3=3,H23)</f>
        <v>0</v>
      </c>
    </row>
    <row r="20" spans="2:25" x14ac:dyDescent="0.3">
      <c r="B20" s="2"/>
      <c r="S20" t="str" cm="1">
        <f t="array" ref="S20" xml:space="preserve"> _xlfn.IFS($U$3=1,J16,$U$3=2,B16,$U$3=3,B24)</f>
        <v>Hardware</v>
      </c>
      <c r="T20" s="29" cm="1">
        <f t="array" ref="T20" xml:space="preserve"> _xlfn.IFS($U$3=1,K16,$U$3=2,C16,$U$3=3,C24)</f>
        <v>1865</v>
      </c>
      <c r="U20" s="29" cm="1">
        <f t="array" ref="U20" xml:space="preserve"> _xlfn.IFS($U$3=1,L16,$U$3=2,D16,$U$3=3,D24)</f>
        <v>317</v>
      </c>
      <c r="V20" s="29" cm="1">
        <f t="array" ref="V20" xml:space="preserve"> _xlfn.IFS($U$3=1,M16,$U$3=2,E16,$U$3=3,E24)</f>
        <v>344</v>
      </c>
      <c r="W20" s="29" cm="1">
        <f t="array" ref="W20" xml:space="preserve"> _xlfn.IFS($U$3=1,N16,$U$3=2,F16,$U$3=3,F24)</f>
        <v>64</v>
      </c>
      <c r="X20" s="29" cm="1">
        <f t="array" ref="X20" xml:space="preserve"> _xlfn.IFS($U$3=1,O16,$U$3=2,G16,$U$3=3,G24)</f>
        <v>2590</v>
      </c>
      <c r="Y20" cm="1">
        <f t="array" ref="Y20" xml:space="preserve"> _xlfn.IFS($U$3=1,P16,$U$3=2,H16,$U$3=3,H24)</f>
        <v>0</v>
      </c>
    </row>
    <row r="21" spans="2:25" x14ac:dyDescent="0.3">
      <c r="B21" s="12" t="s">
        <v>1</v>
      </c>
      <c r="C21" s="12" t="s">
        <v>36</v>
      </c>
      <c r="D21" s="12"/>
      <c r="E21" s="12"/>
      <c r="F21" s="12"/>
      <c r="J21" s="17" t="s">
        <v>41</v>
      </c>
      <c r="K21" s="17" t="s">
        <v>1</v>
      </c>
      <c r="M21" s="1" t="s">
        <v>48</v>
      </c>
      <c r="N21" t="s">
        <v>1</v>
      </c>
      <c r="S21" t="str" cm="1">
        <f t="array" ref="S21" xml:space="preserve"> _xlfn.IFS($U$3=1,J17,$U$3=2,B17,$U$3=3,B25)</f>
        <v>Software</v>
      </c>
      <c r="T21" s="29" cm="1">
        <f t="array" ref="T21" xml:space="preserve"> _xlfn.IFS($U$3=1,K17,$U$3=2,C17,$U$3=3,C25)</f>
        <v>653</v>
      </c>
      <c r="U21" s="29" cm="1">
        <f t="array" ref="U21" xml:space="preserve"> _xlfn.IFS($U$3=1,L17,$U$3=2,D17,$U$3=3,D25)</f>
        <v>123</v>
      </c>
      <c r="V21" s="29" cm="1">
        <f t="array" ref="V21" xml:space="preserve"> _xlfn.IFS($U$3=1,M17,$U$3=2,E17,$U$3=3,E25)</f>
        <v>104</v>
      </c>
      <c r="W21" s="29" cm="1">
        <f t="array" ref="W21" xml:space="preserve"> _xlfn.IFS($U$3=1,N17,$U$3=2,F17,$U$3=3,F25)</f>
        <v>21</v>
      </c>
      <c r="X21" s="29" cm="1">
        <f t="array" ref="X21" xml:space="preserve"> _xlfn.IFS($U$3=1,O17,$U$3=2,G17,$U$3=3,G25)</f>
        <v>901</v>
      </c>
      <c r="Y21" cm="1">
        <f t="array" ref="Y21" xml:space="preserve"> _xlfn.IFS($U$3=1,P17,$U$3=2,H17,$U$3=3,H25)</f>
        <v>0</v>
      </c>
    </row>
    <row r="22" spans="2:25" x14ac:dyDescent="0.3">
      <c r="B22" s="12" t="s">
        <v>42</v>
      </c>
      <c r="C22" s="12" t="s">
        <v>29</v>
      </c>
      <c r="D22" s="12" t="s">
        <v>31</v>
      </c>
      <c r="E22" s="12" t="s">
        <v>30</v>
      </c>
      <c r="F22" s="12" t="s">
        <v>28</v>
      </c>
      <c r="G22" s="12" t="s">
        <v>78</v>
      </c>
      <c r="H22" s="12" t="s">
        <v>77</v>
      </c>
      <c r="J22" s="2" t="s">
        <v>17</v>
      </c>
      <c r="K22" s="13">
        <v>0.51016558373506604</v>
      </c>
      <c r="M22" t="s">
        <v>45</v>
      </c>
      <c r="N22" s="43">
        <v>1952</v>
      </c>
      <c r="S22" t="str" cm="1">
        <f t="array" ref="S22" xml:space="preserve"> _xlfn.IFS($U$3=1,J18,$U$3=2,B18,$U$3=3,B26)</f>
        <v>Systems</v>
      </c>
      <c r="T22" s="29" cm="1">
        <f t="array" ref="T22" xml:space="preserve"> _xlfn.IFS($U$3=1,K18,$U$3=2,C18,$U$3=3,C26)</f>
        <v>1869</v>
      </c>
      <c r="U22" s="29" cm="1">
        <f t="array" ref="U22" xml:space="preserve"> _xlfn.IFS($U$3=1,L18,$U$3=2,D18,$U$3=3,D26)</f>
        <v>316</v>
      </c>
      <c r="V22" s="29" cm="1">
        <f t="array" ref="V22" xml:space="preserve"> _xlfn.IFS($U$3=1,M18,$U$3=2,E18,$U$3=3,E26)</f>
        <v>353</v>
      </c>
      <c r="W22" s="29" cm="1">
        <f t="array" ref="W22" xml:space="preserve"> _xlfn.IFS($U$3=1,N18,$U$3=2,F18,$U$3=3,F26)</f>
        <v>60</v>
      </c>
      <c r="X22" s="29" cm="1">
        <f t="array" ref="X22" xml:space="preserve"> _xlfn.IFS($U$3=1,O18,$U$3=2,G18,$U$3=3,G26)</f>
        <v>2598</v>
      </c>
      <c r="Y22" cm="1">
        <f t="array" ref="Y22" xml:space="preserve"> _xlfn.IFS($U$3=1,P18,$U$3=2,H18,$U$3=3,H26)</f>
        <v>0</v>
      </c>
    </row>
    <row r="23" spans="2:25" x14ac:dyDescent="0.3">
      <c r="B23" s="2" t="s">
        <v>40</v>
      </c>
      <c r="C23" s="43">
        <v>1428</v>
      </c>
      <c r="D23" s="43">
        <v>238</v>
      </c>
      <c r="E23" s="43">
        <v>269</v>
      </c>
      <c r="F23" s="43">
        <v>46</v>
      </c>
      <c r="G23">
        <f>SUM(C23:F23)</f>
        <v>1981</v>
      </c>
      <c r="H23">
        <v>0</v>
      </c>
      <c r="J23" s="2" t="s">
        <v>18</v>
      </c>
      <c r="K23" s="13">
        <v>0.48983441626493396</v>
      </c>
      <c r="M23" t="s">
        <v>8</v>
      </c>
      <c r="N23" s="43">
        <v>1996</v>
      </c>
      <c r="O23" s="5"/>
      <c r="S23" t="s">
        <v>82</v>
      </c>
      <c r="T23" s="32" t="str">
        <f>$S$18 &amp; " by Ticket Status"</f>
        <v>Issue Category by Ticket Status</v>
      </c>
    </row>
    <row r="24" spans="2:25" x14ac:dyDescent="0.3">
      <c r="B24" s="2" t="s">
        <v>39</v>
      </c>
      <c r="C24" s="43">
        <v>1821</v>
      </c>
      <c r="D24" s="43">
        <v>332</v>
      </c>
      <c r="E24" s="43">
        <v>338</v>
      </c>
      <c r="F24" s="43">
        <v>52</v>
      </c>
      <c r="G24">
        <f t="shared" ref="G24:G26" si="2">SUM(C24:F24)</f>
        <v>2543</v>
      </c>
      <c r="H24">
        <v>0</v>
      </c>
      <c r="M24" t="s">
        <v>46</v>
      </c>
      <c r="N24" s="43">
        <v>1914</v>
      </c>
    </row>
    <row r="25" spans="2:25" x14ac:dyDescent="0.3">
      <c r="B25" s="2" t="s">
        <v>38</v>
      </c>
      <c r="C25" s="43">
        <v>743</v>
      </c>
      <c r="D25" s="43">
        <v>137</v>
      </c>
      <c r="E25" s="43">
        <v>140</v>
      </c>
      <c r="F25" s="43">
        <v>39</v>
      </c>
      <c r="G25">
        <f t="shared" si="2"/>
        <v>1059</v>
      </c>
      <c r="H25">
        <v>0</v>
      </c>
      <c r="M25" t="s">
        <v>47</v>
      </c>
      <c r="N25" s="43">
        <v>1850</v>
      </c>
      <c r="S25" t="s">
        <v>75</v>
      </c>
      <c r="T25" s="8">
        <v>1</v>
      </c>
    </row>
    <row r="26" spans="2:25" x14ac:dyDescent="0.3">
      <c r="B26" s="2" t="s">
        <v>37</v>
      </c>
      <c r="C26" s="43">
        <v>2846</v>
      </c>
      <c r="D26" s="43">
        <v>481</v>
      </c>
      <c r="E26" s="43">
        <v>536</v>
      </c>
      <c r="F26" s="43">
        <v>96</v>
      </c>
      <c r="G26">
        <f t="shared" si="2"/>
        <v>3959</v>
      </c>
      <c r="H26">
        <v>0</v>
      </c>
      <c r="M26" t="s">
        <v>9</v>
      </c>
      <c r="N26" s="43">
        <v>1830</v>
      </c>
      <c r="S26" t="s">
        <v>74</v>
      </c>
    </row>
    <row r="27" spans="2:25" ht="15" x14ac:dyDescent="0.3">
      <c r="S27" t="s">
        <v>32</v>
      </c>
    </row>
    <row r="30" spans="2:25" x14ac:dyDescent="0.3">
      <c r="B30" s="22" t="str">
        <f>F31</f>
        <v>Month</v>
      </c>
      <c r="C30" s="22" t="str">
        <f t="shared" ref="C30:D30" si="3">G31</f>
        <v>Issue</v>
      </c>
      <c r="D30" s="22" t="str">
        <f t="shared" si="3"/>
        <v>Request</v>
      </c>
      <c r="F30" s="1" t="s">
        <v>1</v>
      </c>
      <c r="G30" s="1" t="s">
        <v>36</v>
      </c>
      <c r="K30" s="1" t="s">
        <v>27</v>
      </c>
      <c r="L30" t="s">
        <v>1</v>
      </c>
      <c r="M30" t="s">
        <v>34</v>
      </c>
      <c r="S30" t="str" cm="1">
        <f t="array" ref="S30">_xlfn.IFS($T$25=1,K30,$T$25=2,I53,$T$25=3,I64)</f>
        <v>Month</v>
      </c>
      <c r="T30" t="str" cm="1">
        <f t="array" ref="T30">_xlfn.IFS($T$25=1,L30,$T$25=2,J53,$T$25=3,J64)</f>
        <v>Total Tickets</v>
      </c>
      <c r="U30" t="str" cm="1">
        <f t="array" ref="U30">_xlfn.IFS($T$25=1,M30,$T$25=2,K53,$T$25=3,K64)</f>
        <v>% Within SLA</v>
      </c>
    </row>
    <row r="31" spans="2:25" x14ac:dyDescent="0.3">
      <c r="B31" t="str">
        <f t="shared" ref="B31:B38" si="4">F32</f>
        <v>Mar</v>
      </c>
      <c r="C31">
        <f t="shared" ref="C31:C38" si="5">G32</f>
        <v>614</v>
      </c>
      <c r="D31">
        <f t="shared" ref="D31:D38" si="6">H32</f>
        <v>597</v>
      </c>
      <c r="F31" s="1" t="s">
        <v>27</v>
      </c>
      <c r="G31" t="s">
        <v>17</v>
      </c>
      <c r="H31" t="s">
        <v>18</v>
      </c>
      <c r="K31" s="2" t="s">
        <v>23</v>
      </c>
      <c r="L31" s="43">
        <v>1211</v>
      </c>
      <c r="M31" s="4">
        <v>0.52105697770437653</v>
      </c>
      <c r="S31" t="str" cm="1">
        <f t="array" ref="S31">_xlfn.IFS($T$25=1,K31,$T$25=2,I54,$T$25=3,I65)</f>
        <v>Mar</v>
      </c>
      <c r="T31" s="29" cm="1">
        <f t="array" ref="T31">_xlfn.IFS($T$25=1,L31,$T$25=2,J54,$T$25=3,J65)</f>
        <v>1211</v>
      </c>
      <c r="U31" s="14" cm="1">
        <f t="array" ref="U31">_xlfn.IFS($T$25=1,M31,$T$25=2,K54,$T$25=3,K65)</f>
        <v>0.52105697770437653</v>
      </c>
    </row>
    <row r="32" spans="2:25" x14ac:dyDescent="0.3">
      <c r="B32" t="str">
        <f t="shared" si="4"/>
        <v>Apr</v>
      </c>
      <c r="C32">
        <f t="shared" si="5"/>
        <v>628</v>
      </c>
      <c r="D32">
        <f t="shared" si="6"/>
        <v>561</v>
      </c>
      <c r="F32" s="2" t="s">
        <v>23</v>
      </c>
      <c r="G32" s="43">
        <v>614</v>
      </c>
      <c r="H32" s="43">
        <v>597</v>
      </c>
      <c r="K32" s="2" t="s">
        <v>19</v>
      </c>
      <c r="L32" s="43">
        <v>1189</v>
      </c>
      <c r="M32" s="4">
        <v>0.48275862068965519</v>
      </c>
      <c r="S32" t="str" cm="1">
        <f t="array" ref="S32">_xlfn.IFS($T$25=1,K32,$T$25=2,I55,$T$25=3,I66)</f>
        <v>Apr</v>
      </c>
      <c r="T32" s="29" cm="1">
        <f t="array" ref="T32">_xlfn.IFS($T$25=1,L32,$T$25=2,J55,$T$25=3,J66)</f>
        <v>1189</v>
      </c>
      <c r="U32" s="14" cm="1">
        <f t="array" ref="U32">_xlfn.IFS($T$25=1,M32,$T$25=2,K55,$T$25=3,K66)</f>
        <v>0.48275862068965519</v>
      </c>
    </row>
    <row r="33" spans="2:21" x14ac:dyDescent="0.3">
      <c r="B33" t="str">
        <f t="shared" si="4"/>
        <v>May</v>
      </c>
      <c r="C33">
        <f t="shared" si="5"/>
        <v>621</v>
      </c>
      <c r="D33">
        <f t="shared" si="6"/>
        <v>597</v>
      </c>
      <c r="F33" s="2" t="s">
        <v>19</v>
      </c>
      <c r="G33" s="43">
        <v>628</v>
      </c>
      <c r="H33" s="43">
        <v>561</v>
      </c>
      <c r="K33" s="2" t="s">
        <v>24</v>
      </c>
      <c r="L33" s="43">
        <v>1218</v>
      </c>
      <c r="M33" s="4">
        <v>0.51642036124794743</v>
      </c>
      <c r="S33" t="str" cm="1">
        <f t="array" ref="S33">_xlfn.IFS($T$25=1,K33,$T$25=2,I56,$T$25=3,I67)</f>
        <v>May</v>
      </c>
      <c r="T33" s="29" cm="1">
        <f t="array" ref="T33">_xlfn.IFS($T$25=1,L33,$T$25=2,J56,$T$25=3,J67)</f>
        <v>1218</v>
      </c>
      <c r="U33" s="14" cm="1">
        <f t="array" ref="U33">_xlfn.IFS($T$25=1,M33,$T$25=2,K56,$T$25=3,K67)</f>
        <v>0.51642036124794743</v>
      </c>
    </row>
    <row r="34" spans="2:21" x14ac:dyDescent="0.3">
      <c r="B34" t="str">
        <f t="shared" si="4"/>
        <v>Jun</v>
      </c>
      <c r="C34">
        <f t="shared" si="5"/>
        <v>589</v>
      </c>
      <c r="D34">
        <f t="shared" si="6"/>
        <v>572</v>
      </c>
      <c r="F34" s="2" t="s">
        <v>24</v>
      </c>
      <c r="G34" s="43">
        <v>621</v>
      </c>
      <c r="H34" s="43">
        <v>597</v>
      </c>
      <c r="K34" s="2" t="s">
        <v>22</v>
      </c>
      <c r="L34" s="43">
        <v>1161</v>
      </c>
      <c r="M34" s="4">
        <v>0.49267872523686479</v>
      </c>
      <c r="S34" t="str" cm="1">
        <f t="array" ref="S34">_xlfn.IFS($T$25=1,K34,$T$25=2,I57,$T$25=3,I68)</f>
        <v>Jun</v>
      </c>
      <c r="T34" s="29" cm="1">
        <f t="array" ref="T34">_xlfn.IFS($T$25=1,L34,$T$25=2,J57,$T$25=3,J68)</f>
        <v>1161</v>
      </c>
      <c r="U34" s="14" cm="1">
        <f t="array" ref="U34">_xlfn.IFS($T$25=1,M34,$T$25=2,K57,$T$25=3,K68)</f>
        <v>0.49267872523686479</v>
      </c>
    </row>
    <row r="35" spans="2:21" x14ac:dyDescent="0.3">
      <c r="B35" t="str">
        <f t="shared" si="4"/>
        <v>Jul</v>
      </c>
      <c r="C35">
        <f t="shared" si="5"/>
        <v>610</v>
      </c>
      <c r="D35">
        <f t="shared" si="6"/>
        <v>647</v>
      </c>
      <c r="F35" s="2" t="s">
        <v>22</v>
      </c>
      <c r="G35" s="43">
        <v>589</v>
      </c>
      <c r="H35" s="43">
        <v>572</v>
      </c>
      <c r="K35" s="2" t="s">
        <v>21</v>
      </c>
      <c r="L35" s="43">
        <v>1257</v>
      </c>
      <c r="M35" s="4">
        <v>0.47732696897374699</v>
      </c>
      <c r="S35" t="str" cm="1">
        <f t="array" ref="S35">_xlfn.IFS($T$25=1,K35,$T$25=2,I58,$T$25=3,I69)</f>
        <v>Jul</v>
      </c>
      <c r="T35" s="29" cm="1">
        <f t="array" ref="T35">_xlfn.IFS($T$25=1,L35,$T$25=2,J58,$T$25=3,J69)</f>
        <v>1257</v>
      </c>
      <c r="U35" s="14" cm="1">
        <f t="array" ref="U35">_xlfn.IFS($T$25=1,M35,$T$25=2,K58,$T$25=3,K69)</f>
        <v>0.47732696897374699</v>
      </c>
    </row>
    <row r="36" spans="2:21" x14ac:dyDescent="0.3">
      <c r="B36" t="str">
        <f t="shared" si="4"/>
        <v>Aug</v>
      </c>
      <c r="C36">
        <f t="shared" si="5"/>
        <v>633</v>
      </c>
      <c r="D36">
        <f t="shared" si="6"/>
        <v>543</v>
      </c>
      <c r="F36" s="2" t="s">
        <v>21</v>
      </c>
      <c r="G36" s="43">
        <v>610</v>
      </c>
      <c r="H36" s="43">
        <v>647</v>
      </c>
      <c r="K36" s="2" t="s">
        <v>20</v>
      </c>
      <c r="L36" s="43">
        <v>1176</v>
      </c>
      <c r="M36" s="4">
        <v>0.5</v>
      </c>
      <c r="S36" t="str" cm="1">
        <f t="array" ref="S36">_xlfn.IFS($T$25=1,K36,$T$25=2,I59,$T$25=3,I70)</f>
        <v>Aug</v>
      </c>
      <c r="T36" s="29" cm="1">
        <f t="array" ref="T36">_xlfn.IFS($T$25=1,L36,$T$25=2,J59,$T$25=3,J70)</f>
        <v>1176</v>
      </c>
      <c r="U36" s="14" cm="1">
        <f t="array" ref="U36">_xlfn.IFS($T$25=1,M36,$T$25=2,K59,$T$25=3,K70)</f>
        <v>0.5</v>
      </c>
    </row>
    <row r="37" spans="2:21" x14ac:dyDescent="0.3">
      <c r="B37" t="str">
        <f t="shared" si="4"/>
        <v>Sep</v>
      </c>
      <c r="C37">
        <f t="shared" si="5"/>
        <v>613</v>
      </c>
      <c r="D37">
        <f t="shared" si="6"/>
        <v>597</v>
      </c>
      <c r="F37" s="2" t="s">
        <v>20</v>
      </c>
      <c r="G37" s="43">
        <v>633</v>
      </c>
      <c r="H37" s="43">
        <v>543</v>
      </c>
      <c r="K37" s="2" t="s">
        <v>26</v>
      </c>
      <c r="L37" s="43">
        <v>1210</v>
      </c>
      <c r="M37" s="4">
        <v>0.51735537190082648</v>
      </c>
      <c r="S37" t="str" cm="1">
        <f t="array" ref="S37">_xlfn.IFS($T$25=1,K37,$T$25=2,I60,$T$25=3,I71)</f>
        <v>Sep</v>
      </c>
      <c r="T37" s="29" cm="1">
        <f t="array" ref="T37">_xlfn.IFS($T$25=1,L37,$T$25=2,J60,$T$25=3,J71)</f>
        <v>1210</v>
      </c>
      <c r="U37" s="14" cm="1">
        <f t="array" ref="U37">_xlfn.IFS($T$25=1,M37,$T$25=2,K60,$T$25=3,K71)</f>
        <v>0.51735537190082648</v>
      </c>
    </row>
    <row r="38" spans="2:21" x14ac:dyDescent="0.3">
      <c r="B38" t="str">
        <f t="shared" si="4"/>
        <v>Oct</v>
      </c>
      <c r="C38">
        <f t="shared" si="5"/>
        <v>560</v>
      </c>
      <c r="D38">
        <f t="shared" si="6"/>
        <v>560</v>
      </c>
      <c r="F38" s="2" t="s">
        <v>26</v>
      </c>
      <c r="G38" s="43">
        <v>613</v>
      </c>
      <c r="H38" s="43">
        <v>597</v>
      </c>
      <c r="K38" s="2" t="s">
        <v>25</v>
      </c>
      <c r="L38" s="43">
        <v>1120</v>
      </c>
      <c r="M38" s="4">
        <v>0.49107142857142855</v>
      </c>
      <c r="S38" t="str" cm="1">
        <f t="array" ref="S38">_xlfn.IFS($T$25=1,K38,$T$25=2,I61,$T$25=3,I72)</f>
        <v>Oct</v>
      </c>
      <c r="T38" s="29" cm="1">
        <f t="array" ref="T38">_xlfn.IFS($T$25=1,L38,$T$25=2,J61,$T$25=3,J72)</f>
        <v>1120</v>
      </c>
      <c r="U38" s="14" cm="1">
        <f t="array" ref="U38">_xlfn.IFS($T$25=1,M38,$T$25=2,K61,$T$25=3,K72)</f>
        <v>0.49107142857142855</v>
      </c>
    </row>
    <row r="39" spans="2:21" x14ac:dyDescent="0.3">
      <c r="F39" s="2" t="s">
        <v>25</v>
      </c>
      <c r="G39" s="43">
        <v>560</v>
      </c>
      <c r="H39" s="43">
        <v>560</v>
      </c>
    </row>
    <row r="40" spans="2:21" x14ac:dyDescent="0.3">
      <c r="S40" t="s">
        <v>82</v>
      </c>
      <c r="T40" s="29" t="str">
        <f>"Monthly "  &amp; T30 &amp; "  Volume &amp; SLA Performance"</f>
        <v>Monthly Total Tickets  Volume &amp; SLA Performance</v>
      </c>
    </row>
    <row r="41" spans="2:21" x14ac:dyDescent="0.3">
      <c r="K41" t="s">
        <v>81</v>
      </c>
    </row>
    <row r="43" spans="2:21" ht="17.25" thickBot="1" x14ac:dyDescent="0.35">
      <c r="B43" s="25" t="s">
        <v>55</v>
      </c>
      <c r="C43" s="25" t="s">
        <v>54</v>
      </c>
      <c r="F43" s="44" t="s">
        <v>84</v>
      </c>
      <c r="G43" s="44" t="s">
        <v>1</v>
      </c>
      <c r="H43" s="44" t="s">
        <v>3</v>
      </c>
      <c r="I43" s="44" t="s">
        <v>68</v>
      </c>
      <c r="K43" s="35" t="str">
        <f>F43</f>
        <v>Team</v>
      </c>
      <c r="L43" s="36" t="str">
        <f t="shared" ref="L43:N43" si="7">G43</f>
        <v>Total Tickets</v>
      </c>
      <c r="M43" s="36" t="str">
        <f t="shared" si="7"/>
        <v xml:space="preserve">Avg Resolution Days </v>
      </c>
      <c r="N43" s="36" t="str">
        <f t="shared" si="7"/>
        <v>Unresolved Critical</v>
      </c>
    </row>
    <row r="44" spans="2:21" x14ac:dyDescent="0.3">
      <c r="B44" s="2" t="s">
        <v>49</v>
      </c>
      <c r="C44" s="34">
        <v>1836</v>
      </c>
      <c r="F44" s="2" t="s">
        <v>45</v>
      </c>
      <c r="G44" s="45">
        <v>1952</v>
      </c>
      <c r="H44" s="37">
        <v>19.1218487394958</v>
      </c>
      <c r="I44" s="45">
        <v>230</v>
      </c>
      <c r="K44" s="38" t="str">
        <f>F44</f>
        <v>Architecture</v>
      </c>
      <c r="L44" s="42">
        <f>G44</f>
        <v>1952</v>
      </c>
      <c r="M44" s="39">
        <f t="shared" ref="M44:M48" si="8">H44</f>
        <v>19.1218487394958</v>
      </c>
      <c r="N44" s="40">
        <f t="shared" ref="N44:N48" si="9">I44</f>
        <v>230</v>
      </c>
    </row>
    <row r="45" spans="2:21" x14ac:dyDescent="0.3">
      <c r="B45" s="2" t="s">
        <v>53</v>
      </c>
      <c r="C45" s="34">
        <v>1744</v>
      </c>
      <c r="F45" s="2" t="s">
        <v>8</v>
      </c>
      <c r="G45" s="45">
        <v>1996</v>
      </c>
      <c r="H45" s="37">
        <v>19.401459854014597</v>
      </c>
      <c r="I45" s="45">
        <v>246</v>
      </c>
      <c r="K45" s="38" t="str">
        <f t="shared" ref="K45:K48" si="10">F45</f>
        <v>Hardware</v>
      </c>
      <c r="L45" s="42">
        <f t="shared" ref="L45:L48" si="11">G45</f>
        <v>1996</v>
      </c>
      <c r="M45" s="39">
        <f t="shared" si="8"/>
        <v>19.401459854014597</v>
      </c>
      <c r="N45" s="40">
        <f t="shared" si="9"/>
        <v>246</v>
      </c>
    </row>
    <row r="46" spans="2:21" x14ac:dyDescent="0.3">
      <c r="B46" s="2" t="s">
        <v>50</v>
      </c>
      <c r="C46" s="34">
        <v>1806</v>
      </c>
      <c r="F46" s="2" t="s">
        <v>46</v>
      </c>
      <c r="G46" s="45">
        <v>1914</v>
      </c>
      <c r="H46" s="37">
        <v>19.892086330935253</v>
      </c>
      <c r="I46" s="45">
        <v>227</v>
      </c>
      <c r="K46" s="38" t="str">
        <f t="shared" si="10"/>
        <v>Networking</v>
      </c>
      <c r="L46" s="42">
        <f t="shared" si="11"/>
        <v>1914</v>
      </c>
      <c r="M46" s="39">
        <f t="shared" si="8"/>
        <v>19.892086330935253</v>
      </c>
      <c r="N46" s="40">
        <f t="shared" si="9"/>
        <v>227</v>
      </c>
    </row>
    <row r="47" spans="2:21" x14ac:dyDescent="0.3">
      <c r="B47" s="2" t="s">
        <v>51</v>
      </c>
      <c r="C47" s="34">
        <v>2357</v>
      </c>
      <c r="F47" s="2" t="s">
        <v>47</v>
      </c>
      <c r="G47" s="45">
        <v>1850</v>
      </c>
      <c r="H47" s="37">
        <v>20.04296875</v>
      </c>
      <c r="I47" s="45">
        <v>208</v>
      </c>
      <c r="K47" s="38" t="str">
        <f t="shared" si="10"/>
        <v>Security and Governance</v>
      </c>
      <c r="L47" s="42">
        <f t="shared" si="11"/>
        <v>1850</v>
      </c>
      <c r="M47" s="39">
        <f t="shared" si="8"/>
        <v>20.04296875</v>
      </c>
      <c r="N47" s="40">
        <f t="shared" si="9"/>
        <v>208</v>
      </c>
    </row>
    <row r="48" spans="2:21" x14ac:dyDescent="0.3">
      <c r="B48" s="2" t="s">
        <v>52</v>
      </c>
      <c r="C48" s="34">
        <v>1799</v>
      </c>
      <c r="F48" s="2" t="s">
        <v>9</v>
      </c>
      <c r="G48" s="45">
        <v>1830</v>
      </c>
      <c r="H48" s="37">
        <v>20.39240506329114</v>
      </c>
      <c r="I48" s="45">
        <v>207</v>
      </c>
      <c r="K48" s="38" t="str">
        <f t="shared" si="10"/>
        <v>Software</v>
      </c>
      <c r="L48" s="42">
        <f t="shared" si="11"/>
        <v>1830</v>
      </c>
      <c r="M48" s="39">
        <f t="shared" si="8"/>
        <v>20.39240506329114</v>
      </c>
      <c r="N48" s="40">
        <f t="shared" si="9"/>
        <v>207</v>
      </c>
    </row>
    <row r="49" spans="2:23" x14ac:dyDescent="0.3">
      <c r="F49" s="2" t="s">
        <v>0</v>
      </c>
      <c r="G49" s="43">
        <v>9542</v>
      </c>
      <c r="H49" s="28">
        <v>19.766952455183166</v>
      </c>
      <c r="I49" s="43">
        <v>1118</v>
      </c>
    </row>
    <row r="50" spans="2:23" x14ac:dyDescent="0.3">
      <c r="B50" t="s">
        <v>70</v>
      </c>
      <c r="C50" t="s">
        <v>71</v>
      </c>
      <c r="D50" t="s">
        <v>68</v>
      </c>
    </row>
    <row r="51" spans="2:23" x14ac:dyDescent="0.3">
      <c r="B51" s="43">
        <v>1</v>
      </c>
      <c r="C51" s="43">
        <v>37</v>
      </c>
      <c r="D51" s="43">
        <v>1118</v>
      </c>
    </row>
    <row r="52" spans="2:23" ht="33" x14ac:dyDescent="0.3">
      <c r="D52" s="26" t="s">
        <v>69</v>
      </c>
      <c r="S52" t="s">
        <v>80</v>
      </c>
      <c r="V52" s="2"/>
      <c r="W52" s="2"/>
    </row>
    <row r="53" spans="2:23" x14ac:dyDescent="0.3">
      <c r="I53" s="1" t="s">
        <v>27</v>
      </c>
      <c r="J53" t="s">
        <v>6</v>
      </c>
      <c r="K53" t="s">
        <v>72</v>
      </c>
      <c r="S53" t="s">
        <v>11</v>
      </c>
      <c r="T53" s="8">
        <v>1</v>
      </c>
    </row>
    <row r="54" spans="2:23" x14ac:dyDescent="0.3">
      <c r="I54" s="2" t="s">
        <v>23</v>
      </c>
      <c r="J54" s="43">
        <v>840</v>
      </c>
      <c r="K54" s="4">
        <v>0.52023809523809528</v>
      </c>
      <c r="O54" s="33"/>
      <c r="S54" t="s">
        <v>16</v>
      </c>
    </row>
    <row r="55" spans="2:23" x14ac:dyDescent="0.3">
      <c r="I55" s="2" t="s">
        <v>19</v>
      </c>
      <c r="J55" s="43">
        <v>845</v>
      </c>
      <c r="K55" s="4">
        <v>0.47928994082840237</v>
      </c>
    </row>
    <row r="56" spans="2:23" x14ac:dyDescent="0.3">
      <c r="B56" s="3" t="s">
        <v>27</v>
      </c>
      <c r="C56" s="3" t="s">
        <v>6</v>
      </c>
      <c r="E56" s="1" t="s">
        <v>35</v>
      </c>
      <c r="F56" s="21" t="s">
        <v>1</v>
      </c>
      <c r="I56" s="2" t="s">
        <v>24</v>
      </c>
      <c r="J56" s="43">
        <v>881</v>
      </c>
      <c r="K56" s="4">
        <v>0.50964812712826335</v>
      </c>
    </row>
    <row r="57" spans="2:23" x14ac:dyDescent="0.3">
      <c r="B57" s="2" t="s">
        <v>23</v>
      </c>
      <c r="C57">
        <v>840</v>
      </c>
      <c r="E57" s="2" t="s">
        <v>23</v>
      </c>
      <c r="F57" s="43">
        <v>1211</v>
      </c>
      <c r="I57" s="2" t="s">
        <v>22</v>
      </c>
      <c r="J57" s="43">
        <v>844</v>
      </c>
      <c r="K57" s="4">
        <v>0.48341232227488151</v>
      </c>
      <c r="S57" t="str" cm="1">
        <f t="array" ref="S57">_xlfn.IFS($T$53=1,B72,$T$53=2,E72)</f>
        <v>Issue Category</v>
      </c>
      <c r="T57" t="str" cm="1">
        <f t="array" ref="T57">_xlfn.IFS($T$53=1,C72,$T$53=2,F72)</f>
        <v xml:space="preserve">Avg Days Open All </v>
      </c>
    </row>
    <row r="58" spans="2:23" x14ac:dyDescent="0.3">
      <c r="B58" s="2" t="s">
        <v>19</v>
      </c>
      <c r="C58">
        <v>845</v>
      </c>
      <c r="E58" s="2" t="s">
        <v>19</v>
      </c>
      <c r="F58" s="43">
        <v>1189</v>
      </c>
      <c r="I58" s="2" t="s">
        <v>21</v>
      </c>
      <c r="J58" s="43">
        <v>903</v>
      </c>
      <c r="K58" s="4">
        <v>0.48615725359911405</v>
      </c>
      <c r="S58" t="str" cm="1">
        <f t="array" ref="S58">_xlfn.IFS($T$53=1,B73,$T$53=2,E73)</f>
        <v>Access/Login</v>
      </c>
      <c r="T58" s="15" cm="1">
        <f t="array" ref="T58">_xlfn.IFS($T$53=1,C73,$T$53=2,F73)</f>
        <v>18.89052997393571</v>
      </c>
    </row>
    <row r="59" spans="2:23" x14ac:dyDescent="0.3">
      <c r="B59" s="2" t="s">
        <v>24</v>
      </c>
      <c r="C59">
        <v>881</v>
      </c>
      <c r="E59" s="2" t="s">
        <v>24</v>
      </c>
      <c r="F59" s="43">
        <v>1218</v>
      </c>
      <c r="I59" s="2" t="s">
        <v>20</v>
      </c>
      <c r="J59" s="43">
        <v>832</v>
      </c>
      <c r="K59" s="4">
        <v>0.50721153846153844</v>
      </c>
      <c r="S59" t="str" cm="1">
        <f t="array" ref="S59">_xlfn.IFS($T$53=1,B74,$T$53=2,E74)</f>
        <v>Hardware</v>
      </c>
      <c r="T59" s="15" cm="1">
        <f t="array" ref="T59">_xlfn.IFS($T$53=1,C74,$T$53=2,F74)</f>
        <v>18.987644787644786</v>
      </c>
    </row>
    <row r="60" spans="2:23" x14ac:dyDescent="0.3">
      <c r="B60" s="2" t="s">
        <v>22</v>
      </c>
      <c r="C60">
        <v>844</v>
      </c>
      <c r="E60" s="2" t="s">
        <v>22</v>
      </c>
      <c r="F60" s="43">
        <v>1161</v>
      </c>
      <c r="I60" s="2" t="s">
        <v>26</v>
      </c>
      <c r="J60" s="43">
        <v>890</v>
      </c>
      <c r="K60" s="4">
        <v>0.53146067415730336</v>
      </c>
      <c r="S60" t="str" cm="1">
        <f t="array" ref="S60">_xlfn.IFS($T$53=1,B75,$T$53=2,E75)</f>
        <v>Software</v>
      </c>
      <c r="T60" s="15" cm="1">
        <f t="array" ref="T60">_xlfn.IFS($T$53=1,C75,$T$53=2,F75)</f>
        <v>19.01997780244173</v>
      </c>
    </row>
    <row r="61" spans="2:23" x14ac:dyDescent="0.3">
      <c r="B61" s="2" t="s">
        <v>21</v>
      </c>
      <c r="C61">
        <v>903</v>
      </c>
      <c r="E61" s="2" t="s">
        <v>21</v>
      </c>
      <c r="F61" s="43">
        <v>1257</v>
      </c>
      <c r="I61" s="2" t="s">
        <v>25</v>
      </c>
      <c r="J61" s="43">
        <v>803</v>
      </c>
      <c r="K61" s="4">
        <v>0.48567870485678705</v>
      </c>
      <c r="S61" t="str" cm="1">
        <f t="array" ref="S61">_xlfn.IFS($T$53=1,B76,$T$53=2,E76)</f>
        <v>Systems</v>
      </c>
      <c r="T61" s="15" cm="1">
        <f t="array" ref="T61">_xlfn.IFS($T$53=1,C76,$T$53=2,F76)</f>
        <v>19.100461893764436</v>
      </c>
    </row>
    <row r="62" spans="2:23" x14ac:dyDescent="0.3">
      <c r="B62" s="2" t="s">
        <v>20</v>
      </c>
      <c r="C62">
        <v>832</v>
      </c>
      <c r="E62" s="2" t="s">
        <v>20</v>
      </c>
      <c r="F62" s="43">
        <v>1176</v>
      </c>
    </row>
    <row r="63" spans="2:23" x14ac:dyDescent="0.3">
      <c r="B63" s="2" t="s">
        <v>26</v>
      </c>
      <c r="C63">
        <v>890</v>
      </c>
      <c r="E63" s="2" t="s">
        <v>26</v>
      </c>
      <c r="F63" s="43">
        <v>1210</v>
      </c>
      <c r="S63" t="s">
        <v>83</v>
      </c>
      <c r="T63" s="15" t="str">
        <f>"Average Days Open by " &amp; S57</f>
        <v>Average Days Open by Issue Category</v>
      </c>
    </row>
    <row r="64" spans="2:23" x14ac:dyDescent="0.3">
      <c r="B64" s="2" t="s">
        <v>25</v>
      </c>
      <c r="C64">
        <v>803</v>
      </c>
      <c r="E64" s="2" t="s">
        <v>25</v>
      </c>
      <c r="F64" s="43">
        <v>1120</v>
      </c>
      <c r="I64" s="1" t="s">
        <v>27</v>
      </c>
      <c r="J64" t="s">
        <v>32</v>
      </c>
      <c r="K64" t="s">
        <v>73</v>
      </c>
    </row>
    <row r="65" spans="2:11" x14ac:dyDescent="0.3">
      <c r="B65" s="6" t="s">
        <v>0</v>
      </c>
      <c r="C65" s="7">
        <v>6838</v>
      </c>
      <c r="I65" s="2" t="s">
        <v>23</v>
      </c>
      <c r="J65" s="43">
        <v>31</v>
      </c>
      <c r="K65" s="4">
        <v>0.54838709677419351</v>
      </c>
    </row>
    <row r="66" spans="2:11" x14ac:dyDescent="0.3">
      <c r="I66" s="2" t="s">
        <v>19</v>
      </c>
      <c r="J66" s="43">
        <v>28</v>
      </c>
      <c r="K66" s="4">
        <v>0.75</v>
      </c>
    </row>
    <row r="67" spans="2:11" x14ac:dyDescent="0.3">
      <c r="I67" s="2" t="s">
        <v>24</v>
      </c>
      <c r="J67" s="43">
        <v>32</v>
      </c>
      <c r="K67" s="4">
        <v>0.53125</v>
      </c>
    </row>
    <row r="68" spans="2:11" x14ac:dyDescent="0.3">
      <c r="I68" s="2" t="s">
        <v>22</v>
      </c>
      <c r="J68" s="43">
        <v>24</v>
      </c>
      <c r="K68" s="4">
        <v>0.58333333333333337</v>
      </c>
    </row>
    <row r="69" spans="2:11" x14ac:dyDescent="0.3">
      <c r="I69" s="2" t="s">
        <v>21</v>
      </c>
      <c r="J69" s="43">
        <v>32</v>
      </c>
      <c r="K69" s="4">
        <v>0.5</v>
      </c>
    </row>
    <row r="70" spans="2:11" x14ac:dyDescent="0.3">
      <c r="I70" s="2" t="s">
        <v>20</v>
      </c>
      <c r="J70" s="43">
        <v>37</v>
      </c>
      <c r="K70" s="4">
        <v>0.56756756756756754</v>
      </c>
    </row>
    <row r="71" spans="2:11" x14ac:dyDescent="0.3">
      <c r="I71" s="2" t="s">
        <v>26</v>
      </c>
      <c r="J71" s="43">
        <v>20</v>
      </c>
      <c r="K71" s="4">
        <v>0.55000000000000004</v>
      </c>
    </row>
    <row r="72" spans="2:11" x14ac:dyDescent="0.3">
      <c r="B72" s="1" t="s">
        <v>11</v>
      </c>
      <c r="C72" t="s">
        <v>2</v>
      </c>
      <c r="E72" s="1" t="s">
        <v>16</v>
      </c>
      <c r="F72" t="s">
        <v>2</v>
      </c>
      <c r="I72" s="2" t="s">
        <v>25</v>
      </c>
      <c r="J72" s="43">
        <v>29</v>
      </c>
      <c r="K72" s="4">
        <v>0.55172413793103448</v>
      </c>
    </row>
    <row r="73" spans="2:11" x14ac:dyDescent="0.3">
      <c r="B73" s="2" t="s">
        <v>7</v>
      </c>
      <c r="C73" s="27">
        <v>18.89052997393571</v>
      </c>
      <c r="E73" s="2" t="s">
        <v>12</v>
      </c>
      <c r="F73" s="43">
        <v>19.093628088426527</v>
      </c>
    </row>
    <row r="74" spans="2:11" x14ac:dyDescent="0.3">
      <c r="B74" s="2" t="s">
        <v>8</v>
      </c>
      <c r="C74" s="27">
        <v>18.987644787644786</v>
      </c>
      <c r="E74" s="2" t="s">
        <v>13</v>
      </c>
      <c r="F74" s="43">
        <v>19.048976853404898</v>
      </c>
    </row>
    <row r="75" spans="2:11" x14ac:dyDescent="0.3">
      <c r="B75" s="2" t="s">
        <v>9</v>
      </c>
      <c r="C75" s="27">
        <v>19.01997780244173</v>
      </c>
      <c r="E75" s="2" t="s">
        <v>14</v>
      </c>
      <c r="F75" s="43">
        <v>19.397812033814024</v>
      </c>
    </row>
    <row r="76" spans="2:11" x14ac:dyDescent="0.3">
      <c r="B76" s="2" t="s">
        <v>10</v>
      </c>
      <c r="C76" s="27">
        <v>19.100461893764436</v>
      </c>
      <c r="E76" s="2" t="s">
        <v>15</v>
      </c>
      <c r="F76" s="43">
        <v>18.594621513944222</v>
      </c>
    </row>
    <row r="77" spans="2:11" x14ac:dyDescent="0.3">
      <c r="B77" s="2" t="s">
        <v>0</v>
      </c>
      <c r="C77" s="43">
        <v>18.986271221966046</v>
      </c>
      <c r="E77" s="2" t="s">
        <v>0</v>
      </c>
      <c r="F77" s="43">
        <v>18.986271221966046</v>
      </c>
    </row>
    <row r="83" spans="2:7" x14ac:dyDescent="0.3">
      <c r="B83" s="1" t="s">
        <v>85</v>
      </c>
      <c r="C83" t="s">
        <v>1</v>
      </c>
      <c r="E83" s="3" t="str">
        <f>B83</f>
        <v>Rating</v>
      </c>
      <c r="F83" s="3" t="str">
        <f>C83</f>
        <v>Total Tickets</v>
      </c>
    </row>
    <row r="84" spans="2:7" x14ac:dyDescent="0.3">
      <c r="B84" s="2" t="s">
        <v>37</v>
      </c>
      <c r="C84" s="34">
        <v>3959</v>
      </c>
      <c r="E84" t="str">
        <f t="shared" ref="E84:E87" si="12">B84</f>
        <v>☆☆☆ No Rating</v>
      </c>
      <c r="F84" s="29">
        <f t="shared" ref="F84:F87" si="13">C84</f>
        <v>3959</v>
      </c>
    </row>
    <row r="85" spans="2:7" x14ac:dyDescent="0.3">
      <c r="B85" s="2" t="s">
        <v>38</v>
      </c>
      <c r="C85" s="34">
        <v>1059</v>
      </c>
      <c r="E85" t="str">
        <f t="shared" si="12"/>
        <v>★☆☆ Unsatisfied</v>
      </c>
      <c r="F85" s="29">
        <f t="shared" si="13"/>
        <v>1059</v>
      </c>
    </row>
    <row r="86" spans="2:7" x14ac:dyDescent="0.3">
      <c r="B86" s="2" t="s">
        <v>39</v>
      </c>
      <c r="C86" s="34">
        <v>2543</v>
      </c>
      <c r="E86" t="str">
        <f t="shared" si="12"/>
        <v>★★☆ Satisfied</v>
      </c>
      <c r="F86" s="29">
        <f t="shared" si="13"/>
        <v>2543</v>
      </c>
    </row>
    <row r="87" spans="2:7" x14ac:dyDescent="0.3">
      <c r="B87" s="2" t="s">
        <v>40</v>
      </c>
      <c r="C87" s="34">
        <v>1981</v>
      </c>
      <c r="E87" t="str">
        <f t="shared" si="12"/>
        <v>★★★ Highly Satisfied</v>
      </c>
      <c r="F87" s="29">
        <f t="shared" si="13"/>
        <v>1981</v>
      </c>
    </row>
    <row r="88" spans="2:7" x14ac:dyDescent="0.3">
      <c r="B88" s="2" t="s">
        <v>0</v>
      </c>
      <c r="C88" s="43">
        <v>9542</v>
      </c>
    </row>
    <row r="90" spans="2:7" x14ac:dyDescent="0.3">
      <c r="B90" s="1" t="s">
        <v>85</v>
      </c>
      <c r="C90" t="s">
        <v>1</v>
      </c>
      <c r="E90" s="41" t="str">
        <f>B90</f>
        <v>Rating</v>
      </c>
      <c r="F90" s="41" t="str">
        <f>C90</f>
        <v>Total Tickets</v>
      </c>
    </row>
    <row r="91" spans="2:7" x14ac:dyDescent="0.3">
      <c r="B91" s="2" t="s">
        <v>37</v>
      </c>
      <c r="C91" s="4">
        <v>0.41490253615594214</v>
      </c>
      <c r="E91" t="str">
        <f t="shared" ref="E91:E94" si="14">B91</f>
        <v>☆☆☆ No Rating</v>
      </c>
      <c r="F91" s="14">
        <f t="shared" ref="F91:F94" si="15">C91</f>
        <v>0.41490253615594214</v>
      </c>
      <c r="G91" s="4">
        <f>1-F91</f>
        <v>0.58509746384405781</v>
      </c>
    </row>
    <row r="92" spans="2:7" x14ac:dyDescent="0.3">
      <c r="B92" s="2" t="s">
        <v>38</v>
      </c>
      <c r="C92" s="4">
        <v>0.11098302242716411</v>
      </c>
      <c r="E92" t="str">
        <f t="shared" si="14"/>
        <v>★☆☆ Unsatisfied</v>
      </c>
      <c r="F92" s="14">
        <f t="shared" si="15"/>
        <v>0.11098302242716411</v>
      </c>
      <c r="G92" s="4">
        <f t="shared" ref="G92:G94" si="16">1-F92</f>
        <v>0.88901697757283593</v>
      </c>
    </row>
    <row r="93" spans="2:7" x14ac:dyDescent="0.3">
      <c r="B93" s="2" t="s">
        <v>39</v>
      </c>
      <c r="C93" s="4">
        <v>0.26650597359044226</v>
      </c>
      <c r="E93" t="str">
        <f t="shared" si="14"/>
        <v>★★☆ Satisfied</v>
      </c>
      <c r="F93" s="14">
        <f t="shared" si="15"/>
        <v>0.26650597359044226</v>
      </c>
      <c r="G93" s="4">
        <f t="shared" si="16"/>
        <v>0.73349402640955774</v>
      </c>
    </row>
    <row r="94" spans="2:7" x14ac:dyDescent="0.3">
      <c r="B94" s="2" t="s">
        <v>40</v>
      </c>
      <c r="C94" s="4">
        <v>0.20760846782645148</v>
      </c>
      <c r="E94" t="str">
        <f t="shared" si="14"/>
        <v>★★★ Highly Satisfied</v>
      </c>
      <c r="F94" s="14">
        <f t="shared" si="15"/>
        <v>0.20760846782645148</v>
      </c>
      <c r="G94" s="4">
        <f t="shared" si="16"/>
        <v>0.79239153217354852</v>
      </c>
    </row>
    <row r="95" spans="2:7" x14ac:dyDescent="0.3">
      <c r="B95" s="2" t="s">
        <v>0</v>
      </c>
      <c r="C95" s="13">
        <v>1</v>
      </c>
    </row>
  </sheetData>
  <sortState xmlns:xlrd2="http://schemas.microsoft.com/office/spreadsheetml/2017/richdata2" ref="G15:G18">
    <sortCondition descending="1" ref="G15:G18"/>
  </sortState>
  <pageMargins left="0.7" right="0.7" top="0.75" bottom="0.75" header="0.3" footer="0.3"/>
  <drawing r:id="rId23"/>
  <extLst>
    <ext xmlns:x14="http://schemas.microsoft.com/office/spreadsheetml/2009/9/main" uri="{A8765BA9-456A-4dab-B4F3-ACF838C121DE}">
      <x14:slicerList>
        <x14:slicer r:id="rId2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6AD4E-7E16-454D-B04E-240B4A06F9BE}">
  <sheetPr codeName="Sheet2"/>
  <dimension ref="A1"/>
  <sheetViews>
    <sheetView tabSelected="1" zoomScaleNormal="100" workbookViewId="0">
      <selection activeCell="AA4" sqref="AA4"/>
    </sheetView>
  </sheetViews>
  <sheetFormatPr defaultRowHeight="16.5" x14ac:dyDescent="0.3"/>
  <cols>
    <col min="1" max="24" width="9" style="31" customWidth="1"/>
    <col min="25" max="16384" width="9" style="3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21</xdr:col>
                    <xdr:colOff>438150</xdr:colOff>
                    <xdr:row>9</xdr:row>
                    <xdr:rowOff>171450</xdr:rowOff>
                  </from>
                  <to>
                    <xdr:col>23</xdr:col>
                    <xdr:colOff>200025</xdr:colOff>
                    <xdr:row>11</xdr:row>
                    <xdr:rowOff>19050</xdr:rowOff>
                  </to>
                </anchor>
              </controlPr>
            </control>
          </mc:Choice>
        </mc:AlternateContent>
        <mc:AlternateContent xmlns:mc="http://schemas.openxmlformats.org/markup-compatibility/2006">
          <mc:Choice Requires="x14">
            <control shapeId="2" r:id="rId4" name="Drop Down 2">
              <controlPr defaultSize="0" autoLine="0" autoPict="0">
                <anchor moveWithCells="1">
                  <from>
                    <xdr:col>5</xdr:col>
                    <xdr:colOff>600075</xdr:colOff>
                    <xdr:row>23</xdr:row>
                    <xdr:rowOff>114300</xdr:rowOff>
                  </from>
                  <to>
                    <xdr:col>7</xdr:col>
                    <xdr:colOff>495300</xdr:colOff>
                    <xdr:row>25</xdr:row>
                    <xdr:rowOff>9525</xdr:rowOff>
                  </to>
                </anchor>
              </controlPr>
            </control>
          </mc:Choice>
        </mc:AlternateContent>
        <mc:AlternateContent xmlns:mc="http://schemas.openxmlformats.org/markup-compatibility/2006">
          <mc:Choice Requires="x14">
            <control shapeId="4" r:id="rId5" name="Group Box 3">
              <controlPr defaultSize="0" autoFill="0" autoPict="0">
                <anchor moveWithCells="1">
                  <from>
                    <xdr:col>5</xdr:col>
                    <xdr:colOff>561975</xdr:colOff>
                    <xdr:row>23</xdr:row>
                    <xdr:rowOff>19050</xdr:rowOff>
                  </from>
                  <to>
                    <xdr:col>7</xdr:col>
                    <xdr:colOff>581025</xdr:colOff>
                    <xdr:row>25</xdr:row>
                    <xdr:rowOff>57150</xdr:rowOff>
                  </to>
                </anchor>
              </controlPr>
            </control>
          </mc:Choice>
        </mc:AlternateContent>
        <mc:AlternateContent xmlns:mc="http://schemas.openxmlformats.org/markup-compatibility/2006">
          <mc:Choice Requires="x14">
            <control shapeId="5" r:id="rId6" name="Drop Down 7">
              <controlPr defaultSize="0" autoLine="0" autoPict="0">
                <anchor moveWithCells="1">
                  <from>
                    <xdr:col>12</xdr:col>
                    <xdr:colOff>180975</xdr:colOff>
                    <xdr:row>23</xdr:row>
                    <xdr:rowOff>76200</xdr:rowOff>
                  </from>
                  <to>
                    <xdr:col>14</xdr:col>
                    <xdr:colOff>180975</xdr:colOff>
                    <xdr:row>24</xdr:row>
                    <xdr:rowOff>180975</xdr:rowOff>
                  </to>
                </anchor>
              </controlPr>
            </control>
          </mc:Choice>
        </mc:AlternateContent>
        <mc:AlternateContent xmlns:mc="http://schemas.openxmlformats.org/markup-compatibility/2006">
          <mc:Choice Requires="x14">
            <control shapeId="6" r:id="rId7" name="Group Box 8">
              <controlPr defaultSize="0" autoFill="0" autoPict="0">
                <anchor moveWithCells="1">
                  <from>
                    <xdr:col>12</xdr:col>
                    <xdr:colOff>133350</xdr:colOff>
                    <xdr:row>22</xdr:row>
                    <xdr:rowOff>200025</xdr:rowOff>
                  </from>
                  <to>
                    <xdr:col>14</xdr:col>
                    <xdr:colOff>228600</xdr:colOff>
                    <xdr:row>25</xdr:row>
                    <xdr:rowOff>19050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DA3F9-155E-4663-94F1-3908350E4EEF}">
  <sheetPr codeName="Sheet3"/>
  <dimension ref="C4:G70"/>
  <sheetViews>
    <sheetView workbookViewId="0">
      <selection sqref="A1:A1048576"/>
    </sheetView>
  </sheetViews>
  <sheetFormatPr defaultRowHeight="16.5" x14ac:dyDescent="0.3"/>
  <cols>
    <col min="3" max="3" width="16.125" bestFit="1" customWidth="1"/>
    <col min="4" max="4" width="18.125" bestFit="1" customWidth="1"/>
    <col min="5" max="5" width="20" bestFit="1" customWidth="1"/>
    <col min="6" max="6" width="10.875" bestFit="1" customWidth="1"/>
    <col min="7" max="7" width="13" bestFit="1" customWidth="1"/>
    <col min="8" max="8" width="16.625" customWidth="1"/>
    <col min="9" max="9" width="15.375" bestFit="1" customWidth="1"/>
  </cols>
  <sheetData>
    <row r="4" spans="3:6" x14ac:dyDescent="0.3">
      <c r="C4" s="1" t="s">
        <v>27</v>
      </c>
      <c r="D4" t="s">
        <v>34</v>
      </c>
      <c r="E4" t="s">
        <v>3</v>
      </c>
      <c r="F4" t="s">
        <v>33</v>
      </c>
    </row>
    <row r="5" spans="3:6" x14ac:dyDescent="0.3">
      <c r="C5" s="2" t="s">
        <v>23</v>
      </c>
      <c r="D5" s="4">
        <v>0.52105697770437653</v>
      </c>
      <c r="E5">
        <v>19.786096256684491</v>
      </c>
      <c r="F5">
        <v>631</v>
      </c>
    </row>
    <row r="6" spans="3:6" x14ac:dyDescent="0.3">
      <c r="C6" s="2" t="s">
        <v>19</v>
      </c>
      <c r="D6" s="4">
        <v>0.48275862068965519</v>
      </c>
      <c r="E6">
        <v>20.638297872340427</v>
      </c>
      <c r="F6">
        <v>574</v>
      </c>
    </row>
    <row r="7" spans="3:6" x14ac:dyDescent="0.3">
      <c r="C7" s="2" t="s">
        <v>24</v>
      </c>
      <c r="D7" s="4">
        <v>0.51642036124794743</v>
      </c>
      <c r="E7">
        <v>17.976608187134502</v>
      </c>
      <c r="F7">
        <v>629</v>
      </c>
    </row>
    <row r="8" spans="3:6" x14ac:dyDescent="0.3">
      <c r="C8" s="2" t="s">
        <v>22</v>
      </c>
      <c r="D8" s="4">
        <v>0.49267872523686479</v>
      </c>
      <c r="E8">
        <v>19.192052980132452</v>
      </c>
      <c r="F8">
        <v>572</v>
      </c>
    </row>
    <row r="9" spans="3:6" x14ac:dyDescent="0.3">
      <c r="C9" s="2" t="s">
        <v>21</v>
      </c>
      <c r="D9" s="4">
        <v>0.47732696897374699</v>
      </c>
      <c r="E9">
        <v>20.196531791907514</v>
      </c>
      <c r="F9">
        <v>600</v>
      </c>
    </row>
    <row r="10" spans="3:6" x14ac:dyDescent="0.3">
      <c r="C10" s="2" t="s">
        <v>20</v>
      </c>
      <c r="D10" s="4">
        <v>0.5</v>
      </c>
      <c r="E10">
        <v>20.455696202531644</v>
      </c>
      <c r="F10">
        <v>588</v>
      </c>
    </row>
    <row r="11" spans="3:6" x14ac:dyDescent="0.3">
      <c r="C11" s="2" t="s">
        <v>26</v>
      </c>
      <c r="D11" s="4">
        <v>0.51735537190082648</v>
      </c>
      <c r="E11">
        <v>19.890410958904109</v>
      </c>
      <c r="F11">
        <v>626</v>
      </c>
    </row>
    <row r="12" spans="3:6" x14ac:dyDescent="0.3">
      <c r="C12" s="2" t="s">
        <v>25</v>
      </c>
      <c r="D12" s="4">
        <v>0.49107142857142855</v>
      </c>
      <c r="E12">
        <v>20.185897435897434</v>
      </c>
      <c r="F12">
        <v>550</v>
      </c>
    </row>
    <row r="13" spans="3:6" x14ac:dyDescent="0.3">
      <c r="C13" s="2" t="s">
        <v>0</v>
      </c>
      <c r="D13" s="4">
        <v>0.49989520016767974</v>
      </c>
      <c r="E13">
        <v>19.766952455183166</v>
      </c>
      <c r="F13">
        <v>4770</v>
      </c>
    </row>
    <row r="18" spans="3:6" x14ac:dyDescent="0.3">
      <c r="D18" s="1" t="s">
        <v>27</v>
      </c>
      <c r="E18" t="s">
        <v>3</v>
      </c>
      <c r="F18" t="s">
        <v>43</v>
      </c>
    </row>
    <row r="19" spans="3:6" x14ac:dyDescent="0.3">
      <c r="D19" s="2" t="s">
        <v>23</v>
      </c>
      <c r="E19">
        <v>19.786096256684491</v>
      </c>
      <c r="F19">
        <v>20</v>
      </c>
    </row>
    <row r="20" spans="3:6" x14ac:dyDescent="0.3">
      <c r="D20" s="2" t="s">
        <v>19</v>
      </c>
      <c r="E20">
        <v>20.638297872340427</v>
      </c>
      <c r="F20">
        <v>20</v>
      </c>
    </row>
    <row r="21" spans="3:6" x14ac:dyDescent="0.3">
      <c r="D21" s="2" t="s">
        <v>24</v>
      </c>
      <c r="E21">
        <v>17.976608187134502</v>
      </c>
      <c r="F21">
        <v>20</v>
      </c>
    </row>
    <row r="22" spans="3:6" x14ac:dyDescent="0.3">
      <c r="D22" s="2" t="s">
        <v>22</v>
      </c>
      <c r="E22">
        <v>19.192052980132452</v>
      </c>
      <c r="F22">
        <v>20</v>
      </c>
    </row>
    <row r="23" spans="3:6" x14ac:dyDescent="0.3">
      <c r="D23" s="2" t="s">
        <v>21</v>
      </c>
      <c r="E23">
        <v>20.196531791907514</v>
      </c>
      <c r="F23">
        <v>20</v>
      </c>
    </row>
    <row r="24" spans="3:6" x14ac:dyDescent="0.3">
      <c r="D24" s="2" t="s">
        <v>20</v>
      </c>
      <c r="E24">
        <v>20.455696202531644</v>
      </c>
      <c r="F24">
        <v>20</v>
      </c>
    </row>
    <row r="25" spans="3:6" x14ac:dyDescent="0.3">
      <c r="D25" s="2" t="s">
        <v>26</v>
      </c>
      <c r="E25">
        <v>19.890410958904109</v>
      </c>
      <c r="F25">
        <v>20</v>
      </c>
    </row>
    <row r="26" spans="3:6" x14ac:dyDescent="0.3">
      <c r="D26" s="2" t="s">
        <v>25</v>
      </c>
      <c r="E26">
        <v>20.185897435897434</v>
      </c>
      <c r="F26">
        <v>20</v>
      </c>
    </row>
    <row r="27" spans="3:6" x14ac:dyDescent="0.3">
      <c r="D27" s="2" t="s">
        <v>0</v>
      </c>
      <c r="E27">
        <v>19.766952455183166</v>
      </c>
      <c r="F27">
        <v>20</v>
      </c>
    </row>
    <row r="32" spans="3:6" x14ac:dyDescent="0.3">
      <c r="C32" t="s">
        <v>44</v>
      </c>
    </row>
    <row r="34" spans="3:7" x14ac:dyDescent="0.3">
      <c r="C34" s="1" t="s">
        <v>11</v>
      </c>
      <c r="D34" t="s">
        <v>2</v>
      </c>
      <c r="F34" s="1" t="s">
        <v>16</v>
      </c>
      <c r="G34" t="s">
        <v>2</v>
      </c>
    </row>
    <row r="35" spans="3:7" x14ac:dyDescent="0.3">
      <c r="C35" s="2" t="s">
        <v>7</v>
      </c>
      <c r="D35">
        <v>18.89052997393571</v>
      </c>
      <c r="F35" s="2" t="s">
        <v>12</v>
      </c>
      <c r="G35">
        <v>19.093628088426527</v>
      </c>
    </row>
    <row r="36" spans="3:7" x14ac:dyDescent="0.3">
      <c r="C36" s="2" t="s">
        <v>8</v>
      </c>
      <c r="D36">
        <v>18.987644787644786</v>
      </c>
      <c r="F36" s="2" t="s">
        <v>13</v>
      </c>
      <c r="G36">
        <v>19.048976853404898</v>
      </c>
    </row>
    <row r="37" spans="3:7" x14ac:dyDescent="0.3">
      <c r="C37" s="2" t="s">
        <v>9</v>
      </c>
      <c r="D37">
        <v>19.01997780244173</v>
      </c>
      <c r="F37" s="2" t="s">
        <v>14</v>
      </c>
      <c r="G37">
        <v>19.397812033814024</v>
      </c>
    </row>
    <row r="38" spans="3:7" x14ac:dyDescent="0.3">
      <c r="C38" s="2" t="s">
        <v>10</v>
      </c>
      <c r="D38">
        <v>19.100461893764436</v>
      </c>
      <c r="F38" s="2" t="s">
        <v>15</v>
      </c>
      <c r="G38">
        <v>18.594621513944222</v>
      </c>
    </row>
    <row r="39" spans="3:7" x14ac:dyDescent="0.3">
      <c r="C39" s="2" t="s">
        <v>0</v>
      </c>
      <c r="D39">
        <v>18.986271221966046</v>
      </c>
      <c r="F39" s="2" t="s">
        <v>0</v>
      </c>
      <c r="G39">
        <v>18.986271221966046</v>
      </c>
    </row>
    <row r="44" spans="3:7" x14ac:dyDescent="0.3">
      <c r="C44" s="3" t="s">
        <v>27</v>
      </c>
      <c r="D44" s="3" t="s">
        <v>6</v>
      </c>
    </row>
    <row r="45" spans="3:7" x14ac:dyDescent="0.3">
      <c r="C45" s="2" t="s">
        <v>23</v>
      </c>
      <c r="D45">
        <v>840</v>
      </c>
    </row>
    <row r="46" spans="3:7" x14ac:dyDescent="0.3">
      <c r="C46" s="2" t="s">
        <v>19</v>
      </c>
      <c r="D46">
        <v>845</v>
      </c>
    </row>
    <row r="47" spans="3:7" x14ac:dyDescent="0.3">
      <c r="C47" s="2" t="s">
        <v>24</v>
      </c>
      <c r="D47">
        <v>881</v>
      </c>
    </row>
    <row r="48" spans="3:7" x14ac:dyDescent="0.3">
      <c r="C48" s="2" t="s">
        <v>22</v>
      </c>
      <c r="D48">
        <v>844</v>
      </c>
    </row>
    <row r="49" spans="3:4" x14ac:dyDescent="0.3">
      <c r="C49" s="2" t="s">
        <v>21</v>
      </c>
      <c r="D49">
        <v>903</v>
      </c>
    </row>
    <row r="50" spans="3:4" x14ac:dyDescent="0.3">
      <c r="C50" s="2" t="s">
        <v>20</v>
      </c>
      <c r="D50">
        <v>832</v>
      </c>
    </row>
    <row r="51" spans="3:4" x14ac:dyDescent="0.3">
      <c r="C51" s="2" t="s">
        <v>26</v>
      </c>
      <c r="D51">
        <v>890</v>
      </c>
    </row>
    <row r="52" spans="3:4" x14ac:dyDescent="0.3">
      <c r="C52" s="2" t="s">
        <v>25</v>
      </c>
      <c r="D52">
        <v>803</v>
      </c>
    </row>
    <row r="53" spans="3:4" x14ac:dyDescent="0.3">
      <c r="C53" s="6" t="s">
        <v>0</v>
      </c>
      <c r="D53" s="7">
        <v>6838</v>
      </c>
    </row>
    <row r="65" spans="3:7" x14ac:dyDescent="0.3">
      <c r="C65" s="1" t="s">
        <v>48</v>
      </c>
      <c r="D65" t="s">
        <v>1</v>
      </c>
      <c r="E65" t="s">
        <v>3</v>
      </c>
      <c r="F65" t="s">
        <v>5</v>
      </c>
      <c r="G65" t="s">
        <v>34</v>
      </c>
    </row>
    <row r="66" spans="3:7" x14ac:dyDescent="0.3">
      <c r="C66" s="2" t="s">
        <v>45</v>
      </c>
      <c r="D66">
        <v>1952</v>
      </c>
      <c r="E66" s="18">
        <v>19.1218487394958</v>
      </c>
      <c r="F66" s="18">
        <v>2.1389128559102675</v>
      </c>
      <c r="G66" s="4">
        <v>0.5</v>
      </c>
    </row>
    <row r="67" spans="3:7" x14ac:dyDescent="0.3">
      <c r="C67" s="2" t="s">
        <v>8</v>
      </c>
      <c r="D67">
        <v>1996</v>
      </c>
      <c r="E67" s="18">
        <v>19.401459854014597</v>
      </c>
      <c r="F67" s="18">
        <v>2.1839581517000872</v>
      </c>
      <c r="G67" s="4">
        <v>0.49649298597194391</v>
      </c>
    </row>
    <row r="68" spans="3:7" x14ac:dyDescent="0.3">
      <c r="C68" s="2" t="s">
        <v>46</v>
      </c>
      <c r="D68">
        <v>1914</v>
      </c>
      <c r="E68" s="18">
        <v>19.892086330935253</v>
      </c>
      <c r="F68" s="18">
        <v>2.1703056768558953</v>
      </c>
      <c r="G68" s="4">
        <v>0.49164054336468127</v>
      </c>
    </row>
    <row r="69" spans="3:7" x14ac:dyDescent="0.3">
      <c r="C69" s="2" t="s">
        <v>47</v>
      </c>
      <c r="D69">
        <v>1850</v>
      </c>
      <c r="E69" s="18">
        <v>20.04296875</v>
      </c>
      <c r="F69" s="18">
        <v>2.1573033707865168</v>
      </c>
      <c r="G69" s="4">
        <v>0.52378378378378376</v>
      </c>
    </row>
    <row r="70" spans="3:7" x14ac:dyDescent="0.3">
      <c r="C70" s="2" t="s">
        <v>9</v>
      </c>
      <c r="D70">
        <v>1830</v>
      </c>
      <c r="E70" s="18">
        <v>20.39240506329114</v>
      </c>
      <c r="F70" s="18">
        <v>2.1757518796992481</v>
      </c>
      <c r="G70" s="4">
        <v>0.48797814207650275</v>
      </c>
    </row>
  </sheetData>
  <pageMargins left="0.7" right="0.7" top="0.75" bottom="0.75" header="0.3" footer="0.3"/>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F3649-DB4F-450A-ACA9-111B69947DE5}">
  <sheetPr codeName="Sheet4"/>
  <dimension ref="G9:L52"/>
  <sheetViews>
    <sheetView workbookViewId="0">
      <selection sqref="A1:A1048576"/>
    </sheetView>
  </sheetViews>
  <sheetFormatPr defaultRowHeight="16.5" x14ac:dyDescent="0.3"/>
  <cols>
    <col min="7" max="7" width="16.125" bestFit="1" customWidth="1"/>
    <col min="8" max="8" width="12.25" bestFit="1" customWidth="1"/>
    <col min="9" max="9" width="5.625" bestFit="1" customWidth="1"/>
    <col min="10" max="10" width="8.375" bestFit="1" customWidth="1"/>
    <col min="11" max="11" width="11.25" bestFit="1" customWidth="1"/>
    <col min="12" max="12" width="11.5" bestFit="1" customWidth="1"/>
  </cols>
  <sheetData>
    <row r="9" spans="7:8" x14ac:dyDescent="0.3">
      <c r="G9" s="1" t="s">
        <v>11</v>
      </c>
      <c r="H9" t="s">
        <v>1</v>
      </c>
    </row>
    <row r="10" spans="7:8" x14ac:dyDescent="0.3">
      <c r="G10" s="2" t="s">
        <v>17</v>
      </c>
      <c r="H10">
        <v>4868</v>
      </c>
    </row>
    <row r="11" spans="7:8" x14ac:dyDescent="0.3">
      <c r="G11" s="2" t="s">
        <v>18</v>
      </c>
      <c r="H11">
        <v>4674</v>
      </c>
    </row>
    <row r="12" spans="7:8" x14ac:dyDescent="0.3">
      <c r="G12" s="2" t="s">
        <v>0</v>
      </c>
      <c r="H12">
        <v>9542</v>
      </c>
    </row>
    <row r="16" spans="7:8" x14ac:dyDescent="0.3">
      <c r="G16" s="1" t="s">
        <v>11</v>
      </c>
      <c r="H16" t="s">
        <v>1</v>
      </c>
    </row>
    <row r="17" spans="7:12" x14ac:dyDescent="0.3">
      <c r="G17" s="2" t="s">
        <v>7</v>
      </c>
      <c r="H17">
        <v>3453</v>
      </c>
    </row>
    <row r="18" spans="7:12" x14ac:dyDescent="0.3">
      <c r="G18" s="2" t="s">
        <v>8</v>
      </c>
      <c r="H18">
        <v>2590</v>
      </c>
    </row>
    <row r="19" spans="7:12" x14ac:dyDescent="0.3">
      <c r="G19" s="2" t="s">
        <v>9</v>
      </c>
      <c r="H19">
        <v>901</v>
      </c>
    </row>
    <row r="20" spans="7:12" x14ac:dyDescent="0.3">
      <c r="G20" s="2" t="s">
        <v>10</v>
      </c>
      <c r="H20">
        <v>2598</v>
      </c>
    </row>
    <row r="21" spans="7:12" x14ac:dyDescent="0.3">
      <c r="G21" s="2" t="s">
        <v>0</v>
      </c>
      <c r="H21">
        <v>9542</v>
      </c>
    </row>
    <row r="30" spans="7:12" x14ac:dyDescent="0.3">
      <c r="G30" s="1" t="s">
        <v>1</v>
      </c>
      <c r="H30" s="1" t="s">
        <v>36</v>
      </c>
    </row>
    <row r="31" spans="7:12" x14ac:dyDescent="0.3">
      <c r="G31" s="1" t="s">
        <v>11</v>
      </c>
      <c r="H31" t="s">
        <v>12</v>
      </c>
      <c r="I31" t="s">
        <v>13</v>
      </c>
      <c r="J31" t="s">
        <v>14</v>
      </c>
      <c r="K31" t="s">
        <v>15</v>
      </c>
      <c r="L31" t="s">
        <v>0</v>
      </c>
    </row>
    <row r="32" spans="7:12" x14ac:dyDescent="0.3">
      <c r="G32" s="2" t="s">
        <v>7</v>
      </c>
      <c r="H32">
        <v>539</v>
      </c>
      <c r="I32">
        <v>1102</v>
      </c>
      <c r="J32">
        <v>707</v>
      </c>
      <c r="K32">
        <v>1105</v>
      </c>
      <c r="L32">
        <v>3453</v>
      </c>
    </row>
    <row r="33" spans="7:12" x14ac:dyDescent="0.3">
      <c r="G33" s="2" t="s">
        <v>8</v>
      </c>
      <c r="H33">
        <v>389</v>
      </c>
      <c r="I33">
        <v>793</v>
      </c>
      <c r="J33">
        <v>575</v>
      </c>
      <c r="K33">
        <v>833</v>
      </c>
      <c r="L33">
        <v>2590</v>
      </c>
    </row>
    <row r="34" spans="7:12" x14ac:dyDescent="0.3">
      <c r="G34" s="2" t="s">
        <v>9</v>
      </c>
      <c r="H34">
        <v>144</v>
      </c>
      <c r="I34">
        <v>286</v>
      </c>
      <c r="J34">
        <v>203</v>
      </c>
      <c r="K34">
        <v>268</v>
      </c>
      <c r="L34">
        <v>901</v>
      </c>
    </row>
    <row r="35" spans="7:12" x14ac:dyDescent="0.3">
      <c r="G35" s="2" t="s">
        <v>10</v>
      </c>
      <c r="H35">
        <v>466</v>
      </c>
      <c r="I35">
        <v>800</v>
      </c>
      <c r="J35">
        <v>526</v>
      </c>
      <c r="K35">
        <v>806</v>
      </c>
      <c r="L35">
        <v>2598</v>
      </c>
    </row>
    <row r="36" spans="7:12" x14ac:dyDescent="0.3">
      <c r="G36" s="2" t="s">
        <v>0</v>
      </c>
      <c r="H36">
        <v>1538</v>
      </c>
      <c r="I36">
        <v>2981</v>
      </c>
      <c r="J36">
        <v>2011</v>
      </c>
      <c r="K36">
        <v>3012</v>
      </c>
      <c r="L36">
        <v>9542</v>
      </c>
    </row>
    <row r="42" spans="7:12" x14ac:dyDescent="0.3">
      <c r="G42" s="1" t="s">
        <v>1</v>
      </c>
      <c r="H42" s="1" t="s">
        <v>36</v>
      </c>
    </row>
    <row r="43" spans="7:12" x14ac:dyDescent="0.3">
      <c r="G43" s="1" t="s">
        <v>11</v>
      </c>
      <c r="H43" t="s">
        <v>7</v>
      </c>
      <c r="I43" t="s">
        <v>8</v>
      </c>
      <c r="J43" t="s">
        <v>9</v>
      </c>
      <c r="K43" t="s">
        <v>10</v>
      </c>
      <c r="L43" t="s">
        <v>0</v>
      </c>
    </row>
    <row r="44" spans="7:12" x14ac:dyDescent="0.3">
      <c r="G44" s="2" t="s">
        <v>23</v>
      </c>
      <c r="H44">
        <v>431</v>
      </c>
      <c r="I44">
        <v>328</v>
      </c>
      <c r="J44">
        <v>105</v>
      </c>
      <c r="K44">
        <v>347</v>
      </c>
      <c r="L44">
        <v>1211</v>
      </c>
    </row>
    <row r="45" spans="7:12" x14ac:dyDescent="0.3">
      <c r="G45" s="2" t="s">
        <v>19</v>
      </c>
      <c r="H45">
        <v>438</v>
      </c>
      <c r="I45">
        <v>310</v>
      </c>
      <c r="J45">
        <v>114</v>
      </c>
      <c r="K45">
        <v>327</v>
      </c>
      <c r="L45">
        <v>1189</v>
      </c>
    </row>
    <row r="46" spans="7:12" x14ac:dyDescent="0.3">
      <c r="G46" s="2" t="s">
        <v>24</v>
      </c>
      <c r="H46">
        <v>459</v>
      </c>
      <c r="I46">
        <v>313</v>
      </c>
      <c r="J46">
        <v>125</v>
      </c>
      <c r="K46">
        <v>321</v>
      </c>
      <c r="L46">
        <v>1218</v>
      </c>
    </row>
    <row r="47" spans="7:12" x14ac:dyDescent="0.3">
      <c r="G47" s="2" t="s">
        <v>22</v>
      </c>
      <c r="H47">
        <v>418</v>
      </c>
      <c r="I47">
        <v>302</v>
      </c>
      <c r="J47">
        <v>106</v>
      </c>
      <c r="K47">
        <v>335</v>
      </c>
      <c r="L47">
        <v>1161</v>
      </c>
    </row>
    <row r="48" spans="7:12" x14ac:dyDescent="0.3">
      <c r="G48" s="2" t="s">
        <v>21</v>
      </c>
      <c r="H48">
        <v>456</v>
      </c>
      <c r="I48">
        <v>350</v>
      </c>
      <c r="J48">
        <v>116</v>
      </c>
      <c r="K48">
        <v>335</v>
      </c>
      <c r="L48">
        <v>1257</v>
      </c>
    </row>
    <row r="49" spans="7:12" x14ac:dyDescent="0.3">
      <c r="G49" s="2" t="s">
        <v>20</v>
      </c>
      <c r="H49">
        <v>444</v>
      </c>
      <c r="I49">
        <v>334</v>
      </c>
      <c r="J49">
        <v>108</v>
      </c>
      <c r="K49">
        <v>290</v>
      </c>
      <c r="L49">
        <v>1176</v>
      </c>
    </row>
    <row r="50" spans="7:12" x14ac:dyDescent="0.3">
      <c r="G50" s="2" t="s">
        <v>26</v>
      </c>
      <c r="H50">
        <v>424</v>
      </c>
      <c r="I50">
        <v>345</v>
      </c>
      <c r="J50">
        <v>121</v>
      </c>
      <c r="K50">
        <v>320</v>
      </c>
      <c r="L50">
        <v>1210</v>
      </c>
    </row>
    <row r="51" spans="7:12" x14ac:dyDescent="0.3">
      <c r="G51" s="2" t="s">
        <v>25</v>
      </c>
      <c r="H51">
        <v>383</v>
      </c>
      <c r="I51">
        <v>308</v>
      </c>
      <c r="J51">
        <v>106</v>
      </c>
      <c r="K51">
        <v>323</v>
      </c>
      <c r="L51">
        <v>1120</v>
      </c>
    </row>
    <row r="52" spans="7:12" x14ac:dyDescent="0.3">
      <c r="G52" s="2" t="s">
        <v>0</v>
      </c>
      <c r="H52">
        <v>3453</v>
      </c>
      <c r="I52">
        <v>2590</v>
      </c>
      <c r="J52">
        <v>901</v>
      </c>
      <c r="K52">
        <v>2598</v>
      </c>
      <c r="L52">
        <v>9542</v>
      </c>
    </row>
  </sheetData>
  <pageMargins left="0.7" right="0.7" top="0.75" bottom="0.75" header="0.3" footer="0.3"/>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26B50-8E43-4195-8034-BFAFCCA416C7}">
  <sheetPr codeName="Sheet5"/>
  <dimension ref="G5:Y76"/>
  <sheetViews>
    <sheetView topLeftCell="A4" workbookViewId="0">
      <selection sqref="A1:A1048576"/>
    </sheetView>
  </sheetViews>
  <sheetFormatPr defaultRowHeight="16.5" x14ac:dyDescent="0.3"/>
  <cols>
    <col min="7" max="7" width="19.5" bestFit="1" customWidth="1"/>
    <col min="8" max="8" width="12.25" bestFit="1" customWidth="1"/>
    <col min="9" max="9" width="22.75" customWidth="1"/>
    <col min="20" max="20" width="22.125" bestFit="1" customWidth="1"/>
    <col min="21" max="21" width="16" bestFit="1" customWidth="1"/>
    <col min="22" max="22" width="16.875" bestFit="1" customWidth="1"/>
    <col min="23" max="23" width="14.5" bestFit="1" customWidth="1"/>
    <col min="24" max="24" width="20.75" bestFit="1" customWidth="1"/>
    <col min="25" max="25" width="11.5" bestFit="1" customWidth="1"/>
  </cols>
  <sheetData>
    <row r="5" spans="7:25" x14ac:dyDescent="0.3">
      <c r="G5" s="1" t="s">
        <v>11</v>
      </c>
      <c r="H5" t="s">
        <v>1</v>
      </c>
    </row>
    <row r="6" spans="7:25" x14ac:dyDescent="0.3">
      <c r="G6" s="2" t="s">
        <v>37</v>
      </c>
      <c r="H6">
        <v>3959</v>
      </c>
    </row>
    <row r="7" spans="7:25" x14ac:dyDescent="0.3">
      <c r="G7" s="2" t="s">
        <v>38</v>
      </c>
      <c r="H7">
        <v>1059</v>
      </c>
    </row>
    <row r="8" spans="7:25" x14ac:dyDescent="0.3">
      <c r="G8" s="2" t="s">
        <v>39</v>
      </c>
      <c r="H8">
        <v>2543</v>
      </c>
    </row>
    <row r="9" spans="7:25" x14ac:dyDescent="0.3">
      <c r="G9" s="2" t="s">
        <v>40</v>
      </c>
      <c r="H9">
        <v>1981</v>
      </c>
    </row>
    <row r="10" spans="7:25" x14ac:dyDescent="0.3">
      <c r="G10" s="2" t="s">
        <v>0</v>
      </c>
      <c r="H10">
        <v>9542</v>
      </c>
      <c r="T10" s="1" t="s">
        <v>54</v>
      </c>
      <c r="U10" s="1" t="s">
        <v>36</v>
      </c>
    </row>
    <row r="11" spans="7:25" x14ac:dyDescent="0.3">
      <c r="T11" s="1" t="s">
        <v>11</v>
      </c>
      <c r="U11" t="s">
        <v>37</v>
      </c>
      <c r="V11" t="s">
        <v>38</v>
      </c>
      <c r="W11" t="s">
        <v>39</v>
      </c>
      <c r="X11" t="s">
        <v>40</v>
      </c>
      <c r="Y11" t="s">
        <v>0</v>
      </c>
    </row>
    <row r="12" spans="7:25" x14ac:dyDescent="0.3">
      <c r="T12" s="2" t="s">
        <v>12</v>
      </c>
      <c r="U12">
        <v>627</v>
      </c>
      <c r="V12">
        <v>178</v>
      </c>
      <c r="W12">
        <v>411</v>
      </c>
      <c r="X12">
        <v>322</v>
      </c>
      <c r="Y12">
        <v>1538</v>
      </c>
    </row>
    <row r="13" spans="7:25" x14ac:dyDescent="0.3">
      <c r="T13" s="2" t="s">
        <v>13</v>
      </c>
      <c r="U13">
        <v>1228</v>
      </c>
      <c r="V13">
        <v>331</v>
      </c>
      <c r="W13">
        <v>770</v>
      </c>
      <c r="X13">
        <v>652</v>
      </c>
      <c r="Y13">
        <v>2981</v>
      </c>
    </row>
    <row r="14" spans="7:25" x14ac:dyDescent="0.3">
      <c r="T14" s="2" t="s">
        <v>14</v>
      </c>
      <c r="U14">
        <v>839</v>
      </c>
      <c r="V14">
        <v>230</v>
      </c>
      <c r="W14">
        <v>539</v>
      </c>
      <c r="X14">
        <v>403</v>
      </c>
      <c r="Y14">
        <v>2011</v>
      </c>
    </row>
    <row r="15" spans="7:25" x14ac:dyDescent="0.3">
      <c r="T15" s="2" t="s">
        <v>15</v>
      </c>
      <c r="U15">
        <v>1265</v>
      </c>
      <c r="V15">
        <v>320</v>
      </c>
      <c r="W15">
        <v>823</v>
      </c>
      <c r="X15">
        <v>604</v>
      </c>
      <c r="Y15">
        <v>3012</v>
      </c>
    </row>
    <row r="16" spans="7:25" x14ac:dyDescent="0.3">
      <c r="T16" s="2" t="s">
        <v>0</v>
      </c>
      <c r="U16">
        <v>3959</v>
      </c>
      <c r="V16">
        <v>1059</v>
      </c>
      <c r="W16">
        <v>2543</v>
      </c>
      <c r="X16">
        <v>1981</v>
      </c>
      <c r="Y16">
        <v>9542</v>
      </c>
    </row>
    <row r="21" spans="7:8" x14ac:dyDescent="0.3">
      <c r="G21" s="1" t="s">
        <v>11</v>
      </c>
      <c r="H21" t="s">
        <v>5</v>
      </c>
    </row>
    <row r="22" spans="7:8" x14ac:dyDescent="0.3">
      <c r="G22" s="2" t="s">
        <v>45</v>
      </c>
      <c r="H22">
        <v>2.1389128559102675</v>
      </c>
    </row>
    <row r="23" spans="7:8" x14ac:dyDescent="0.3">
      <c r="G23" s="2" t="s">
        <v>8</v>
      </c>
      <c r="H23">
        <v>2.1839581517000872</v>
      </c>
    </row>
    <row r="24" spans="7:8" x14ac:dyDescent="0.3">
      <c r="G24" s="2" t="s">
        <v>46</v>
      </c>
      <c r="H24">
        <v>2.1703056768558953</v>
      </c>
    </row>
    <row r="25" spans="7:8" x14ac:dyDescent="0.3">
      <c r="G25" s="2" t="s">
        <v>47</v>
      </c>
      <c r="H25">
        <v>2.1573033707865168</v>
      </c>
    </row>
    <row r="26" spans="7:8" x14ac:dyDescent="0.3">
      <c r="G26" s="2" t="s">
        <v>9</v>
      </c>
      <c r="H26">
        <v>2.1757518796992481</v>
      </c>
    </row>
    <row r="27" spans="7:8" x14ac:dyDescent="0.3">
      <c r="G27" s="2" t="s">
        <v>0</v>
      </c>
      <c r="H27">
        <v>2.1651441877126993</v>
      </c>
    </row>
    <row r="29" spans="7:8" x14ac:dyDescent="0.3">
      <c r="G29" s="1" t="s">
        <v>11</v>
      </c>
      <c r="H29" t="s">
        <v>5</v>
      </c>
    </row>
    <row r="30" spans="7:8" x14ac:dyDescent="0.3">
      <c r="G30" s="2" t="s">
        <v>7</v>
      </c>
      <c r="H30">
        <v>2.1588322612568036</v>
      </c>
    </row>
    <row r="31" spans="7:8" x14ac:dyDescent="0.3">
      <c r="G31" s="2" t="s">
        <v>8</v>
      </c>
      <c r="H31">
        <v>2.1546052631578947</v>
      </c>
    </row>
    <row r="32" spans="7:8" x14ac:dyDescent="0.3">
      <c r="G32" s="2" t="s">
        <v>9</v>
      </c>
      <c r="H32">
        <v>2.1902912621359225</v>
      </c>
    </row>
    <row r="33" spans="7:21" x14ac:dyDescent="0.3">
      <c r="G33" s="2" t="s">
        <v>10</v>
      </c>
      <c r="H33">
        <v>2.1755075311067453</v>
      </c>
    </row>
    <row r="34" spans="7:21" x14ac:dyDescent="0.3">
      <c r="G34" s="2" t="s">
        <v>0</v>
      </c>
      <c r="H34">
        <v>2.1651441877126993</v>
      </c>
    </row>
    <row r="38" spans="7:21" x14ac:dyDescent="0.3">
      <c r="G38" s="1" t="s">
        <v>66</v>
      </c>
      <c r="H38" t="s">
        <v>65</v>
      </c>
      <c r="K38" s="3" t="s">
        <v>11</v>
      </c>
      <c r="L38" s="3" t="s">
        <v>65</v>
      </c>
    </row>
    <row r="39" spans="7:21" x14ac:dyDescent="0.3">
      <c r="G39" s="2">
        <v>1</v>
      </c>
      <c r="H39">
        <v>2.0943396226415096</v>
      </c>
      <c r="K39" s="2">
        <v>1</v>
      </c>
      <c r="L39">
        <v>2.0943396226415096</v>
      </c>
    </row>
    <row r="40" spans="7:21" x14ac:dyDescent="0.3">
      <c r="G40" s="2">
        <v>2</v>
      </c>
      <c r="H40">
        <v>2.1595092024539877</v>
      </c>
      <c r="K40" s="2">
        <v>2</v>
      </c>
      <c r="L40">
        <v>2.1595092024539877</v>
      </c>
    </row>
    <row r="41" spans="7:21" x14ac:dyDescent="0.3">
      <c r="G41" s="2">
        <v>3</v>
      </c>
      <c r="H41">
        <v>2.112676056338028</v>
      </c>
      <c r="K41" s="2">
        <v>3</v>
      </c>
      <c r="L41">
        <v>2.112676056338028</v>
      </c>
      <c r="T41" s="1" t="s">
        <v>11</v>
      </c>
      <c r="U41" t="s">
        <v>1</v>
      </c>
    </row>
    <row r="42" spans="7:21" x14ac:dyDescent="0.3">
      <c r="G42" s="2">
        <v>4</v>
      </c>
      <c r="H42">
        <v>2.2280701754385968</v>
      </c>
      <c r="K42" s="2">
        <v>4</v>
      </c>
      <c r="L42">
        <v>2.2280701754385968</v>
      </c>
      <c r="T42" s="2" t="s">
        <v>12</v>
      </c>
      <c r="U42">
        <v>1538</v>
      </c>
    </row>
    <row r="43" spans="7:21" x14ac:dyDescent="0.3">
      <c r="G43" s="2">
        <v>5</v>
      </c>
      <c r="H43">
        <v>2.08955223880597</v>
      </c>
      <c r="K43" s="2">
        <v>5</v>
      </c>
      <c r="L43">
        <v>2.08955223880597</v>
      </c>
      <c r="T43" s="2" t="s">
        <v>13</v>
      </c>
      <c r="U43">
        <v>2981</v>
      </c>
    </row>
    <row r="44" spans="7:21" x14ac:dyDescent="0.3">
      <c r="G44" s="2">
        <v>6</v>
      </c>
      <c r="H44">
        <v>2.2000000000000002</v>
      </c>
      <c r="K44" s="2">
        <v>6</v>
      </c>
      <c r="L44">
        <v>2.2000000000000002</v>
      </c>
      <c r="T44" s="2" t="s">
        <v>14</v>
      </c>
      <c r="U44">
        <v>2011</v>
      </c>
    </row>
    <row r="45" spans="7:21" x14ac:dyDescent="0.3">
      <c r="G45" s="2">
        <v>7</v>
      </c>
      <c r="H45">
        <v>2.2013888888888888</v>
      </c>
      <c r="K45" s="2">
        <v>7</v>
      </c>
      <c r="L45">
        <v>2.2013888888888888</v>
      </c>
      <c r="T45" s="2" t="s">
        <v>15</v>
      </c>
      <c r="U45">
        <v>3012</v>
      </c>
    </row>
    <row r="46" spans="7:21" x14ac:dyDescent="0.3">
      <c r="G46" s="2">
        <v>8</v>
      </c>
      <c r="H46">
        <v>2.2075471698113205</v>
      </c>
      <c r="K46" s="2">
        <v>8</v>
      </c>
      <c r="L46">
        <v>2.2075471698113205</v>
      </c>
      <c r="T46" s="2" t="s">
        <v>0</v>
      </c>
      <c r="U46">
        <v>9542</v>
      </c>
    </row>
    <row r="47" spans="7:21" x14ac:dyDescent="0.3">
      <c r="G47" s="2">
        <v>9</v>
      </c>
      <c r="H47">
        <v>2.2285714285714286</v>
      </c>
      <c r="K47" s="2">
        <v>9</v>
      </c>
      <c r="L47">
        <v>2.2285714285714286</v>
      </c>
    </row>
    <row r="48" spans="7:21" x14ac:dyDescent="0.3">
      <c r="G48" s="2">
        <v>10</v>
      </c>
      <c r="H48">
        <v>2.2481203007518795</v>
      </c>
      <c r="K48" s="2">
        <v>10</v>
      </c>
      <c r="L48">
        <v>2.2481203007518795</v>
      </c>
    </row>
    <row r="49" spans="7:12" x14ac:dyDescent="0.3">
      <c r="G49" s="2">
        <v>11</v>
      </c>
      <c r="H49">
        <v>2.2165605095541401</v>
      </c>
      <c r="K49" s="2">
        <v>11</v>
      </c>
      <c r="L49">
        <v>2.2165605095541401</v>
      </c>
    </row>
    <row r="50" spans="7:12" x14ac:dyDescent="0.3">
      <c r="G50" s="2">
        <v>12</v>
      </c>
      <c r="H50">
        <v>2.204225352112676</v>
      </c>
      <c r="K50" s="2">
        <v>12</v>
      </c>
      <c r="L50">
        <v>2.204225352112676</v>
      </c>
    </row>
    <row r="51" spans="7:12" x14ac:dyDescent="0.3">
      <c r="G51" s="2">
        <v>13</v>
      </c>
      <c r="H51">
        <v>2.1470588235294117</v>
      </c>
      <c r="K51" s="2">
        <v>13</v>
      </c>
      <c r="L51">
        <v>2.1470588235294117</v>
      </c>
    </row>
    <row r="52" spans="7:12" x14ac:dyDescent="0.3">
      <c r="G52" s="2">
        <v>14</v>
      </c>
      <c r="H52">
        <v>2.1459854014598538</v>
      </c>
      <c r="K52" s="2">
        <v>14</v>
      </c>
      <c r="L52">
        <v>2.1459854014598538</v>
      </c>
    </row>
    <row r="53" spans="7:12" x14ac:dyDescent="0.3">
      <c r="G53" s="2">
        <v>15</v>
      </c>
      <c r="H53">
        <v>2.1180555555555554</v>
      </c>
      <c r="K53" s="2">
        <v>15</v>
      </c>
      <c r="L53">
        <v>2.1180555555555554</v>
      </c>
    </row>
    <row r="54" spans="7:12" x14ac:dyDescent="0.3">
      <c r="G54" s="2">
        <v>16</v>
      </c>
      <c r="H54">
        <v>2.1264367816091956</v>
      </c>
      <c r="K54" s="2">
        <v>16</v>
      </c>
      <c r="L54">
        <v>2.1264367816091956</v>
      </c>
    </row>
    <row r="55" spans="7:12" x14ac:dyDescent="0.3">
      <c r="G55" s="2">
        <v>17</v>
      </c>
      <c r="H55">
        <v>2.1554054054054053</v>
      </c>
      <c r="K55" s="2">
        <v>17</v>
      </c>
      <c r="L55">
        <v>2.1554054054054053</v>
      </c>
    </row>
    <row r="56" spans="7:12" x14ac:dyDescent="0.3">
      <c r="G56" s="2">
        <v>18</v>
      </c>
      <c r="H56">
        <v>2.1338028169014085</v>
      </c>
      <c r="K56" s="2">
        <v>18</v>
      </c>
      <c r="L56">
        <v>2.1338028169014085</v>
      </c>
    </row>
    <row r="57" spans="7:12" x14ac:dyDescent="0.3">
      <c r="G57" s="2">
        <v>19</v>
      </c>
      <c r="H57">
        <v>2.2391304347826084</v>
      </c>
      <c r="K57" s="2">
        <v>19</v>
      </c>
      <c r="L57">
        <v>2.2391304347826084</v>
      </c>
    </row>
    <row r="58" spans="7:12" x14ac:dyDescent="0.3">
      <c r="G58" s="2">
        <v>20</v>
      </c>
      <c r="H58">
        <v>2.1036585365853657</v>
      </c>
      <c r="K58" s="2">
        <v>20</v>
      </c>
      <c r="L58">
        <v>2.1036585365853657</v>
      </c>
    </row>
    <row r="59" spans="7:12" x14ac:dyDescent="0.3">
      <c r="G59" s="2">
        <v>21</v>
      </c>
      <c r="H59">
        <v>2.1197604790419162</v>
      </c>
      <c r="K59" s="2">
        <v>21</v>
      </c>
      <c r="L59">
        <v>2.1197604790419162</v>
      </c>
    </row>
    <row r="60" spans="7:12" x14ac:dyDescent="0.3">
      <c r="G60" s="2">
        <v>22</v>
      </c>
      <c r="H60">
        <v>2.1366459627329193</v>
      </c>
      <c r="K60" s="2">
        <v>22</v>
      </c>
      <c r="L60">
        <v>2.1366459627329193</v>
      </c>
    </row>
    <row r="61" spans="7:12" x14ac:dyDescent="0.3">
      <c r="G61" s="2">
        <v>23</v>
      </c>
      <c r="H61">
        <v>2.1266666666666665</v>
      </c>
      <c r="K61" s="2">
        <v>23</v>
      </c>
      <c r="L61">
        <v>2.1266666666666665</v>
      </c>
    </row>
    <row r="62" spans="7:12" x14ac:dyDescent="0.3">
      <c r="G62" s="2">
        <v>24</v>
      </c>
      <c r="H62">
        <v>2.0993788819875778</v>
      </c>
      <c r="K62" s="2">
        <v>24</v>
      </c>
      <c r="L62">
        <v>2.0993788819875778</v>
      </c>
    </row>
    <row r="63" spans="7:12" x14ac:dyDescent="0.3">
      <c r="G63" s="2">
        <v>25</v>
      </c>
      <c r="H63">
        <v>2.2647058823529411</v>
      </c>
      <c r="K63" s="2">
        <v>25</v>
      </c>
      <c r="L63">
        <v>2.2647058823529411</v>
      </c>
    </row>
    <row r="64" spans="7:12" x14ac:dyDescent="0.3">
      <c r="G64" s="2">
        <v>26</v>
      </c>
      <c r="H64">
        <v>2.1273885350318471</v>
      </c>
      <c r="K64" s="2">
        <v>26</v>
      </c>
      <c r="L64">
        <v>2.1273885350318471</v>
      </c>
    </row>
    <row r="65" spans="7:12" x14ac:dyDescent="0.3">
      <c r="G65" s="2">
        <v>27</v>
      </c>
      <c r="H65">
        <v>2.1836734693877551</v>
      </c>
      <c r="K65" s="2">
        <v>27</v>
      </c>
      <c r="L65">
        <v>2.1836734693877551</v>
      </c>
    </row>
    <row r="66" spans="7:12" x14ac:dyDescent="0.3">
      <c r="G66" s="2">
        <v>28</v>
      </c>
      <c r="H66">
        <v>2.0897435897435899</v>
      </c>
      <c r="K66" s="2">
        <v>28</v>
      </c>
      <c r="L66">
        <v>2.0897435897435899</v>
      </c>
    </row>
    <row r="67" spans="7:12" x14ac:dyDescent="0.3">
      <c r="G67" s="2">
        <v>29</v>
      </c>
      <c r="H67">
        <v>2.1176470588235294</v>
      </c>
      <c r="K67" s="2">
        <v>29</v>
      </c>
      <c r="L67">
        <v>2.1176470588235294</v>
      </c>
    </row>
    <row r="68" spans="7:12" x14ac:dyDescent="0.3">
      <c r="G68" s="2">
        <v>30</v>
      </c>
      <c r="H68">
        <v>2.084507042253521</v>
      </c>
      <c r="K68" s="2">
        <v>30</v>
      </c>
      <c r="L68">
        <v>2.084507042253521</v>
      </c>
    </row>
    <row r="69" spans="7:12" x14ac:dyDescent="0.3">
      <c r="G69" s="2">
        <v>31</v>
      </c>
      <c r="H69">
        <v>2.126760563380282</v>
      </c>
      <c r="K69" s="2">
        <v>31</v>
      </c>
      <c r="L69">
        <v>2.126760563380282</v>
      </c>
    </row>
    <row r="70" spans="7:12" x14ac:dyDescent="0.3">
      <c r="G70" s="2">
        <v>32</v>
      </c>
      <c r="H70">
        <v>2.2160493827160495</v>
      </c>
      <c r="K70" s="2">
        <v>32</v>
      </c>
      <c r="L70">
        <v>2.2160493827160495</v>
      </c>
    </row>
    <row r="71" spans="7:12" x14ac:dyDescent="0.3">
      <c r="G71" s="2">
        <v>33</v>
      </c>
      <c r="H71">
        <v>2.2517985611510793</v>
      </c>
      <c r="K71" s="2">
        <v>33</v>
      </c>
      <c r="L71">
        <v>2.2517985611510793</v>
      </c>
    </row>
    <row r="72" spans="7:12" x14ac:dyDescent="0.3">
      <c r="G72" s="2">
        <v>34</v>
      </c>
      <c r="H72">
        <v>2.2352941176470589</v>
      </c>
      <c r="K72" s="2">
        <v>34</v>
      </c>
      <c r="L72">
        <v>2.2352941176470589</v>
      </c>
    </row>
    <row r="73" spans="7:12" x14ac:dyDescent="0.3">
      <c r="G73" s="2">
        <v>35</v>
      </c>
      <c r="H73">
        <v>2.1835443037974684</v>
      </c>
      <c r="K73" s="2">
        <v>35</v>
      </c>
      <c r="L73">
        <v>2.1835443037974684</v>
      </c>
    </row>
    <row r="74" spans="7:12" x14ac:dyDescent="0.3">
      <c r="G74" s="2">
        <v>36</v>
      </c>
      <c r="H74">
        <v>2.1842105263157894</v>
      </c>
      <c r="K74" s="2">
        <v>36</v>
      </c>
      <c r="L74">
        <v>2.1842105263157894</v>
      </c>
    </row>
    <row r="75" spans="7:12" x14ac:dyDescent="0.3">
      <c r="G75" s="2">
        <v>37</v>
      </c>
      <c r="H75">
        <v>2.2027972027972029</v>
      </c>
      <c r="K75" s="2">
        <v>37</v>
      </c>
      <c r="L75">
        <v>2.2027972027972029</v>
      </c>
    </row>
    <row r="76" spans="7:12" x14ac:dyDescent="0.3">
      <c r="G76" s="2" t="s">
        <v>0</v>
      </c>
      <c r="H76">
        <v>80.110666927024411</v>
      </c>
    </row>
  </sheetData>
  <pageMargins left="0.7" right="0.7" top="0.75" bottom="0.75" header="0.3" footer="0.3"/>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2559B-0A56-4289-8BA2-B5B1FE4237F6}">
  <sheetPr codeName="Sheet6"/>
  <dimension ref="A1"/>
  <sheetViews>
    <sheetView workbookViewId="0"/>
  </sheetViews>
  <sheetFormatPr defaultRowHeight="16.5"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Props1.xml><?xml version="1.0" encoding="utf-8"?>
<ds:datastoreItem xmlns:ds="http://schemas.openxmlformats.org/officeDocument/2006/customXml" ds:itemID="{BEAD9AE0-A5F7-4E1F-8A57-E49E291B9F14}">
  <ds:schemaRefs/>
</ds:datastoreItem>
</file>

<file path=customXml/itemProps2.xml><?xml version="1.0" encoding="utf-8"?>
<ds:datastoreItem xmlns:ds="http://schemas.openxmlformats.org/officeDocument/2006/customXml" ds:itemID="{9AB51EEE-D224-4DCC-9AAA-871394F32064}">
  <ds:schemaRefs/>
</ds:datastoreItem>
</file>

<file path=customXml/itemProps3.xml><?xml version="1.0" encoding="utf-8"?>
<ds:datastoreItem xmlns:ds="http://schemas.openxmlformats.org/officeDocument/2006/customXml" ds:itemID="{0536F293-79CB-42BE-8B77-604C2D868CD9}">
  <ds:schemaRefs/>
</ds:datastoreItem>
</file>

<file path=customXml/itemProps4.xml><?xml version="1.0" encoding="utf-8"?>
<ds:datastoreItem xmlns:ds="http://schemas.openxmlformats.org/officeDocument/2006/customXml" ds:itemID="{4A45D3B5-F946-4DBA-B2E5-1F7FAECF2393}">
  <ds:schemaRefs/>
</ds:datastoreItem>
</file>

<file path=customXml/itemProps5.xml><?xml version="1.0" encoding="utf-8"?>
<ds:datastoreItem xmlns:ds="http://schemas.openxmlformats.org/officeDocument/2006/customXml" ds:itemID="{93186A92-10BD-48F7-9BFA-1064A16E9719}">
  <ds:schemaRefs/>
</ds:datastoreItem>
</file>

<file path=customXml/itemProps6.xml><?xml version="1.0" encoding="utf-8"?>
<ds:datastoreItem xmlns:ds="http://schemas.openxmlformats.org/officeDocument/2006/customXml" ds:itemID="{87F1E402-0A98-4B3E-BB2B-EA850052F202}">
  <ds:schemaRefs/>
</ds:datastoreItem>
</file>

<file path=customXml/itemProps7.xml><?xml version="1.0" encoding="utf-8"?>
<ds:datastoreItem xmlns:ds="http://schemas.openxmlformats.org/officeDocument/2006/customXml" ds:itemID="{54FDB6EC-5EF1-43F2-81B1-BD188617A5C0}">
  <ds:schemaRefs/>
</ds:datastoreItem>
</file>

<file path=customXml/itemProps8.xml><?xml version="1.0" encoding="utf-8"?>
<ds:datastoreItem xmlns:ds="http://schemas.openxmlformats.org/officeDocument/2006/customXml" ds:itemID="{264D82D9-FAC4-4D89-81FF-BE91337CC2DB}">
  <ds:schemaRefs/>
</ds:datastoreItem>
</file>

<file path=customXml/itemProps9.xml><?xml version="1.0" encoding="utf-8"?>
<ds:datastoreItem xmlns:ds="http://schemas.openxmlformats.org/officeDocument/2006/customXml" ds:itemID="{0E803A9F-A168-410A-8040-18351ED31FAE}">
  <ds:schemaRefs/>
</ds:datastoreItem>
</file>

<file path=customXml/itemProps10.xml><?xml version="1.0" encoding="utf-8"?>
<ds:datastoreItem xmlns:ds="http://schemas.openxmlformats.org/officeDocument/2006/customXml" ds:itemID="{5CD55A25-7834-4A21-9361-9F28D9964550}">
  <ds:schemaRefs/>
</ds:datastoreItem>
</file>

<file path=customXml/itemProps11.xml><?xml version="1.0" encoding="utf-8"?>
<ds:datastoreItem xmlns:ds="http://schemas.openxmlformats.org/officeDocument/2006/customXml" ds:itemID="{F80D3166-F2B4-4CA0-8904-08CEBCAFB6B4}">
  <ds:schemaRefs/>
</ds:datastoreItem>
</file>

<file path=customXml/itemProps12.xml><?xml version="1.0" encoding="utf-8"?>
<ds:datastoreItem xmlns:ds="http://schemas.openxmlformats.org/officeDocument/2006/customXml" ds:itemID="{AF23E5AC-4DFE-485A-B1DD-5B6D403C6E1F}">
  <ds:schemaRefs/>
</ds:datastoreItem>
</file>

<file path=customXml/itemProps13.xml><?xml version="1.0" encoding="utf-8"?>
<ds:datastoreItem xmlns:ds="http://schemas.openxmlformats.org/officeDocument/2006/customXml" ds:itemID="{89F7EB7C-8ECD-4890-9126-93B9A2ED3B46}">
  <ds:schemaRefs/>
</ds:datastoreItem>
</file>

<file path=customXml/itemProps14.xml><?xml version="1.0" encoding="utf-8"?>
<ds:datastoreItem xmlns:ds="http://schemas.openxmlformats.org/officeDocument/2006/customXml" ds:itemID="{475382A4-6962-4DEF-8BCB-BF3872060571}">
  <ds:schemaRefs/>
</ds:datastoreItem>
</file>

<file path=customXml/itemProps15.xml><?xml version="1.0" encoding="utf-8"?>
<ds:datastoreItem xmlns:ds="http://schemas.openxmlformats.org/officeDocument/2006/customXml" ds:itemID="{615EF99F-D5B5-4686-8213-E8D165E86B65}">
  <ds:schemaRefs/>
</ds:datastoreItem>
</file>

<file path=customXml/itemProps16.xml><?xml version="1.0" encoding="utf-8"?>
<ds:datastoreItem xmlns:ds="http://schemas.openxmlformats.org/officeDocument/2006/customXml" ds:itemID="{A9C4AB76-9F36-4527-AF87-6FB8654E4EAD}">
  <ds:schemaRefs/>
</ds:datastoreItem>
</file>

<file path=customXml/itemProps17.xml><?xml version="1.0" encoding="utf-8"?>
<ds:datastoreItem xmlns:ds="http://schemas.openxmlformats.org/officeDocument/2006/customXml" ds:itemID="{CDBB403E-DC2D-44B5-B63F-AB8E198F1643}">
  <ds:schemaRefs/>
</ds:datastoreItem>
</file>

<file path=customXml/itemProps18.xml><?xml version="1.0" encoding="utf-8"?>
<ds:datastoreItem xmlns:ds="http://schemas.openxmlformats.org/officeDocument/2006/customXml" ds:itemID="{98B942C9-DC58-4B6F-B4C8-EA75CEA95F77}">
  <ds:schemaRefs/>
</ds:datastoreItem>
</file>

<file path=customXml/itemProps19.xml><?xml version="1.0" encoding="utf-8"?>
<ds:datastoreItem xmlns:ds="http://schemas.openxmlformats.org/officeDocument/2006/customXml" ds:itemID="{419341A6-35DF-4AD4-B090-4753661F4454}">
  <ds:schemaRefs/>
</ds:datastoreItem>
</file>

<file path=customXml/itemProps20.xml><?xml version="1.0" encoding="utf-8"?>
<ds:datastoreItem xmlns:ds="http://schemas.openxmlformats.org/officeDocument/2006/customXml" ds:itemID="{72A97E6F-D40E-465C-977C-B567187185C8}">
  <ds:schemaRefs/>
</ds:datastoreItem>
</file>

<file path=customXml/itemProps21.xml><?xml version="1.0" encoding="utf-8"?>
<ds:datastoreItem xmlns:ds="http://schemas.openxmlformats.org/officeDocument/2006/customXml" ds:itemID="{BE3535F1-8CCC-473D-8796-FCF417E007CF}">
  <ds:schemaRefs/>
</ds:datastoreItem>
</file>

<file path=customXml/itemProps22.xml><?xml version="1.0" encoding="utf-8"?>
<ds:datastoreItem xmlns:ds="http://schemas.openxmlformats.org/officeDocument/2006/customXml" ds:itemID="{4B367428-DA43-4C1C-B5E9-F37E68AC3735}">
  <ds:schemaRefs/>
</ds:datastoreItem>
</file>

<file path=customXml/itemProps23.xml><?xml version="1.0" encoding="utf-8"?>
<ds:datastoreItem xmlns:ds="http://schemas.openxmlformats.org/officeDocument/2006/customXml" ds:itemID="{12A5B754-AF7A-494E-AD9D-3412FFDD6A82}">
  <ds:schemaRefs/>
</ds:datastoreItem>
</file>

<file path=customXml/itemProps24.xml><?xml version="1.0" encoding="utf-8"?>
<ds:datastoreItem xmlns:ds="http://schemas.openxmlformats.org/officeDocument/2006/customXml" ds:itemID="{60F528A0-9BB6-4A92-A5EE-60224AAA2D3D}">
  <ds:schemaRefs/>
</ds:datastoreItem>
</file>

<file path=customXml/itemProps25.xml><?xml version="1.0" encoding="utf-8"?>
<ds:datastoreItem xmlns:ds="http://schemas.openxmlformats.org/officeDocument/2006/customXml" ds:itemID="{AB299BEC-05B9-4C4A-B2B5-E7390E775DAA}">
  <ds:schemaRefs/>
</ds:datastoreItem>
</file>

<file path=customXml/itemProps26.xml><?xml version="1.0" encoding="utf-8"?>
<ds:datastoreItem xmlns:ds="http://schemas.openxmlformats.org/officeDocument/2006/customXml" ds:itemID="{B6981726-EDA1-42C8-827E-515B142B7045}">
  <ds:schemaRefs/>
</ds:datastoreItem>
</file>

<file path=customXml/itemProps27.xml><?xml version="1.0" encoding="utf-8"?>
<ds:datastoreItem xmlns:ds="http://schemas.openxmlformats.org/officeDocument/2006/customXml" ds:itemID="{3286742B-D9A4-4F70-AE76-953483BBD706}">
  <ds:schemaRefs/>
</ds:datastoreItem>
</file>

<file path=customXml/itemProps28.xml><?xml version="1.0" encoding="utf-8"?>
<ds:datastoreItem xmlns:ds="http://schemas.openxmlformats.org/officeDocument/2006/customXml" ds:itemID="{4F24154A-A37B-406F-A5F3-483AC5F31AFB}">
  <ds:schemaRefs/>
</ds:datastoreItem>
</file>

<file path=customXml/itemProps29.xml><?xml version="1.0" encoding="utf-8"?>
<ds:datastoreItem xmlns:ds="http://schemas.openxmlformats.org/officeDocument/2006/customXml" ds:itemID="{EA955CEE-7465-49DF-88FA-153F3DE29D57}">
  <ds:schemaRefs/>
</ds:datastoreItem>
</file>

<file path=customXml/itemProps30.xml><?xml version="1.0" encoding="utf-8"?>
<ds:datastoreItem xmlns:ds="http://schemas.openxmlformats.org/officeDocument/2006/customXml" ds:itemID="{449688C1-7806-44EA-A99B-C72AD9258229}">
  <ds:schemaRefs/>
</ds:datastoreItem>
</file>

<file path=customXml/itemProps31.xml><?xml version="1.0" encoding="utf-8"?>
<ds:datastoreItem xmlns:ds="http://schemas.openxmlformats.org/officeDocument/2006/customXml" ds:itemID="{470E7201-C6D0-4986-B8DC-C1B16EEB50F8}">
  <ds:schemaRefs/>
</ds:datastoreItem>
</file>

<file path=customXml/itemProps32.xml><?xml version="1.0" encoding="utf-8"?>
<ds:datastoreItem xmlns:ds="http://schemas.openxmlformats.org/officeDocument/2006/customXml" ds:itemID="{E97B7759-CE96-4113-AFF2-2F9A877F1F2A}">
  <ds:schemaRefs/>
</ds:datastoreItem>
</file>

<file path=customXml/itemProps33.xml><?xml version="1.0" encoding="utf-8"?>
<ds:datastoreItem xmlns:ds="http://schemas.openxmlformats.org/officeDocument/2006/customXml" ds:itemID="{9803899D-4008-4B22-A019-A1804042630F}">
  <ds:schemaRefs/>
</ds:datastoreItem>
</file>

<file path=customXml/itemProps34.xml><?xml version="1.0" encoding="utf-8"?>
<ds:datastoreItem xmlns:ds="http://schemas.openxmlformats.org/officeDocument/2006/customXml" ds:itemID="{24595ED7-ACDF-4077-8521-65F166EFD5BB}">
  <ds:schemaRefs/>
</ds:datastoreItem>
</file>

<file path=customXml/itemProps35.xml><?xml version="1.0" encoding="utf-8"?>
<ds:datastoreItem xmlns:ds="http://schemas.openxmlformats.org/officeDocument/2006/customXml" ds:itemID="{C1792F6E-BA41-43FD-A488-EE2FB1FFA37B}">
  <ds:schemaRefs/>
</ds:datastoreItem>
</file>

<file path=customXml/itemProps36.xml><?xml version="1.0" encoding="utf-8"?>
<ds:datastoreItem xmlns:ds="http://schemas.openxmlformats.org/officeDocument/2006/customXml" ds:itemID="{2C358CA1-855A-4CA8-A713-7BD56B603E53}">
  <ds:schemaRefs/>
</ds:datastoreItem>
</file>

<file path=customXml/itemProps37.xml><?xml version="1.0" encoding="utf-8"?>
<ds:datastoreItem xmlns:ds="http://schemas.openxmlformats.org/officeDocument/2006/customXml" ds:itemID="{8A92FFC4-3BA6-433D-9E44-FF6667597D1A}">
  <ds:schemaRefs/>
</ds:datastoreItem>
</file>

<file path=customXml/itemProps38.xml><?xml version="1.0" encoding="utf-8"?>
<ds:datastoreItem xmlns:ds="http://schemas.openxmlformats.org/officeDocument/2006/customXml" ds:itemID="{8A861564-8D7E-4842-9630-8BF3377FD6AC}">
  <ds:schemaRefs/>
</ds:datastoreItem>
</file>

<file path=customXml/itemProps39.xml><?xml version="1.0" encoding="utf-8"?>
<ds:datastoreItem xmlns:ds="http://schemas.openxmlformats.org/officeDocument/2006/customXml" ds:itemID="{055FD7E4-8BC3-4FED-AB2F-891C8566B062}">
  <ds:schemaRefs/>
</ds:datastoreItem>
</file>

<file path=customXml/itemProps40.xml><?xml version="1.0" encoding="utf-8"?>
<ds:datastoreItem xmlns:ds="http://schemas.openxmlformats.org/officeDocument/2006/customXml" ds:itemID="{8194AB7A-EA8D-45BE-8CD5-E2B4720DB8FC}">
  <ds:schemaRefs/>
</ds:datastoreItem>
</file>

<file path=customXml/itemProps41.xml><?xml version="1.0" encoding="utf-8"?>
<ds:datastoreItem xmlns:ds="http://schemas.openxmlformats.org/officeDocument/2006/customXml" ds:itemID="{38219503-FCF8-4F2D-B3CC-8FFA9044B0BA}">
  <ds:schemaRefs/>
</ds:datastoreItem>
</file>

<file path=customXml/itemProps42.xml><?xml version="1.0" encoding="utf-8"?>
<ds:datastoreItem xmlns:ds="http://schemas.openxmlformats.org/officeDocument/2006/customXml" ds:itemID="{17B8D5DA-9140-42F4-909E-3834C3EB179B}">
  <ds:schemaRefs/>
</ds:datastoreItem>
</file>

<file path=customXml/itemProps43.xml><?xml version="1.0" encoding="utf-8"?>
<ds:datastoreItem xmlns:ds="http://schemas.openxmlformats.org/officeDocument/2006/customXml" ds:itemID="{7CF3B4FC-EFA5-4D65-901A-EA77A9E3E58A}">
  <ds:schemaRefs/>
</ds:datastoreItem>
</file>

<file path=customXml/itemProps44.xml><?xml version="1.0" encoding="utf-8"?>
<ds:datastoreItem xmlns:ds="http://schemas.openxmlformats.org/officeDocument/2006/customXml" ds:itemID="{B83CAB41-BA80-4AAF-A304-F03F52F1F644}">
  <ds:schemaRefs/>
</ds:datastoreItem>
</file>

<file path=customXml/itemProps45.xml><?xml version="1.0" encoding="utf-8"?>
<ds:datastoreItem xmlns:ds="http://schemas.openxmlformats.org/officeDocument/2006/customXml" ds:itemID="{B2436A61-6CCF-4E5D-A4C1-ED475B39A872}">
  <ds:schemaRefs/>
</ds:datastoreItem>
</file>

<file path=customXml/itemProps46.xml><?xml version="1.0" encoding="utf-8"?>
<ds:datastoreItem xmlns:ds="http://schemas.openxmlformats.org/officeDocument/2006/customXml" ds:itemID="{02312260-43BD-458D-959F-7EC120AFDE9A}">
  <ds:schemaRefs/>
</ds:datastoreItem>
</file>

<file path=customXml/itemProps47.xml><?xml version="1.0" encoding="utf-8"?>
<ds:datastoreItem xmlns:ds="http://schemas.openxmlformats.org/officeDocument/2006/customXml" ds:itemID="{C74F497D-FC18-4217-9B32-6F2B8AD7B58D}">
  <ds:schemaRefs/>
</ds:datastoreItem>
</file>

<file path=customXml/itemProps48.xml><?xml version="1.0" encoding="utf-8"?>
<ds:datastoreItem xmlns:ds="http://schemas.openxmlformats.org/officeDocument/2006/customXml" ds:itemID="{80189555-CF67-485C-9E03-E12174FFDB0E}">
  <ds:schemaRefs/>
</ds:datastoreItem>
</file>

<file path=customXml/itemProps49.xml><?xml version="1.0" encoding="utf-8"?>
<ds:datastoreItem xmlns:ds="http://schemas.openxmlformats.org/officeDocument/2006/customXml" ds:itemID="{88A6BABD-B938-4B20-8C4B-547A93A5513F}">
  <ds:schemaRefs/>
</ds:datastoreItem>
</file>

<file path=customXml/itemProps50.xml><?xml version="1.0" encoding="utf-8"?>
<ds:datastoreItem xmlns:ds="http://schemas.openxmlformats.org/officeDocument/2006/customXml" ds:itemID="{7D2BC578-3D15-45B6-8627-1FBD0CC9EE2E}">
  <ds:schemaRefs/>
</ds:datastoreItem>
</file>

<file path=customXml/itemProps51.xml><?xml version="1.0" encoding="utf-8"?>
<ds:datastoreItem xmlns:ds="http://schemas.openxmlformats.org/officeDocument/2006/customXml" ds:itemID="{1CF2243C-1126-4FEF-84FD-8F8BF046D0F2}">
  <ds:schemaRefs/>
</ds:datastoreItem>
</file>

<file path=customXml/itemProps52.xml><?xml version="1.0" encoding="utf-8"?>
<ds:datastoreItem xmlns:ds="http://schemas.openxmlformats.org/officeDocument/2006/customXml" ds:itemID="{BB2A4AE9-1DB9-4C23-96F4-850FCCC28D39}">
  <ds:schemaRefs/>
</ds:datastoreItem>
</file>

<file path=customXml/itemProps53.xml><?xml version="1.0" encoding="utf-8"?>
<ds:datastoreItem xmlns:ds="http://schemas.openxmlformats.org/officeDocument/2006/customXml" ds:itemID="{F0D0F47D-5BAD-4B0E-9BB9-A0B625067900}">
  <ds:schemaRefs/>
</ds:datastoreItem>
</file>

<file path=customXml/itemProps54.xml><?xml version="1.0" encoding="utf-8"?>
<ds:datastoreItem xmlns:ds="http://schemas.openxmlformats.org/officeDocument/2006/customXml" ds:itemID="{676D0E0E-871A-4446-B22A-3DBE715D054F}">
  <ds:schemaRefs/>
</ds:datastoreItem>
</file>

<file path=customXml/itemProps55.xml><?xml version="1.0" encoding="utf-8"?>
<ds:datastoreItem xmlns:ds="http://schemas.openxmlformats.org/officeDocument/2006/customXml" ds:itemID="{0C1FA73D-5F6C-4C2E-9176-AB910BF76AA0}">
  <ds:schemaRefs/>
</ds:datastoreItem>
</file>

<file path=customXml/itemProps56.xml><?xml version="1.0" encoding="utf-8"?>
<ds:datastoreItem xmlns:ds="http://schemas.openxmlformats.org/officeDocument/2006/customXml" ds:itemID="{D7B6CE2A-5820-4FCC-BA40-79D7B91F7829}">
  <ds:schemaRefs/>
</ds:datastoreItem>
</file>

<file path=customXml/itemProps57.xml><?xml version="1.0" encoding="utf-8"?>
<ds:datastoreItem xmlns:ds="http://schemas.openxmlformats.org/officeDocument/2006/customXml" ds:itemID="{909BB11A-D4FA-4A9B-8E8E-0DADB5B5AE65}">
  <ds:schemaRefs/>
</ds:datastoreItem>
</file>

<file path=customXml/itemProps58.xml><?xml version="1.0" encoding="utf-8"?>
<ds:datastoreItem xmlns:ds="http://schemas.openxmlformats.org/officeDocument/2006/customXml" ds:itemID="{0CF52C03-3F4B-4419-9E0F-36382CC152B7}">
  <ds:schemaRefs/>
</ds:datastoreItem>
</file>

<file path=customXml/itemProps59.xml><?xml version="1.0" encoding="utf-8"?>
<ds:datastoreItem xmlns:ds="http://schemas.openxmlformats.org/officeDocument/2006/customXml" ds:itemID="{804F6946-E090-46A5-B504-BE6B08973DE7}">
  <ds:schemaRefs/>
</ds:datastoreItem>
</file>

<file path=customXml/itemProps60.xml><?xml version="1.0" encoding="utf-8"?>
<ds:datastoreItem xmlns:ds="http://schemas.openxmlformats.org/officeDocument/2006/customXml" ds:itemID="{EBE3BFA5-72DA-4383-8F7E-4DAE770EC701}">
  <ds:schemaRefs/>
</ds:datastoreItem>
</file>

<file path=customXml/itemProps61.xml><?xml version="1.0" encoding="utf-8"?>
<ds:datastoreItem xmlns:ds="http://schemas.openxmlformats.org/officeDocument/2006/customXml" ds:itemID="{D8B1F5CA-DB79-4C05-A785-4128E9B29C1D}">
  <ds:schemaRefs/>
</ds:datastoreItem>
</file>

<file path=customXml/itemProps62.xml><?xml version="1.0" encoding="utf-8"?>
<ds:datastoreItem xmlns:ds="http://schemas.openxmlformats.org/officeDocument/2006/customXml" ds:itemID="{A1D86A69-121C-4D45-941E-BE464842E627}">
  <ds:schemaRefs/>
</ds:datastoreItem>
</file>

<file path=customXml/itemProps63.xml><?xml version="1.0" encoding="utf-8"?>
<ds:datastoreItem xmlns:ds="http://schemas.openxmlformats.org/officeDocument/2006/customXml" ds:itemID="{88D9A005-233A-45CC-B071-ED9CF2627380}">
  <ds:schemaRefs/>
</ds:datastoreItem>
</file>

<file path=customXml/itemProps64.xml><?xml version="1.0" encoding="utf-8"?>
<ds:datastoreItem xmlns:ds="http://schemas.openxmlformats.org/officeDocument/2006/customXml" ds:itemID="{81AFC061-F4DC-4D1C-B479-3D811828C692}">
  <ds:schemaRefs/>
</ds:datastoreItem>
</file>

<file path=customXml/itemProps65.xml><?xml version="1.0" encoding="utf-8"?>
<ds:datastoreItem xmlns:ds="http://schemas.openxmlformats.org/officeDocument/2006/customXml" ds:itemID="{05F049E5-10D6-4ACA-92D1-EBCF542616B8}">
  <ds:schemaRefs/>
</ds:datastoreItem>
</file>

<file path=customXml/itemProps66.xml><?xml version="1.0" encoding="utf-8"?>
<ds:datastoreItem xmlns:ds="http://schemas.openxmlformats.org/officeDocument/2006/customXml" ds:itemID="{EEEE2708-13E5-4682-AF2F-944AE341E0E7}">
  <ds:schemaRefs/>
</ds:datastoreItem>
</file>

<file path=customXml/itemProps67.xml><?xml version="1.0" encoding="utf-8"?>
<ds:datastoreItem xmlns:ds="http://schemas.openxmlformats.org/officeDocument/2006/customXml" ds:itemID="{A94D46A4-D3D7-4325-AD7A-7990597425B2}">
  <ds:schemaRefs/>
</ds:datastoreItem>
</file>

<file path=customXml/itemProps68.xml><?xml version="1.0" encoding="utf-8"?>
<ds:datastoreItem xmlns:ds="http://schemas.openxmlformats.org/officeDocument/2006/customXml" ds:itemID="{97AF8F1B-9C37-42FC-B8FB-A73B259C7F2D}">
  <ds:schemaRefs/>
</ds:datastoreItem>
</file>

<file path=customXml/itemProps69.xml><?xml version="1.0" encoding="utf-8"?>
<ds:datastoreItem xmlns:ds="http://schemas.openxmlformats.org/officeDocument/2006/customXml" ds:itemID="{A17259D5-DD6C-410D-818D-2F8BEEC135F9}">
  <ds:schemaRefs/>
</ds:datastoreItem>
</file>

<file path=customXml/itemProps70.xml><?xml version="1.0" encoding="utf-8"?>
<ds:datastoreItem xmlns:ds="http://schemas.openxmlformats.org/officeDocument/2006/customXml" ds:itemID="{129941E7-F6CF-4581-9F68-39CF4915A149}">
  <ds:schemaRefs/>
</ds:datastoreItem>
</file>

<file path=customXml/itemProps71.xml><?xml version="1.0" encoding="utf-8"?>
<ds:datastoreItem xmlns:ds="http://schemas.openxmlformats.org/officeDocument/2006/customXml" ds:itemID="{A5050DCB-34B0-4B3C-9FC9-FEFF5E4B9137}">
  <ds:schemaRefs/>
</ds:datastoreItem>
</file>

<file path=customXml/itemProps72.xml><?xml version="1.0" encoding="utf-8"?>
<ds:datastoreItem xmlns:ds="http://schemas.openxmlformats.org/officeDocument/2006/customXml" ds:itemID="{03F38286-7452-4523-B86A-F3D1F8655C7E}">
  <ds:schemaRefs/>
</ds:datastoreItem>
</file>

<file path=customXml/itemProps73.xml><?xml version="1.0" encoding="utf-8"?>
<ds:datastoreItem xmlns:ds="http://schemas.openxmlformats.org/officeDocument/2006/customXml" ds:itemID="{3BF59FD9-91A4-44AA-A767-A1AE8EC01F79}">
  <ds:schemaRefs/>
</ds:datastoreItem>
</file>

<file path=customXml/itemProps74.xml><?xml version="1.0" encoding="utf-8"?>
<ds:datastoreItem xmlns:ds="http://schemas.openxmlformats.org/officeDocument/2006/customXml" ds:itemID="{2298D665-3133-497A-AECD-8AB9CCFDC37C}">
  <ds:schemaRefs/>
</ds:datastoreItem>
</file>

<file path=customXml/itemProps75.xml><?xml version="1.0" encoding="utf-8"?>
<ds:datastoreItem xmlns:ds="http://schemas.openxmlformats.org/officeDocument/2006/customXml" ds:itemID="{5B1D5344-B546-49A0-9365-616468B41633}">
  <ds:schemaRefs/>
</ds:datastoreItem>
</file>

<file path=customXml/itemProps76.xml><?xml version="1.0" encoding="utf-8"?>
<ds:datastoreItem xmlns:ds="http://schemas.openxmlformats.org/officeDocument/2006/customXml" ds:itemID="{CEA27161-E6E6-4EAE-B22A-1A7AE81B20A5}">
  <ds:schemaRefs/>
</ds:datastoreItem>
</file>

<file path=customXml/itemProps77.xml><?xml version="1.0" encoding="utf-8"?>
<ds:datastoreItem xmlns:ds="http://schemas.openxmlformats.org/officeDocument/2006/customXml" ds:itemID="{A91AE50B-C4EB-4744-9FEF-CBB1E6484F5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Overview</vt:lpstr>
      <vt:lpstr>Dashboard 1</vt:lpstr>
      <vt:lpstr>Performance</vt:lpstr>
      <vt:lpstr>Issue</vt:lpstr>
      <vt:lpstr>Satisfaction</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Huynh Tien</dc:creator>
  <cp:lastModifiedBy>Huynh Tien</cp:lastModifiedBy>
  <dcterms:created xsi:type="dcterms:W3CDTF">2025-11-07T20:56:19Z</dcterms:created>
  <dcterms:modified xsi:type="dcterms:W3CDTF">2025-11-11T13:16:19Z</dcterms:modified>
</cp:coreProperties>
</file>