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4e5a0a9a77345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uynh\Downloads\Porfolio\HR Analysis\"/>
    </mc:Choice>
  </mc:AlternateContent>
  <xr:revisionPtr revIDLastSave="0" documentId="8_{DC7E76AF-52BA-42E2-B236-1FBC4798DA31}" xr6:coauthVersionLast="47" xr6:coauthVersionMax="47" xr10:uidLastSave="{00000000-0000-0000-0000-000000000000}"/>
  <bookViews>
    <workbookView xWindow="28680" yWindow="-120" windowWidth="38640" windowHeight="21120" activeTab="10" xr2:uid="{D5568D05-187C-469F-BDBF-08214558C39C}"/>
  </bookViews>
  <sheets>
    <sheet name="Instructions" sheetId="12" r:id="rId1"/>
    <sheet name="Summary" sheetId="17" r:id="rId2"/>
    <sheet name="Tables" sheetId="2" r:id="rId3"/>
    <sheet name="Columns" sheetId="3" r:id="rId4"/>
    <sheet name="Partitions" sheetId="16" r:id="rId5"/>
    <sheet name="User Hierarchies" sheetId="4" r:id="rId6"/>
    <sheet name="Relationships" sheetId="5" r:id="rId7"/>
    <sheet name="Compression" sheetId="6" r:id="rId8"/>
    <sheet name="Columns Data Types" sheetId="7" r:id="rId9"/>
    <sheet name="Encoding" sheetId="8" r:id="rId10"/>
    <sheet name="DAX Expressions" sheetId="11" r:id="rId11"/>
    <sheet name="Settings" sheetId="15" state="hidden" r:id="rId12"/>
  </sheets>
  <functionGroups builtInGroupCount="19"/>
  <definedNames>
    <definedName name="_xlcn.WorksheetConnection_VertiPaqAnalyzer2.0Preview2.xlsmDaxExpressions1" hidden="1">DaxExpressions[]</definedName>
    <definedName name="FileNameRange">Settings!$B$1</definedName>
    <definedName name="Measures_List" localSheetId="10" hidden="1">'DAX Expressions'!$A$1:$H$128</definedName>
  </definedNames>
  <calcPr calcId="191029"/>
  <pivotCaches>
    <pivotCache cacheId="13" r:id="rId13"/>
    <pivotCache cacheId="16" r:id="rId14"/>
    <pivotCache cacheId="19" r:id="rId15"/>
    <pivotCache cacheId="22" r:id="rId16"/>
    <pivotCache cacheId="25" r:id="rId17"/>
    <pivotCache cacheId="28" r:id="rId18"/>
    <pivotCache cacheId="31" r:id="rId19"/>
    <pivotCache cacheId="34" r:id="rId20"/>
    <pivotCache cacheId="36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83154c64-7b65-4a74-8b62-65fb84bd2db4" name="Tables" connection="Query - Tables"/>
          <x15:modelTable id="Columns_153f02a1-e5ec-4d19-b25e-4ad1294ef18b" name="Columns" connection="Query - Columns"/>
          <x15:modelTable id="Columns Segments_0eba1025-4ded-4828-9b86-4b4ea587b2e6" name="Columns Segments" connection="Query - Columns Segments"/>
          <x15:modelTable id="Columns Hierarchies_5bb4e18c-9733-4aec-a9cc-4108c79a9a19" name="Columns Hierarchies" connection="Query - Columns Hierarchies"/>
          <x15:modelTable id="User Hierarchies_36398858-a896-4e5a-ad5a-0495961e3aa5" name="User Hierarchies" connection="Query - User Hierarchies"/>
          <x15:modelTable id="Relationships_8619c652-43de-469c-a539-e648c175344b" name="Relationships" connection="Query - Relationships"/>
          <x15:modelTable id="Measures List_52f8973b-d91f-4b5f-98a8-40f915a218fd" name="Measures List" connection="Query - Measures List"/>
          <x15:modelTable id="Roles Expressions_878faaea-6a56-404d-b627-24a3aedc7488" name="Roles Expressions" connection="Query - Roles Expressions"/>
          <x15:modelTable id="Calculation Items_699d8948-f2b1-46d4-9bdc-aa70f4063e01" name="Calculation Items" connection="Query - Calculation Items"/>
          <x15:modelTable id="Calculation Groups_3ca64225-cbed-47e5-a07e-a51b9035f26e" name="Calculation Groups" connection="Query - Calculation Groups"/>
          <x15:modelTable id="DaxExpressions" name="DaxExpressions" connection="WorksheetConnection_VertiPaq Analyzer 2.0 Preview 2.xlsm!DaxExpressions"/>
        </x15:modelTables>
        <x15:modelRelationships>
          <x15:modelRelationship fromTable="Columns" fromColumn="TableName" toTable="Tables" toColumn="TableName"/>
          <x15:modelRelationship fromTable="Columns Segments" fromColumn="FullColumnName" toTable="Columns" toColumn="FullColumnName"/>
          <x15:modelRelationship fromTable="Columns Hierarchies" fromColumn="FullColumnName" toTable="Columns" toColumn="FullColumnName"/>
          <x15:modelRelationship fromTable="User Hierarchies" fromColumn="TableName" toTable="Tables" toColumn="TableName"/>
          <x15:modelRelationship fromTable="Relationships" fromColumn="FromTableName" toTable="Tables" toColumn="TableName"/>
          <x15:modelRelationship fromTable="Measures List" fromColumn="TableName" toTable="Tables" toColumn="TableName"/>
          <x15:modelRelationship fromTable="Roles Expressions" fromColumn="TableName" toTable="Tables" toColumn="TableName"/>
          <x15:modelRelationship fromTable="Calculation Items" fromColumn="CalculationGroup" toTable="Tables" toColumn="Tabl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7" l="1"/>
  <c r="B12" i="17"/>
  <c r="B6" i="17"/>
  <c r="B16" i="17"/>
  <c r="B9" i="17"/>
  <c r="B15" i="17"/>
  <c r="B8" i="17"/>
  <c r="B10" i="17"/>
  <c r="B4" i="17"/>
  <c r="B14" i="17"/>
  <c r="B5" i="17"/>
  <c r="B7" i="17"/>
  <c r="B13" i="17"/>
  <c r="B11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0FCC8-A955-4693-89F2-736FB380B98C}" keepAlive="1" name="ModelConnection_Measures List" description="Data Model" type="5" refreshedVersion="8" minRefreshableVersion="5" saveData="1">
    <dbPr connection="Data Model Connection" command="EVALUATE_x000d__x000a_UNION (_x000d__x000a_    SELECTCOLUMNS (_x000d__x000a_        FILTER (_x000d__x000a_            'Measures List',_x000d__x000a_            'Measures List'[MeasureExpression] &lt;&gt; &quot;&quot;_x000d__x000a_        ),_x000d__x000a_        &quot;Table&quot;, 'Measures List'[TableName],_x000d__x000a_        &quot;Type&quot;, &quot;Measure&quot;,_x000d__x000a_        &quot;Name&quot;, 'Measures List'[MeasureName],_x000d__x000a_        &quot;DAX Expression&quot;, &quot;=&quot; &amp; 'Measures List'[Measure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DetailRowsExpression] &lt;&gt; &quot;&quot;_x000d__x000a_        ),_x000d__x000a_        &quot;Table&quot;, 'Measures List'[TableName],_x000d__x000a_        &quot;Type&quot;, &quot;Measure DetailRows&quot;,_x000d__x000a_        &quot;Name&quot;, 'Measures List'[MeasureName],_x000d__x000a_        &quot;DAX Expression&quot;, &quot;=&quot; &amp; 'Measures List'[DetailRow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StatusExpression] &lt;&gt; &quot;&quot;_x000d__x000a_        ),_x000d__x000a_        &quot;Table&quot;, 'Measures List'[TableName],_x000d__x000a_        &quot;Type&quot;, &quot;Measure KpiStatus&quot;,_x000d__x000a_        &quot;Name&quot;, 'Measures List'[MeasureName],_x000d__x000a_        &quot;DAX Expression&quot;, &quot;=&quot; &amp; 'Measures List'[KpiStatu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argetExpression] &lt;&gt; &quot;&quot;_x000d__x000a_        ),_x000d__x000a_        &quot;Table&quot;, 'Measures List'[TableName],_x000d__x000a_        &quot;Type&quot;, &quot;Measure KpiTarget&quot;,_x000d__x000a_        &quot;Name&quot;, 'Measures List'[MeasureName],_x000d__x000a_        &quot;DAX Expression&quot;, &quot;=&quot; &amp; 'Measures List'[KpiTarget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rendExpression] &lt;&gt; &quot;&quot;_x000d__x000a_        ),_x000d__x000a_        &quot;Table&quot;, 'Measures List'[TableName],_x000d__x000a_        &quot;Type&quot;, &quot;Measure KpiTrend&quot;,_x000d__x000a_        &quot;Name&quot;, 'Measures List'[MeasureName],_x000d__x000a_        &quot;DAX Expression&quot;, &quot;=&quot; &amp; 'Measures List'[KpiTrend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Columns',_x000d__x000a_            'Columns'[ColumnExpression] &lt;&gt; &quot;&quot;_x000d__x000a_        ),_x000d__x000a_        &quot;Table&quot;, 'Columns'[TableName],_x000d__x000a_        &quot;Type&quot;, &quot;Column&quot;,_x000d__x000a_        &quot;Name&quot;, 'Columns'[ColumnName],_x000d__x000a_        &quot;DAX Expression&quot;, &quot;=&quot; &amp; 'Columns'[ColumnExpression],_x000d__x000a_        &quot;DisplayFolder&quot;, 'Columns'[DisplayFolder],_x000d__x000a_        &quot;FormatString&quot;, 'Columns'[FormatString],_x000d__x000a_        &quot;IsHidden&quot;, 'Columns'[IsHidden],_x000d__x000a_        &quot;Description&quot;, 'Columns'[Description]_x000d__x000a_    ),_x000d__x000a_    SELECTCOLUMNS (_x000d__x000a_        FILTER (_x000d__x000a_            'Tables',_x000d__x000a_            'Tables'[TableExpression] &lt;&gt; &quot;&quot;_x000d__x000a_        ),_x000d__x000a_        &quot;Table&quot;, 'Tables'[TableName],_x000d__x000a_        &quot;Type&quot;, &quot;Table&quot;,_x000d__x000a_        &quot;Name&quot;, &quot;&quot;,_x000d__x000a_        &quot;DAX Expression&quot;, &quot;=&quot; &amp; 'Tables'[TableExpression],_x000d__x000a_        &quot;DisplayFolder&quot;, &quot;&quot;,_x000d__x000a_        &quot;FormatString&quot;, &quot;&quot;,_x000d__x000a_        &quot;IsHidden&quot;, 'Tables'[IsHidden],_x000d__x000a_        &quot;Description&quot;, 'Tables'[Description]_x000d__x000a_    ),_x000d__x000a_    SELECTCOLUMNS (_x000d__x000a_        FILTER (_x000d__x000a_            'Roles Expressions',_x000d__x000a_            'Roles Expressions'[FilterExpression] &lt;&gt; &quot;&quot;_x000d__x000a_        ),_x000d__x000a_        &quot;Table&quot;, 'Roles Expressions'[TableName],_x000d__x000a_        &quot;Type&quot;, &quot;Role&quot;,_x000d__x000a_        &quot;Name&quot;, 'Roles Expressions'[RoleName],_x000d__x000a_        &quot;DAX Expression&quot;, &quot;=&quot; &amp; 'Roles Expressions'[FilterExpression],_x000d__x000a_        &quot;DisplayFolder&quot;, &quot;&quot;,_x000d__x000a_        &quot;FormatString&quot;, &quot;&quot;,_x000d__x000a_        &quot;IsHidden&quot;, &quot;&quot;,_x000d__x000a_        &quot;Description&quot;, &quot;&quot;_x000d__x000a_    ),_x000d__x000a_    SELECTCOLUMNS (_x000d__x000a_        FILTER (_x000d__x000a_            'Calculation Items',_x000d__x000a_            'Calculation Items'[ItemExpression] &lt;&gt; &quot;&quot;_x000d__x000a_        ),_x000d__x000a_        &quot;Table&quot;, 'Calculation Items'[CalculationGroup],_x000d__x000a_        &quot;Type&quot;, &quot;Calc Item&quot;,_x000d__x000a_        &quot;Name&quot;, 'Calculation Items'[ItemName],_x000d__x000a_        &quot;DAX Expression&quot;, &quot;=&quot; &amp; 'Calculation Items'[ItemExpression],_x000d__x000a_        &quot;DisplayFolder&quot;, &quot;&quot;,_x000d__x000a_        &quot;FormatString&quot;, 'Calculation Items'[FormatStringDefinition],_x000d__x000a_        &quot;IsHidden&quot;, 'Calculation Items'[IsHidden],_x000d__x000a_        &quot;Description&quot;, &quot;&quot;_x000d__x000a_    ),_x000d__x000a_    SELECTCOLUMNS (_x000d__x000a_        FILTER (_x000d__x000a_            'Calculation Items',_x000d__x000a_            'Calculation Items'[FormatStringDefinition] &lt;&gt; &quot;&quot;_x000d__x000a_        ),_x000d__x000a_        &quot;Table&quot;, 'Calculation Items'[CalculationGroup],_x000d__x000a_        &quot;Type&quot;, &quot;Calc Item Format&quot;,_x000d__x000a_        &quot;Name&quot;, 'Calculation Items'[ItemName],_x000d__x000a_        &quot;DAX Expression&quot;, &quot;=&quot; &amp; 'Calculation Items'[FormatStringDefinition],_x000d__x000a_        &quot;DisplayFolder&quot;, &quot;&quot;,_x000d__x000a_        &quot;FormatString&quot;, &quot;&quot;,_x000d__x000a_        &quot;IsHidden&quot;, 'Calculation Items'[IsHidden],_x000d__x000a_        &quot;Description&quot;, 'Calculation Items'[Description]_x000d__x000a_    ),_x000d__x000a_    SELECTCOLUMNS (_x000d__x000a_        FILTER (_x000d__x000a_            'Calculation Groups',_x000d__x000a_            'Calculation Groups'[MultipleOrEmptySelectionExpression] &lt;&gt; &quot;&quot;_x000d__x000a_        ),_x000d__x000a_        &quot;Table&quot;, 'Calculation Groups'[CalculationGroup],_x000d__x000a_        &quot;Type&quot;, &quot;Calc Group&quot;,_x000d__x000a_        &quot;Name&quot;, &quot;MultipleOrEmptySelection&quot;,_x000d__x000a_        &quot;DAX Expression&quot;, &quot;=&quot; &amp; 'Calculation Groups'[MultipleOrEmptySelectionExpression],_x000d__x000a_        &quot;DisplayFolder&quot;, &quot;&quot;,_x000d__x000a_        &quot;FormatString&quot;, &quot;=&quot; &amp; 'Calculation Groups'[MultipleOrEmptySelectionFormatStringExpression],_x000d__x000a_        &quot;IsHidden&quot;, 'Calculation Groups'[IsHidden],_x000d__x000a_        &quot;Description&quot;, 'Calculation Groups'[MultipleOrEmptySelectionExpressionDescription]_x000d__x000a_    ),_x000d__x000a_    SELECTCOLUMNS (_x000d__x000a_        FILTER (_x000d__x000a_            'Calculation Groups',_x000d__x000a_            'Calculation Groups'[MultipleOrEmptySelectionFormatStringExpression] &lt;&gt; &quot;&quot;_x000d__x000a_        ),_x000d__x000a_        &quot;Table&quot;, 'Calculation Groups'[CalculationGroup],_x000d__x000a_        &quot;Type&quot;, &quot;Calc Group&quot;,_x000d__x000a_        &quot;Name&quot;, &quot;MultipleOrEmptySelection Format&quot;,_x000d__x000a_        &quot;DAX Expression&quot;, &quot;=&quot; &amp; 'Calculation Groups'[MultipleOrEmptySelectionFormatStringExpression],_x000d__x000a_        &quot;DisplayFolder&quot;, &quot;&quot;,_x000d__x000a_        &quot;FormatString&quot;, &quot;&quot;,_x000d__x000a_        &quot;IsHidden&quot;, 'Calculation Groups'[IsHidden],_x000d__x000a_        &quot;Description&quot;, &quot;&quot;_x000d__x000a_    ),_x000d__x000a_    SELECTCOLUMNS (_x000d__x000a_        FILTER (_x000d__x000a_            'Calculation Groups',_x000d__x000a_            'Calculation Groups'[NoSelectionExpression] &lt;&gt; &quot;&quot;_x000d__x000a_        ),_x000d__x000a_        &quot;Table&quot;, 'Calculation Groups'[CalculationGroup],_x000d__x000a_        &quot;Type&quot;, &quot;Calc Group&quot;,_x000d__x000a_        &quot;Name&quot;, &quot;NoSelection&quot;,_x000d__x000a_        &quot;DAX Expression&quot;, &quot;=&quot; &amp; 'Calculation Groups'[NoSelectionExpression],_x000d__x000a_        &quot;DisplayFolder&quot;, &quot;&quot;,_x000d__x000a_        &quot;FormatString&quot;, &quot;=&quot; &amp; 'Calculation Groups'[NoSelectionFormatStringExpression],_x000d__x000a_        &quot;IsHidden&quot;, 'Calculation Groups'[IsHidden],_x000d__x000a_        &quot;Description&quot;, 'Calculation Groups'[NoSelectionExpressionDescription]_x000d__x000a_    ),_x000d__x000a_    SELECTCOLUMNS (_x000d__x000a_        FILTER (_x000d__x000a_            'Calculation Groups',_x000d__x000a_            'Calculation Groups'[NoSelectionFormatStringExpression] &lt;&gt; &quot;&quot;_x000d__x000a_        ),_x000d__x000a_        &quot;Table&quot;, 'Calculation Groups'[CalculationGroup],_x000d__x000a_        &quot;Type&quot;, &quot;Calc Group&quot;,_x000d__x000a_        &quot;Name&quot;, &quot;NoSelection Format&quot;,_x000d__x000a_        &quot;DAX Expression&quot;, &quot;=&quot; &amp; 'Calculation Groups'[NoSelectionFormatStringExpression],_x000d__x000a_        &quot;DisplayFolder&quot;, &quot;&quot;,_x000d__x000a_        &quot;FormatString&quot;, &quot;&quot;,_x000d__x000a_        &quot;IsHidden&quot;, 'Calculation Groups'[IsHidden],_x000d__x000a_        &quot;Description&quot;, &quot;&quot;_x000d__x000a_    )_x000d__x000a_)_x000d__x000a_ORDER BY_x000d__x000a_    [Table],_x000d__x000a_    [Name],_x000d__x000a_    [Typ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C2300B1E-E923-41D5-8205-5DEE7212B8EA}" name="Query - Calculation Groups" description="Connection to the 'Calculation Groups' query in the workbook." type="100" refreshedVersion="8" minRefreshableVersion="5">
    <extLst>
      <ext xmlns:x15="http://schemas.microsoft.com/office/spreadsheetml/2010/11/main" uri="{DE250136-89BD-433C-8126-D09CA5730AF9}">
        <x15:connection id="0d0b1b8d-7b65-4975-8021-9ef6a19e18bb"/>
      </ext>
    </extLst>
  </connection>
  <connection id="3" xr16:uid="{CACDA00E-8D35-4E5B-9816-905A84036554}" name="Query - Calculation Items" description="Connection to the 'Calculation Items' query in the workbook." type="100" refreshedVersion="8" minRefreshableVersion="5">
    <extLst>
      <ext xmlns:x15="http://schemas.microsoft.com/office/spreadsheetml/2010/11/main" uri="{DE250136-89BD-433C-8126-D09CA5730AF9}">
        <x15:connection id="16c069a3-68bc-44a0-9941-31a420710291"/>
      </ext>
    </extLst>
  </connection>
  <connection id="4" xr16:uid="{6DF0B764-3B50-43A6-A24D-5FAB2707F709}" name="Query - Columns" description="Connection to the 'Columns' query in the workbook." type="100" refreshedVersion="8" minRefreshableVersion="5">
    <extLst>
      <ext xmlns:x15="http://schemas.microsoft.com/office/spreadsheetml/2010/11/main" uri="{DE250136-89BD-433C-8126-D09CA5730AF9}">
        <x15:connection id="d042fa65-175e-435e-8013-2def2ea798e8"/>
      </ext>
    </extLst>
  </connection>
  <connection id="5" xr16:uid="{CA2EDE2F-37F7-4233-8F90-439C03F2D148}" name="Query - Columns Hierarchies" description="Connection to the 'Columns Hierarchies' query in the workbook." type="100" refreshedVersion="8" minRefreshableVersion="5">
    <extLst>
      <ext xmlns:x15="http://schemas.microsoft.com/office/spreadsheetml/2010/11/main" uri="{DE250136-89BD-433C-8126-D09CA5730AF9}">
        <x15:connection id="1311a2f0-8efe-467f-a5bc-f3c86ed5ea73"/>
      </ext>
    </extLst>
  </connection>
  <connection id="6" xr16:uid="{67182389-748F-4B0B-B8DF-1D12D29DD792}" name="Query - Columns Segments" description="Connection to the 'Columns Segments' query in the workbook." type="100" refreshedVersion="8" minRefreshableVersion="5">
    <extLst>
      <ext xmlns:x15="http://schemas.microsoft.com/office/spreadsheetml/2010/11/main" uri="{DE250136-89BD-433C-8126-D09CA5730AF9}">
        <x15:connection id="88b74c07-b58e-45bd-b548-baa2d20e0814"/>
      </ext>
    </extLst>
  </connection>
  <connection id="7" xr16:uid="{C3D4FD51-5F37-4F53-B63B-E147D6C6DA1A}" keepAlive="1" name="Query - ContentVPA" description="Connection to the 'ContentVPA' query in the workbook." type="5" refreshedVersion="0" background="1">
    <dbPr connection="Provider=Microsoft.Mashup.OleDb.1;Data Source=$Workbook$;Location=ContentVPA;Extended Properties=&quot;&quot;" command="SELECT * FROM [ContentVPA]"/>
  </connection>
  <connection id="8" xr16:uid="{4A3EB9C7-BE6A-48EF-AF6F-12FADD5758E4}" name="Query - Measures List" description="Connection to the 'Measures List' query in the workbook." type="100" refreshedVersion="8" minRefreshableVersion="5">
    <extLst>
      <ext xmlns:x15="http://schemas.microsoft.com/office/spreadsheetml/2010/11/main" uri="{DE250136-89BD-433C-8126-D09CA5730AF9}">
        <x15:connection id="e3ea29f5-4c4d-4e12-8dfd-73167872462d"/>
      </ext>
    </extLst>
  </connection>
  <connection id="9" xr16:uid="{D33F9D73-E419-46E8-8E31-9F7124DE9AC9}" keepAlive="1" name="Query - OpenZipFile" description="Connection to the 'OpenZipFile' query in the workbook." type="5" refreshedVersion="0" background="1">
    <dbPr connection="Provider=Microsoft.Mashup.OleDb.1;Data Source=$Workbook$;Location=OpenZipFile;Extended Properties=&quot;&quot;" command="SELECT * FROM [OpenZipFile]"/>
  </connection>
  <connection id="10" xr16:uid="{1ECCF99B-A3C3-43BF-9A4E-ED9A037A3552}" name="Query - Relationships" description="Connection to the 'Relationships' query in the workbook." type="100" refreshedVersion="8" minRefreshableVersion="5">
    <extLst>
      <ext xmlns:x15="http://schemas.microsoft.com/office/spreadsheetml/2010/11/main" uri="{DE250136-89BD-433C-8126-D09CA5730AF9}">
        <x15:connection id="dfab46a9-e1d6-4cb0-8acc-f348bd21dff5"/>
      </ext>
    </extLst>
  </connection>
  <connection id="11" xr16:uid="{E2540339-BADF-43F9-9AF0-9C2C67909A7F}" name="Query - Roles Expressions" description="Connection to the 'Roles Expressions' query in the workbook." type="100" refreshedVersion="8" minRefreshableVersion="5">
    <extLst>
      <ext xmlns:x15="http://schemas.microsoft.com/office/spreadsheetml/2010/11/main" uri="{DE250136-89BD-433C-8126-D09CA5730AF9}">
        <x15:connection id="5c6b1245-0c22-4a09-a22c-d1d96fe12630"/>
      </ext>
    </extLst>
  </connection>
  <connection id="12" xr16:uid="{41D5946C-34E2-44B4-A10C-F34345B8F7CE}" name="Query - Tables" description="Connection to the 'Tables' query in the workbook." type="100" refreshedVersion="8" minRefreshableVersion="5">
    <extLst>
      <ext xmlns:x15="http://schemas.microsoft.com/office/spreadsheetml/2010/11/main" uri="{DE250136-89BD-433C-8126-D09CA5730AF9}">
        <x15:connection id="fc66a520-7e6c-48bc-9deb-ca796aa058a4"/>
      </ext>
    </extLst>
  </connection>
  <connection id="13" xr16:uid="{40DB2054-0785-4875-AF58-D2B887BDC1CD}" name="Query - User Hierarchies" description="Connection to the 'User Hierarchies' query in the workbook." type="100" refreshedVersion="8" minRefreshableVersion="5">
    <extLst>
      <ext xmlns:x15="http://schemas.microsoft.com/office/spreadsheetml/2010/11/main" uri="{DE250136-89BD-433C-8126-D09CA5730AF9}">
        <x15:connection id="bb9ea7e7-7282-4c58-a18d-f4dd100ea4a4"/>
      </ext>
    </extLst>
  </connection>
  <connection id="14" xr16:uid="{557E088E-8009-463A-86AF-B7119CF9B3D2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5" xr16:uid="{F6C5927F-C0D2-48CF-9041-134EABC5A156}" name="WorksheetConnection_VertiPaq Analyzer 2.0 Preview 2.xlsm!DaxExpressions" type="102" refreshedVersion="8" minRefreshableVersion="5">
    <extLst>
      <ext xmlns:x15="http://schemas.microsoft.com/office/spreadsheetml/2010/11/main" uri="{DE250136-89BD-433C-8126-D09CA5730AF9}">
        <x15:connection id="DaxExpressions">
          <x15:rangePr sourceName="_xlcn.WorksheetConnection_VertiPaqAnalyzer2.0Preview2.xlsmDaxExpression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8">
    <s v="ThisWorkbookDataModel"/>
    <s v="{[Relationships].[Cardinality (Filter)].[All]}"/>
    <s v="[Measures].[Table Size]"/>
    <s v="#,0"/>
    <s v="[Measures].[Tables #]"/>
    <s v="[Measures].[Columns #]"/>
    <s v="[Measures].[Last Refresh]"/>
    <s v="yyyy-MM-dd HH:mm:ss"/>
    <s v="[Measures].[Partitions #]"/>
    <s v="[Measures].[Segments #]"/>
    <s v="[Measures].[Measures #]"/>
    <s v="[Measures].[Calculated tables #]"/>
    <s v="[Measures].[Calculated columns #]"/>
    <s v="[Measures].[Calculation items #]"/>
    <s v="[Measures].[Roles #]"/>
    <s v="{[Columns].[IsRowNumber].[All]}"/>
    <s v="[Measures].[Calculation groups #]"/>
    <s v="0"/>
  </metadataStrings>
  <mdxMetadata count="14">
    <mdx n="0" f="s">
      <ms ns="1" c="0"/>
    </mdx>
    <mdx n="0" f="v">
      <t c="1" si="3">
        <n x="2"/>
      </t>
    </mdx>
    <mdx n="0" f="v">
      <t c="1" si="3">
        <n x="4"/>
      </t>
    </mdx>
    <mdx n="0" f="v">
      <t c="1" si="3">
        <n x="5"/>
      </t>
    </mdx>
    <mdx n="0" f="v">
      <t c="1" si="7">
        <n x="6"/>
      </t>
    </mdx>
    <mdx n="0" f="v">
      <t c="1" si="3">
        <n x="8"/>
      </t>
    </mdx>
    <mdx n="0" f="v">
      <t c="1" si="3">
        <n x="9"/>
      </t>
    </mdx>
    <mdx n="0" f="v">
      <t c="1" si="3">
        <n x="10"/>
      </t>
    </mdx>
    <mdx n="0" f="v">
      <t c="1" si="3">
        <n x="11"/>
      </t>
    </mdx>
    <mdx n="0" f="v">
      <t c="1" si="3">
        <n x="12"/>
      </t>
    </mdx>
    <mdx n="0" f="v">
      <t c="1" si="3">
        <n x="13"/>
      </t>
    </mdx>
    <mdx n="0" f="v">
      <t c="1" si="3">
        <n x="14"/>
      </t>
    </mdx>
    <mdx n="0" f="s">
      <ms ns="15" c="0"/>
    </mdx>
    <mdx n="0" f="v">
      <t c="1" si="17">
        <n x="16"/>
      </t>
    </mdx>
  </mdx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<sst xmlns="http://schemas.openxmlformats.org/spreadsheetml/2006/main" count="1204" uniqueCount="405">
  <si>
    <t>Row Labels</t>
  </si>
  <si>
    <t>Date</t>
  </si>
  <si>
    <t>Grand Total</t>
  </si>
  <si>
    <t xml:space="preserve"> Many</t>
  </si>
  <si>
    <t>Data Size</t>
  </si>
  <si>
    <t>Encoding_</t>
  </si>
  <si>
    <t>HASH</t>
  </si>
  <si>
    <t>HASH (All)</t>
  </si>
  <si>
    <t>User Hierarchies Size</t>
  </si>
  <si>
    <t>Relationships Size</t>
  </si>
  <si>
    <t>Database Size %</t>
  </si>
  <si>
    <t>Segments #</t>
  </si>
  <si>
    <t>Partitions #</t>
  </si>
  <si>
    <t>IsRowNumber</t>
  </si>
  <si>
    <t>VALUE</t>
  </si>
  <si>
    <t>'Date'[Date]</t>
  </si>
  <si>
    <t>'Date'[Month]</t>
  </si>
  <si>
    <t>Rows</t>
  </si>
  <si>
    <t>Max From Cardinality</t>
  </si>
  <si>
    <t>Max To Cardinality</t>
  </si>
  <si>
    <t>NOSPLIT</t>
  </si>
  <si>
    <t>String</t>
  </si>
  <si>
    <t>DateTime</t>
  </si>
  <si>
    <t>VALUE (All)</t>
  </si>
  <si>
    <t>Int64</t>
  </si>
  <si>
    <t>Double</t>
  </si>
  <si>
    <t>IsHidden</t>
  </si>
  <si>
    <t>FormatString</t>
  </si>
  <si>
    <t>Table</t>
  </si>
  <si>
    <t>Type</t>
  </si>
  <si>
    <t>DAX Expression</t>
  </si>
  <si>
    <t>Description</t>
  </si>
  <si>
    <t>DisplayFolder</t>
  </si>
  <si>
    <t>Name</t>
  </si>
  <si>
    <t>FileNameRange:</t>
  </si>
  <si>
    <t>Cardinality</t>
  </si>
  <si>
    <t>Table Size</t>
  </si>
  <si>
    <t>Columns Total Size</t>
  </si>
  <si>
    <t>Dictionary Size</t>
  </si>
  <si>
    <t>Columns Hierarchies Size</t>
  </si>
  <si>
    <t>Table Size %</t>
  </si>
  <si>
    <t>Columns #</t>
  </si>
  <si>
    <t>RI Violations #</t>
  </si>
  <si>
    <t>Measure</t>
  </si>
  <si>
    <t/>
  </si>
  <si>
    <t>'Date'[Day of Week]</t>
  </si>
  <si>
    <t>'Date'[Day of Week Number]</t>
  </si>
  <si>
    <t>'Date'[Month Number]</t>
  </si>
  <si>
    <t>0.00%;-0.00%;0.00%</t>
  </si>
  <si>
    <t>Missing Keys</t>
  </si>
  <si>
    <t>Invalid Rows</t>
  </si>
  <si>
    <t>Bid. Filters</t>
  </si>
  <si>
    <t>MMR</t>
  </si>
  <si>
    <t>Relationship Type</t>
  </si>
  <si>
    <t>M:1</t>
  </si>
  <si>
    <t>Cardinality (Filter)</t>
  </si>
  <si>
    <t>All</t>
  </si>
  <si>
    <t>INSTRUCTIONS</t>
  </si>
  <si>
    <t>1) Switch to VertiPaq Analyzer ribbon</t>
  </si>
  <si>
    <t>2) Click Open VPAX and choose the file to load</t>
  </si>
  <si>
    <t>Useful links:</t>
  </si>
  <si>
    <t>https://daxstudio.org/</t>
  </si>
  <si>
    <t xml:space="preserve">https://www.sqlbi.com/learn/dax-tools-video-course/ </t>
  </si>
  <si>
    <t>Download the latest version of DAX Studio!</t>
  </si>
  <si>
    <t>FREE video course about VertiPaq Analyzer and DAX Studio</t>
  </si>
  <si>
    <t>1:M Ratio %</t>
  </si>
  <si>
    <t xml:space="preserve">  </t>
  </si>
  <si>
    <r>
      <t xml:space="preserve">NOTE 2: </t>
    </r>
    <r>
      <rPr>
        <b/>
        <sz val="11"/>
        <rFont val="Calibri"/>
        <family val="2"/>
        <scheme val="minor"/>
      </rPr>
      <t>Compatible only with Windows Desktop</t>
    </r>
    <r>
      <rPr>
        <sz val="11"/>
        <rFont val="Calibri"/>
        <family val="2"/>
        <scheme val="minor"/>
      </rPr>
      <t xml:space="preserve"> versions of Excel 2016 or later versions, because it uses Power Query and Power Pivot for Excel.</t>
    </r>
  </si>
  <si>
    <r>
      <t xml:space="preserve">NOTE 1: </t>
    </r>
    <r>
      <rPr>
        <sz val="11"/>
        <rFont val="Calibri"/>
        <family val="2"/>
        <scheme val="minor"/>
      </rPr>
      <t xml:space="preserve">VPAX files must be created using the </t>
    </r>
    <r>
      <rPr>
        <b/>
        <sz val="11"/>
        <rFont val="Calibri"/>
        <family val="2"/>
        <scheme val="minor"/>
      </rPr>
      <t>Export Metrics feature in DAX Studio</t>
    </r>
    <r>
      <rPr>
        <sz val="11"/>
        <rFont val="Calibri"/>
        <family val="2"/>
        <scheme val="minor"/>
      </rPr>
      <t xml:space="preserve"> 2.13.1 or later, but they are compatible since DAX Studio 2.9.4.</t>
    </r>
  </si>
  <si>
    <t>Follow these steps:</t>
  </si>
  <si>
    <t>VertiPaq Analyzer Summary</t>
  </si>
  <si>
    <t>Total Size</t>
  </si>
  <si>
    <t>Tables</t>
  </si>
  <si>
    <t>Columns</t>
  </si>
  <si>
    <t>Last Refresh</t>
  </si>
  <si>
    <t>Partitions</t>
  </si>
  <si>
    <t>Segments</t>
  </si>
  <si>
    <t>Auto Date Tables</t>
  </si>
  <si>
    <t>Column</t>
  </si>
  <si>
    <t>'Date'[Year Month]</t>
  </si>
  <si>
    <t>'Date'[Year Quarter]</t>
  </si>
  <si>
    <t>'Date'[Quarter]</t>
  </si>
  <si>
    <t>'Date'[Year Month Number]</t>
  </si>
  <si>
    <t>'Date'[Year Quarter Number]</t>
  </si>
  <si>
    <t>'Date'[Year]</t>
  </si>
  <si>
    <t>Boolean</t>
  </si>
  <si>
    <t>Filename</t>
  </si>
  <si>
    <t>Measures</t>
  </si>
  <si>
    <t>Calc tables</t>
  </si>
  <si>
    <t>Calc columns</t>
  </si>
  <si>
    <t>Roles</t>
  </si>
  <si>
    <t>Calc items</t>
  </si>
  <si>
    <t>Total Segments #</t>
  </si>
  <si>
    <t>Pageable Segments #</t>
  </si>
  <si>
    <t>Resident Segments #</t>
  </si>
  <si>
    <t>Average Temperature</t>
  </si>
  <si>
    <t>Last Accessed</t>
  </si>
  <si>
    <t>C123</t>
  </si>
  <si>
    <t>(blank)</t>
  </si>
  <si>
    <t>'Date'[RowNumber-2662979B-1795-4F74-8F37-6A1BA8059B61]</t>
  </si>
  <si>
    <t>Calc groups</t>
  </si>
  <si>
    <t>C:\Users\huynh\Downloads\Porfolio\HR Analysis\HR_Analysis.vpax</t>
  </si>
  <si>
    <t>_Measures</t>
  </si>
  <si>
    <t>={ 1 }</t>
  </si>
  <si>
    <t>_Blank</t>
  </si>
  <si>
    <t>=0</t>
  </si>
  <si>
    <t>0</t>
  </si>
  <si>
    <t>1_Active Employee %</t>
  </si>
  <si>
    <t>=
DIVIDE(
    [1_Active Employees],
    CALCULATE(
        [1_Total Employees],
        ALL(Dim_department)
    ),
    0
)</t>
  </si>
  <si>
    <t>1_Active Employees</t>
  </si>
  <si>
    <t>=
CALCULATE(
    COUNTROWS(Fact_employee_record),
    Fact_employee_record[Employment Status] = "Active"
)</t>
  </si>
  <si>
    <t>1_Core Metrics</t>
  </si>
  <si>
    <t>1_Active Employees LY</t>
  </si>
  <si>
    <t>=
CALCULATE(
    [1_Active Employees],
    SAMEPERIODLASTYEAR('Date'[Date])
)</t>
  </si>
  <si>
    <t>1_Active Employees Reference</t>
  </si>
  <si>
    <t>=
VAR _Current = [1_Active Employees]
VAR _LY = [1_Active Employees LY]
VAR _Delta = _Current - _LY
VAR _Growth = IF(_LY &lt;&gt; 0, DIVIDE(_Delta, _LY), BLANK())
VAR _AbsDelta = ABS(_Delta)
VAR _FormatDelta = FORMAT(_AbsDelta, "#,##0")
VAR _GrowthText = 
    IF(
        ISBLANK(_Growth), 
        "N/A",
        FORMAT(ABS(_Growth), "0.0%")
    )
VAR _Arrow = 
    SWITCH(
        TRUE(),
        _Delta &gt; 0, " ▲",          
        _Delta &lt; 0, " ▼",          
        ""                         
    )
RETURN
    IF(
        NOT(ISBLANK(_LY)) &amp;&amp; _Delta &lt;&gt; 0,
        _FormatDelta &amp; " | " &amp; _GrowthText &amp; _Arrow,
        BLANK()
    )</t>
  </si>
  <si>
    <t>1_Active Employees YoY Growth</t>
  </si>
  <si>
    <t>=
VAR CurrentActive = [1_Active Employees]
VAR PreviousActive = CALCULATE([1_Active Employees], SAMEPERIODLASTYEAR('Date'[Date]))
RETURN
IF(PreviousActive &gt; 0, 
   DIVIDE(CurrentActive - PreviousActive, PreviousActive), 
   BLANK())</t>
  </si>
  <si>
    <t>1_Cumulative Active Employees</t>
  </si>
  <si>
    <t>=
VAR CurrentDate = MAX('Date'[Date])
RETURN
CALCULATE(
    COUNTROWS(Fact_employee_record),
    Fact_employee_record[Date of Hire] &lt;= CurrentDate,
    OR(
        ISBLANK(Fact_employee_record[Date of Termination]),
        Fact_employee_record[Date of Termination] &gt; CurrentDate
    )
)</t>
  </si>
  <si>
    <t>1_Leave of Absence Count</t>
  </si>
  <si>
    <t>=
CALCULATE(
    COUNTROWS(Fact_employee_record),
    Fact_employee_record[Employment Status] = "Leave of Absence"
)</t>
  </si>
  <si>
    <t>1_Max Cumulative Active Employees (Year)</t>
  </si>
  <si>
    <t>=
VAR _max_val =
    MAXX(
        ALL('Date'[Year]),
        [1_Cumulative Active Employees]
    )
VAR _check =
    IF(
        [1_Cumulative Active Employees] = _max_val,
        _max_val,
        BLANK()
    )
RETURN
    _check</t>
  </si>
  <si>
    <t>1_Min Cumulative Active Employees (Year)</t>
  </si>
  <si>
    <t>=
VAR _min_val =
    MINX(
        ALL('Date'[Year]),            -- ignores the Year filter to find the overall min across years in context
        [1_Cumulative Active Employees]
    )
VAR _check =
    IF(
        [1_Cumulative Active Employees] = _min_val,
        _min_val,
        BLANK()
    )
RETURN
    _check</t>
  </si>
  <si>
    <t>1_Terminated %</t>
  </si>
  <si>
    <t>=DIVIDE([1_Terminated Employees], [1_Total Employees], 0)</t>
  </si>
  <si>
    <t>1_Terminated Employees</t>
  </si>
  <si>
    <t>=
CALCULATE(
    COUNTROWS(Fact_employee_record),
    OR(
        Fact_employee_record[Employment Status] = "Voluntarily Terminated",
        Fact_employee_record[Employment Status] = "Terminated for Cause"
    )
)</t>
  </si>
  <si>
    <t>1_Total Employees</t>
  </si>
  <si>
    <t>=COUNTROWS(Fact_employee_record)</t>
  </si>
  <si>
    <t>1_Total Hires</t>
  </si>
  <si>
    <t>=
CALCULATE(
    COUNT(Fact_employee_record[EmployeeID]),
    USERELATIONSHIP('Date'[Date], Fact_employee_record[Date of Hire])
)</t>
  </si>
  <si>
    <t>2_Average Performance Score</t>
  </si>
  <si>
    <t>=
VAR ScoreTable = 
    ADDCOLUMNS(
        FILTER(
            Fact_employee_record,
            NOT(Fact_employee_record[Performance Score] IN {BLANK(), "N/A- too early to review"})
        ),
        "NumericScore",
        SWITCH(
            Fact_employee_record[Performance Score],
            "Exceptional", 5,
            "Exceeds", 4,
            "Fully Meets", 3,
            "90-day meets", 3,
            "Needs Improvement", 2,
            "PIP", 1,
            0
        )
    )
RETURN
AVERAGEX(ScoreTable, [NumericScore])</t>
  </si>
  <si>
    <t>2_Performance</t>
  </si>
  <si>
    <t>2_Average Performers</t>
  </si>
  <si>
    <t>=
CALCULATE(
    COUNTROWS(Fact_employee_record),
    OR(
        Fact_employee_record[Performance Score] = "Fully Meets",
        Fact_employee_record[Performance Score] = "90-day meets"
    )
)</t>
  </si>
  <si>
    <t>2_Average Performers %</t>
  </si>
  <si>
    <t>=DIVIDE([2_Average Performers], [1_Total Employees], 0)</t>
  </si>
  <si>
    <t>2_Average Performers Stars</t>
  </si>
  <si>
    <t>="★★★☆☆"</t>
  </si>
  <si>
    <t>2_Best Dept Performance Summary</t>
  </si>
  <si>
    <t>=
VAR BestDept = [2_Best Performing Department]
VAR BestScore = CALCULATE([2_Average Performance Score], Dim_department[Department] = BestDept)
VAR ScoreInWords = 
    SWITCH(
        TRUE(),
        BestScore &gt;= 4.5, "Exceptional",
        BestScore &gt;= 3.5, "Exceeds", 
        BestScore &gt;= 2.5, "Fully Meets",
        BestScore &gt;= 1.5, "Needs Improvement",
        "PIP"
    )
VAR PerformanceCategory = 
    SWITCH(
        TRUE(),
        BestScore &gt;= 3.5, "High Performer",
        BestScore &gt;= 2.5, "Average Performer", 
        "Low Performer"
    )
RETURN
ScoreInWords &amp; " • " &amp; PerformanceCategory</t>
  </si>
  <si>
    <t>2_Best Dept Stars</t>
  </si>
  <si>
    <t>=
VAR BestDept = [2_Best Performing Department]
VAR BestScore = CALCULATE([2_Average Performance Score], Dim_department[Department] = BestDept)
VAR Stars = INT(BestScore)
RETURN
REPT("★", Stars) &amp; REPT("☆", 5 - Stars)</t>
  </si>
  <si>
    <t>2_Best Performing Department</t>
  </si>
  <si>
    <t>=
CALCULATE(
    VALUES(Dim_department[Department]),
    TOPN(1, ALL(Dim_department), [2_Average Performance Score], DESC)
)</t>
  </si>
  <si>
    <t>2_Best Performing Reference</t>
  </si>
  <si>
    <t>=
VAR BestDept = [2_Best Performing Department]
VAR BestScore = CALCULATE([2_Average Performance Score], Dim_department[Department] = BestDept)
RETURN 
	SWITCH(
        TRUE(),
        BestScore &gt;= 4.5, "Exceptional (Outstanding)",
        BestScore &gt;= 3.5, "Exceeds (Above expectations)",
        BestScore &gt;= 2.5, "Fully Meets (Satisfactory)",
        BestScore &gt;= 1.5, "Needs Improvement (Below expectations)",
        "PIP (Formal improvement required)"
    )</t>
  </si>
  <si>
    <t>2_Best Performning Department Reference</t>
  </si>
  <si>
    <t>=
VAR BestDept = [2_Best Performing Department]
RETURN  CALCULATE([2_Average Performance Score], Dim_department[Department] = BestDept)</t>
  </si>
  <si>
    <t>2_Employee Performance Category</t>
  </si>
  <si>
    <t>=
SWITCH(
    SELECTEDVALUE(Fact_employee_record[Performance Score]),
    "Exceptional", "Top Performer",
    "Exceeds", "High Performer",
    "Fully Meets", "Good Performer",
    "90-day meets", "Good Performer",
    "Needs Improvement", "Needs Development",
    "PIP", "Performance Issue",
    "Not Rated"
)</t>
  </si>
  <si>
    <t>2_High Performers</t>
  </si>
  <si>
    <t>=
CALCULATE(
    COUNTROWS(Fact_employee_record),
    OR(
        Fact_employee_record[Performance Score] = "Exceptional",
        Fact_employee_record[Performance Score] = "Exceeds"
    )
)</t>
  </si>
  <si>
    <t>2_High Performers %</t>
  </si>
  <si>
    <t>=DIVIDE([2_High Performers], [1_Total Employees], 0)</t>
  </si>
  <si>
    <t>2_High Performers Stars</t>
  </si>
  <si>
    <t>="★★★★★"</t>
  </si>
  <si>
    <t>2_Low Performers</t>
  </si>
  <si>
    <t>=
CALCULATE(
    COUNTROWS(Fact_employee_record),
    OR(
        Fact_employee_record[Performance Score] = "Needs Improvement",
        Fact_employee_record[Performance Score] = "PIP"
    )
)</t>
  </si>
  <si>
    <t>2_Low Performers %</t>
  </si>
  <si>
    <t>=DIVIDE([2_Low Performers], [1_Total Employees], 0)</t>
  </si>
  <si>
    <t>2_Low Performers Stars</t>
  </si>
  <si>
    <t>="★☆☆☆☆"</t>
  </si>
  <si>
    <t>2_Max Average Performance Score (Year)</t>
  </si>
  <si>
    <t>=
VAR _max_val =
    MAXX(
        ALLSELECTED('Date'[Year]),
        [2_Average Performance Score]
    )
RETURN
IF([2_Average Performance Score] = _max_val, _max_val)</t>
  </si>
  <si>
    <t>2_Min Average Performance Score (Year)</t>
  </si>
  <si>
    <t>=
VAR _min_val =
    MINX(
        ALLSELECTED('Date'[Year]),
        [2_Average Performance Score]
    )
RETURN
IF([2_Average Performance Score] = _min_val, _min_val)</t>
  </si>
  <si>
    <t>2_Performance Stars</t>
  </si>
  <si>
    <t>=
VAR Score = [2_Average Performance Score]
VAR FullStars = INT(Score)
VAR HasHalfStar = IF(Score - FullStars &gt;= 0.5, 1, 0)
VAR EmptyStars = 5 - FullStars - HasHalfStar
RETURN
REPT("★", FullStars) &amp; 
IF(HasHalfStar = 1, "☆", "") &amp; 
REPT("☆", EmptyStars)</t>
  </si>
  <si>
    <t>2_Performance Status</t>
  </si>
  <si>
    <t>=
SWITCH(
    TRUE(),
    [2_Average Performance Score] &gt;= 4.0, "●",
    [2_Average Performance Score] &gt;= 3.0, "●", 
    [2_Average Performance Score] &gt;= 2.0, "●",
    "● Critical"
)</t>
  </si>
  <si>
    <t>2_Performance Summary</t>
  </si>
  <si>
    <t>=
VAR CurrentScore = [2_Average Performance Score]
VAR ScoreInWords = 
    SWITCH(
        TRUE(),
        CurrentScore &gt;= 4.5, "Exceptional",
        CurrentScore &gt;= 3.5, "Exceeds", 
        CurrentScore &gt;= 2.5, "Fully Meets",
        CurrentScore &gt;= 1.5, "Needs Improvement",
        "PIP"
    )
VAR PerformanceCategory = 
    SWITCH(
        TRUE(),
        CurrentScore &gt;= 3.5, "High Performer",
        CurrentScore &gt;= 2.5, "Average Performer", 
        "Low Performer"
    )
RETURN
ScoreInWords &amp; " • " &amp; PerformanceCategory</t>
  </si>
  <si>
    <t>3_Average Tenure Days</t>
  </si>
  <si>
    <t>=AVERAGE(Fact_employee_record[Days Employed])</t>
  </si>
  <si>
    <t>3_Turnover &amp; Retention</t>
  </si>
  <si>
    <t>3_Average Tenure Years</t>
  </si>
  <si>
    <t>=DIVIDE(AVERAGE(Fact_employee_record[Days Employed]), 365, 0)</t>
  </si>
  <si>
    <t>3_Average Tenure Years LY</t>
  </si>
  <si>
    <t>=
CALCULATE(
    [3_Average Tenure Years],
    SAMEPERIODLASTYEAR('Date'[Date])
)</t>
  </si>
  <si>
    <t>3_Average Tenure Years Reference Simple</t>
  </si>
  <si>
    <t>=
VAR _Current = [3_Average Tenure Years]
VAR _LY = [3_Average Tenure Years LY]
VAR _Delta = _Current - _LY
VAR _Growth = IF(_LY &lt;&gt; 0, DIVIDE(_Delta, _LY), BLANK())
VAR _AbsDelta = ABS(_Delta)
VAR _FormatDelta = FORMAT(_AbsDelta, "0.0")
VAR _GrowthText = 
    IF(
        ISBLANK(_Growth), 
        "N/A",
        FORMAT(ABS(_Growth), "0.0%")
    )
VAR _Arrow = 
    SWITCH(
        TRUE(),
        _Delta &gt; 0, " ▲",          // Up arrow (longer tenure is good)
        _Delta &lt; 0, " ▼",          // Down arrow (shorter tenure needs attention)
        ""                         
    )
RETURN
    IF(
        NOT(ISBLANK(_LY)) &amp;&amp; _Delta &lt;&gt; 0,
        _FormatDelta &amp; " | " &amp; _GrowthText &amp; _Arrow,
        BLANK()
    )</t>
  </si>
  <si>
    <t>3_Cohort Base Count</t>
  </si>
  <si>
    <t>=
CALCULATE(
    COUNTROWS(Fact_employee_record),
    NOT(ISBLANK(Fact_employee_record[Date of Hire]))
)</t>
  </si>
  <si>
    <t>3_Cohort Hired</t>
  </si>
  <si>
    <t>3_Cohort Terminated</t>
  </si>
  <si>
    <t>=
CALCULATE(
    COUNTROWS(Fact_employee_record),
    NOT(ISBLANK(Fact_employee_record[Date of Termination]))
)</t>
  </si>
  <si>
    <t>3_Cohort Turnover %</t>
  </si>
  <si>
    <t>=
DIVIDE([3_Cohort Terminated], [3_Cohort Hired], 0)</t>
  </si>
  <si>
    <t>3_Department Turnover Rate</t>
  </si>
  <si>
    <t>=
VAR DeptEmployees = 
    CALCULATE(
        COUNTROWS(Fact_employee_record),
        ALLEXCEPT(Dim_department, Dim_department[Department])
    )
VAR DeptTerminated = 
    CALCULATE(
        [1_Terminated Employees],
        ALLEXCEPT(Dim_department, Dim_department[Department])
    )
RETURN
IF(DeptEmployees &gt; 0, DIVIDE(DeptTerminated, DeptEmployees), 0)</t>
  </si>
  <si>
    <t>3_Department Turnover Rate %</t>
  </si>
  <si>
    <t>=[3_Department Turnover Rate] * 100</t>
  </si>
  <si>
    <t>3_Employee Tenure Category</t>
  </si>
  <si>
    <t>=
SWITCH(
    TRUE(),
    SELECTEDVALUE(Fact_employee_record[Days Employed]) &lt;= 90, "New Hire",
    SELECTEDVALUE(Fact_employee_record[Days Employed]) &lt;= 365, "Less than 1 Year",
    SELECTEDVALUE(Fact_employee_record[Days Employed]) &lt;= 1825, "1-5 Years",
    SELECTEDVALUE(Fact_employee_record[Days Employed]) &lt;= 3650, "5-10 Years",
    "10+ Years"
)</t>
  </si>
  <si>
    <t>3_High Risk Department</t>
  </si>
  <si>
    <t>=IF([3_Department Turnover Rate %] &gt; 15, "High Risk", "Normal")</t>
  </si>
  <si>
    <t>3_Involuntary Termination Count</t>
  </si>
  <si>
    <t>=
CALCULATE(
    COUNTROWS(Fact_employee_record),
    Fact_employee_record[Employment Status] = "Terminated for Cause"
)</t>
  </si>
  <si>
    <t>3_Involuntary Turnover Rate %</t>
  </si>
  <si>
    <t>=
DIVIDE(
    CALCULATE(COUNTROWS(Fact_employee_record), 
             Fact_employee_record[Employment Status] = "Terminated for Cause"),
    [1_Total Employees], 0
)</t>
  </si>
  <si>
    <t>3_IQR Tenure</t>
  </si>
  <si>
    <t>=
[3_Q3 Tenure] - [3_Q1 Tenure]</t>
  </si>
  <si>
    <t>3_Long Tenure Employees</t>
  </si>
  <si>
    <t>=
CALCULATE(
    COUNTROWS(Fact_employee_record),
    Fact_employee_record[Days Employed] &gt; 1095
)</t>
  </si>
  <si>
    <t>3_Max Average Tenure Years (Year)</t>
  </si>
  <si>
    <t>=
VAR _max_val =
    MAXX(
        ALLSELECTED('Date'[Year]),
        [3_Average Tenure Years]
    )
RETURN
IF([3_Average Tenure Years] = _max_val, _max_val)</t>
  </si>
  <si>
    <t>3_Max Overall Turnover Rate (Year)</t>
  </si>
  <si>
    <t>=
VAR _max_val =
    MAXX(
        ALLSELECTED('Date'[Year]),
        [3_Overall Turnover Rate]
    )
RETURN
IF([3_Overall Turnover Rate] = _max_val, _max_val)</t>
  </si>
  <si>
    <t>3_Max Tenure</t>
  </si>
  <si>
    <t>=
DIVIDE(MAX(Fact_employee_record[Days Employed]), 365, 0)</t>
  </si>
  <si>
    <t>3_Median Tenure</t>
  </si>
  <si>
    <t>=
DIVIDE(MEDIAN(Fact_employee_record[Days Employed]), 365, 0)</t>
  </si>
  <si>
    <t>3_Mid Tenure Count</t>
  </si>
  <si>
    <t>=
CALCULATE(
    COUNTROWS(Fact_employee_record),
    Fact_employee_record[Days Employed] &gt; 365 &amp;&amp; Fact_employee_record[Days Employed] &lt;= 1095
)</t>
  </si>
  <si>
    <t>3_Min Average Tenure Years (Year)</t>
  </si>
  <si>
    <t>=
VAR _min_val =
    MINX(
        ALLSELECTED('Date'[Year]),
        [3_Average Tenure Years]
    )
RETURN
IF([3_Average Tenure Years] = _min_val, _min_val)</t>
  </si>
  <si>
    <t>3_Min Overall Turnover Rate (Year)</t>
  </si>
  <si>
    <t>=
VAR _min_val =
    MINX(
        ALLSELECTED('Date'[Year]),
        [3_Overall Turnover Rate]
    )
RETURN
IF([3_Overall Turnover Rate] = _min_val, _min_val)</t>
  </si>
  <si>
    <t>3_Min Tenure</t>
  </si>
  <si>
    <t>=
DIVIDE(MIN(Fact_employee_record[Days Employed]), 365, 0)</t>
  </si>
  <si>
    <t>3_New Hires Count</t>
  </si>
  <si>
    <t>=
CALCULATE(
    COUNTROWS(Fact_employee_record),
    Fact_employee_record[Days Employed] &lt;= 90
)</t>
  </si>
  <si>
    <t>3_Overall Turnover Rate</t>
  </si>
  <si>
    <t>=
VAR TotalEmp = COALESCE([1_Total Employees], 0)
VAR TerminatedEmp = COALESCE([1_Terminated Employees], 0)
RETURN
IF(
    TotalEmp &gt; 0,
    DIVIDE(TerminatedEmp, TotalEmp, 0),
    0
)</t>
  </si>
  <si>
    <t>3_Overall Turnover Rate %</t>
  </si>
  <si>
    <t>=
VAR TotalEmp = [1_Total Employees]
VAR TerminatedEmp = [1_Terminated Employees]
RETURN
IF(TotalEmp &gt; 0, DIVIDE(TerminatedEmp, TotalEmp) * 100, 0)</t>
  </si>
  <si>
    <t>3_Position Turnover Rate</t>
  </si>
  <si>
    <t>=
DIVIDE(
    CALCULATE(COUNTROWS(Fact_employee_record), 
              Fact_employee_record[Employment Status] IN {"Voluntarily Terminated", "Terminated for Cause"}),
    COUNTROWS(Fact_employee_record),
    0
)</t>
  </si>
  <si>
    <t>3_Q1 Tenure</t>
  </si>
  <si>
    <t>=
DIVIDE(PERCENTILE.INC(Fact_employee_record[Days Employed], 0.25), 365, 0)</t>
  </si>
  <si>
    <t>3_Q3 Tenure</t>
  </si>
  <si>
    <t>=
DIVIDE(PERCENTILE.INC(Fact_employee_record[Days Employed], 0.75), 365, 0)</t>
  </si>
  <si>
    <t>3_Retention Rate</t>
  </si>
  <si>
    <t>=1 - [3_Overall Turnover Rate]</t>
  </si>
  <si>
    <t>3_Short Tenure Employees</t>
  </si>
  <si>
    <t>=
CALCULATE(
    COUNTROWS(Fact_employee_record),
    Fact_employee_record[Days Employed] &gt; 90 &amp;&amp; Fact_employee_record[Days Employed] &lt;= 365
)</t>
  </si>
  <si>
    <t>3_Tenure Category</t>
  </si>
  <si>
    <t>=
VAR DaysEmployed = MAX(Fact_employee_record[Days Employed])
RETURN
SWITCH(
    TRUE(),
    DaysEmployed &lt;= 90, "New Hire (0-90 days)",
    DaysEmployed &lt;= 365, "Short Tenure (91-365 days)", 
    DaysEmployed &lt;= 1095, "Medium Tenure (1-3 years)",
    "Long Tenure (3+ years)"
)</t>
  </si>
  <si>
    <t>3_Turnover Rate LY</t>
  </si>
  <si>
    <t>=
CALCULATE(
    [3_Overall Turnover Rate %],
    SAMEPERIODLASTYEAR('Date'[Date])
)</t>
  </si>
  <si>
    <t>3_Turnover Rate Reference</t>
  </si>
  <si>
    <t>=
VAR _Current = [3_Overall Turnover Rate %]
VAR _LY = [3_Turnover Rate LY]
VAR _Delta = _Current - _LY
VAR _Growth = IF(_LY &lt;&gt; 0, DIVIDE(_Delta, _LY), BLANK())
VAR _AbsDelta = ABS(_Delta)
VAR _FormatDelta = FORMAT(_AbsDelta, "0.0") &amp; "%"
VAR _GrowthText = 
    IF(
        ISBLANK(_Growth), 
        "N/A",
        FORMAT(ABS(_Growth), "0.0%")
    )
VAR _Arrow = 
    SWITCH(
        TRUE(),
        _Delta &gt; 0, " ▲",          // Up arrow (worse for turnover)
        _Delta &lt; 0, " ▼",          // Down arrow (better for turnover) 
        ""                         // No arrow for no change
    )
RETURN
    IF(
        NOT(ISBLANK(_LY)) &amp;&amp; _Delta &lt;&gt; 0,
        _FormatDelta &amp; " | " &amp; _GrowthText &amp; _Arrow,
        BLANK()
    )</t>
  </si>
  <si>
    <t>3_Voluntary Termination Count</t>
  </si>
  <si>
    <t>=
CALCULATE(
    COUNTROWS(Fact_employee_record),
    Fact_employee_record[Employment Status] = "Voluntarily Terminated"
)</t>
  </si>
  <si>
    <t>3_Voluntary Turnover Rate %</t>
  </si>
  <si>
    <t>=
DIVIDE(
    CALCULATE(COUNTROWS(Fact_employee_record), 
             Fact_employee_record[Employment Status] = "Voluntarily Terminated"),
    [1_Total Employees], 0
)</t>
  </si>
  <si>
    <t>4_Average Annual Salary</t>
  </si>
  <si>
    <t>=AVERAGE(Fact_employee_record[Annual Salary])</t>
  </si>
  <si>
    <t>4_Compensation &amp; Costs</t>
  </si>
  <si>
    <t>4_Average Bonus</t>
  </si>
  <si>
    <t>=AVERAGE(Fact_employee_record[Bonus])</t>
  </si>
  <si>
    <t>4_Average Compensation</t>
  </si>
  <si>
    <t>=AVERAGE(Fact_employee_record[Total Compensation])</t>
  </si>
  <si>
    <t>4_Avg Compensation by Performance</t>
  </si>
  <si>
    <t>=
CALCULATE(
    AVERAGE(Fact_employee_record[Total Compensation]),
    ALLEXCEPT(Fact_employee_record, Fact_employee_record[Performance Score])
)</t>
  </si>
  <si>
    <t>4_Bonus Participation Rate</t>
  </si>
  <si>
    <t>=DIVIDE([4_Employees with Bonus], [1_Total Employees], 0)</t>
  </si>
  <si>
    <t>4_Cost per Employee</t>
  </si>
  <si>
    <t>=
DIVIDE([4_Total Compensation], [1_Total Employees], 0)</t>
  </si>
  <si>
    <t>\$#,0;(\$#,0);\$#,0</t>
  </si>
  <si>
    <t>4_Employees with Bonus</t>
  </si>
  <si>
    <t>=
CALCULATE(
    COUNTROWS(Fact_employee_record),
    Fact_employee_record[Bonus] &gt; 0
)</t>
  </si>
  <si>
    <t>4_High Performer Average Salary</t>
  </si>
  <si>
    <t>=
CALCULATE(
    AVERAGE(Fact_employee_record[Annual Salary]),
    OR(
        Fact_employee_record[Performance Score] = "Exceptional",
        Fact_employee_record[Performance Score] = "Exceeds"
    )
)</t>
  </si>
  <si>
    <t>4_Highest Paid Position</t>
  </si>
  <si>
    <t>=
CALCULATE(
    VALUES(Dim_position[Position]),
    TOPN(1, ALL(Dim_position), [4_Position Average Compensation], DESC)
)</t>
  </si>
  <si>
    <t>4_Low Performer Average Salary</t>
  </si>
  <si>
    <t>=
CALCULATE(
    AVERAGE(Fact_employee_record[Annual Salary]),
    OR(
        Fact_employee_record[Performance Score] = "Needs Improvement",
        Fact_employee_record[Performance Score] = "PIP"
    )
)</t>
  </si>
  <si>
    <t>4_Max Annual Salary</t>
  </si>
  <si>
    <t>=
MAX(Fact_employee_record[Annual Salary])</t>
  </si>
  <si>
    <t>4_Max Total Compensation</t>
  </si>
  <si>
    <t>=
VAR _max_val =
    MAXX(
        ALLSELECTED('Date'[Year]),
        [4_Total Compensation]
    )
RETURN
IF([4_Total Compensation] = _max_val, _max_val)</t>
  </si>
  <si>
    <t>4_Min Annual Salary</t>
  </si>
  <si>
    <t>=
MIN(Fact_employee_record[Annual Salary])</t>
  </si>
  <si>
    <t>4_Min Total Compensation</t>
  </si>
  <si>
    <t>=
VAR _min_val =
    MINX(
        ALLSELECTED('Date'[Year]),
        [4_Total Compensation]
    )
RETURN
IF([4_Total Compensation] = _min_val, _min_val)</t>
  </si>
  <si>
    <t>4_Position Average Compensation</t>
  </si>
  <si>
    <t>=
CALCULATE(
    AVERAGE(Fact_employee_record[Total Compensation]),
    ALLEXCEPT(Dim_position, Dim_position[Position])
)</t>
  </si>
  <si>
    <t>4_Salary IQR</t>
  </si>
  <si>
    <t>=[4_Salary Q3] - [4_Salary Q1]</t>
  </si>
  <si>
    <t>4_Salary Median</t>
  </si>
  <si>
    <t>=
PERCENTILEX.INC(
    FILTER(
        Fact_employee_record,
        NOT(ISBLANK(Fact_employee_record[Annual Salary]))
    ),
    Fact_employee_record[Annual Salary],
    0.5
)</t>
  </si>
  <si>
    <t>4_Salary Q1</t>
  </si>
  <si>
    <t>=
PERCENTILEX.INC(
    FILTER(
        Fact_employee_record,
        NOT(ISBLANK(Fact_employee_record[Annual Salary]))
    ),
    Fact_employee_record[Annual Salary],
    0.25
)</t>
  </si>
  <si>
    <t>4_Salary Q3</t>
  </si>
  <si>
    <t>=
PERCENTILEX.INC(
    FILTER(
        Fact_employee_record,
        NOT(ISBLANK(Fact_employee_record[Annual Salary]))
    ),
    Fact_employee_record[Annual Salary],
    0.75
)</t>
  </si>
  <si>
    <t>4_Total Bonus</t>
  </si>
  <si>
    <t>=SUM(Fact_employee_record[Bonus])</t>
  </si>
  <si>
    <t>4_Total Compensation</t>
  </si>
  <si>
    <t>=SUM(Fact_employee_record[Total Compensation])</t>
  </si>
  <si>
    <t>4_Total Compensation LY</t>
  </si>
  <si>
    <t>=
CALCULATE(
    [4_Total Compensation],
    SAMEPERIODLASTYEAR('Date'[Date])
)</t>
  </si>
  <si>
    <t>4_Total Compensation Reference</t>
  </si>
  <si>
    <t>=
VAR _Current = [4_Total Compensation]
VAR _LY = [4_Total Compensation LY]
VAR _Delta = _Current - _LY
VAR _Growth = IF(_LY &lt;&gt; 0, DIVIDE(_Delta, _LY), BLANK())
VAR _AbsDelta = ABS(_Delta)
VAR NumOfDigits = IFERROR(LEN(CONVERT(INT(_AbsDelta), STRING)), 0)
VAR _FormatDelta = 
    SWITCH(
        TRUE(),
        NumOfDigits &gt;= 7, FORMAT(_AbsDelta / 1000000, "$0.0M"),
        NumOfDigits &gt;= 4, FORMAT(_AbsDelta / 1000, "$0K"),
        FORMAT(_AbsDelta, "$#,##0")
    )
VAR _GrowthText = 
    IF(
        ISBLANK(_Growth), 
        "N/A",
        FORMAT(ABS(_Growth), "0.0%")
    )
VAR _Arrow = 
    SWITCH(
        TRUE(),
        _Delta &gt; 0, " ▲",          
        _Delta &lt; 0, " ▼",          
        ""                         
    )
RETURN
    IF(
        NOT(ISBLANK(_LY)) &amp;&amp; _Delta &lt;&gt; 0,
        _FormatDelta &amp; " | " &amp; _GrowthText &amp; _Arrow,
        BLANK()
    )</t>
  </si>
  <si>
    <t>4_Total Salary Budget</t>
  </si>
  <si>
    <t>=SUM(Fact_employee_record[Annual Salary])</t>
  </si>
  <si>
    <t>5_Active Employees YoY %</t>
  </si>
  <si>
    <t>=
VAR CurrentValue = [1_Active Employees]
VAR PreviousValue = CALCULATE([1_Active Employees], SAMEPERIODLASTYEAR('Date'[Date]))
RETURN
IF(PreviousValue &gt; 0, DIVIDE(CurrentValue - PreviousValue, PreviousValue), BLANK())</t>
  </si>
  <si>
    <t>5_Active Employees YoY Indicator</t>
  </si>
  <si>
    <t>=
VAR CurrentValue = [1_Active Employees]
VAR PreviousValue = CALCULATE([1_Active Employees], SAMEPERIODLASTYEAR('Date'[Date]))
VAR PercentageChange = IF(PreviousValue &gt; 0, DIVIDE(CurrentValue - PreviousValue, PreviousValue), BLANK())
VAR Triangle = IF(PercentageChange &gt; 0, "▲", IF(PercentageChange &lt; 0, "▼", "■"))
RETURN
IF(NOT(ISBLANK(PercentageChange)), 
   FORMAT(ABS(PercentageChange), "0.0%") &amp; " " &amp; Triangle, 
   "")</t>
  </si>
  <si>
    <t>5_Compensation YoY %</t>
  </si>
  <si>
    <t>=
VAR CurrentValue = [4_Total Compensation]
VAR PreviousValue = CALCULATE([4_Total Compensation], SAMEPERIODLASTYEAR('Date'[Date]))
RETURN
IF(PreviousValue &gt; 0, DIVIDE(CurrentValue - PreviousValue, PreviousValue), BLANK())</t>
  </si>
  <si>
    <t>5_Compensation YoY Indicator</t>
  </si>
  <si>
    <t>=
VAR CurrentValue = [4_Total Compensation]
VAR PreviousValue = CALCULATE([4_Total Compensation], SAMEPERIODLASTYEAR('Date'[Date]))
VAR PercentageChange = IF(PreviousValue &gt; 0, DIVIDE(CurrentValue - PreviousValue, PreviousValue), BLANK())
VAR Triangle = IF(PercentageChange &gt; 0, "▲", IF(PercentageChange &lt; 0, "▼", "■"))
RETURN
IF(NOT(ISBLANK(PercentageChange)), 
   FORMAT(ABS(PercentageChange), "0.0%") &amp; " " &amp; Triangle, 
   "")</t>
  </si>
  <si>
    <t>5_Monthly Net Change</t>
  </si>
  <si>
    <t>=
[5_Monthly New Hires] - [5_Monthly Terminations]</t>
  </si>
  <si>
    <t>5_Monthly New Hires</t>
  </si>
  <si>
    <t>5_Monthly Terminations</t>
  </si>
  <si>
    <t>5_Performance YoY %</t>
  </si>
  <si>
    <t>=
VAR CurrentValue = [2_Average Performance Score]
VAR PreviousValue = CALCULATE([2_Average Performance Score], SAMEPERIODLASTYEAR('Date'[Date]))
RETURN
IF(PreviousValue &gt; 0, DIVIDE(CurrentValue - PreviousValue, PreviousValue), BLANK())</t>
  </si>
  <si>
    <t>5_Performance YoY Indicator</t>
  </si>
  <si>
    <t>=
VAR CurrentValue = [2_Average Performance Score]
VAR PreviousValue = CALCULATE([2_Average Performance Score], SAMEPERIODLASTYEAR('Date'[Date]))
VAR PercentageChange = IF(PreviousValue &gt; 0, DIVIDE(CurrentValue - PreviousValue, PreviousValue), BLANK())
VAR Triangle = IF(PercentageChange &gt; 0, "▲", IF(PercentageChange &lt; 0, "▼", "■"))
RETURN
IF(NOT(ISBLANK(PercentageChange)), 
   FORMAT(ABS(PercentageChange), "0.0%") &amp; " " &amp; Triangle, 
   "")</t>
  </si>
  <si>
    <t>5_Previous Period Employees</t>
  </si>
  <si>
    <t>=
CALCULATE(
    [1_Total Employees],
    DATEADD('Date'[Date], -1, MONTH)
)</t>
  </si>
  <si>
    <t>5_Time Intelligence</t>
  </si>
  <si>
    <t>5_Tenure YoY %</t>
  </si>
  <si>
    <t>=
VAR CurrentValue = [3_Average Tenure Years]
VAR PreviousValue = CALCULATE([3_Average Tenure Years], SAMEPERIODLASTYEAR('Date'[Date]))
RETURN
IF(PreviousValue &gt; 0, DIVIDE(CurrentValue - PreviousValue, PreviousValue), BLANK())</t>
  </si>
  <si>
    <t>5_Tenure YoY Indicator</t>
  </si>
  <si>
    <t>=
VAR CurrentValue = [3_Average Tenure Years]
VAR PreviousValue = CALCULATE([3_Average Tenure Years], SAMEPERIODLASTYEAR('Date'[Date]))
VAR PercentageChange = IF(PreviousValue &gt; 0, DIVIDE(CurrentValue - PreviousValue, PreviousValue), BLANK())
VAR Triangle = IF(PercentageChange &gt; 0, "▲", IF(PercentageChange &lt; 0, "▼", "■"))
RETURN
IF(NOT(ISBLANK(PercentageChange)), 
   FORMAT(ABS(PercentageChange), "0.0%") &amp; " " &amp; Triangle, 
   "")</t>
  </si>
  <si>
    <t>5_Turnover Rate YoY %</t>
  </si>
  <si>
    <t>=
VAR CurrentValue = [3_Overall Turnover Rate]
VAR PreviousValue = CALCULATE([3_Overall Turnover Rate], SAMEPERIODLASTYEAR('Date'[Date]))
RETURN
IF(PreviousValue &gt; 0, DIVIDE(CurrentValue - PreviousValue, PreviousValue), BLANK())</t>
  </si>
  <si>
    <t>5_Turnover Rate YoY Indicator</t>
  </si>
  <si>
    <t>=
VAR CurrentValue = [3_Overall Turnover Rate]
VAR PreviousValue = CALCULATE([3_Overall Turnover Rate], SAMEPERIODLASTYEAR('Date'[Date]))
VAR PercentageChange = IF(PreviousValue &gt; 0, DIVIDE(CurrentValue - PreviousValue, PreviousValue), BLANK())
VAR Triangle = IF(PercentageChange &gt; 0, "▼", IF(PercentageChange &lt; 0, "▲", "■"))  // Inverted for turnover
RETURN
IF(NOT(ISBLANK(PercentageChange)), 
   FORMAT(ABS(PercentageChange), "0.0%") &amp; " " &amp; Triangle, 
   "")</t>
  </si>
  <si>
    <t>6_Department Employee Count</t>
  </si>
  <si>
    <t>=
CALCULATE(
    COUNTROWS(Fact_employee_record),
    ALLEXCEPT(Dim_department, Dim_department[Department])
)</t>
  </si>
  <si>
    <t>6_Dept Risk Color</t>
  </si>
  <si>
    <t>=
VAR TurnoverRate = [3_Overall Turnover Rate] 
VAR PerformanceScore = [2_Average Performance Score]
RETURN
SWITCH(
    TRUE(),
    TurnoverRate &gt; 0.25 || PerformanceScore &lt; 2.5, "#EF4444",  // Red - High Risk
    TurnoverRate &gt; 0.15 || PerformanceScore &lt; 3.0, "#F59E0B",  // Yellow - Medium Risk
    "#10B981"  // Green - Low Risk
)</t>
  </si>
  <si>
    <t>6_Risk level retention</t>
  </si>
  <si>
    <t>=
"  " &amp; 
    IF([3_Retention Rate] &lt; 0.75 || [2_Average Performance Score] &lt; 2.5, "High Risk",
       IF([3_Retention Rate] &lt; 0.85 || [2_Average Performance Score] &lt; 3.0, "Medium Risk", "Low Risk"))</t>
  </si>
  <si>
    <t>6_Risk Tooltip</t>
  </si>
  <si>
    <t>=
"  " &amp; 
    IF([3_Overall Turnover Rate] &gt; 0.25 || [2_Average Performance Score] &lt; 2.5, "High Risk",
       IF([3_Overall Turnover Rate] &gt; 0.15 || [2_Average Performance Score] &lt; 3.0, "Medium Risk", "Low Risk"))</t>
  </si>
  <si>
    <t>Header</t>
  </si>
  <si>
    <t>Labels Bar Chart - Active Employees</t>
  </si>
  <si>
    <t>=
VAR ItemName = 
    SUBSTITUTE(
        SELECTEDVALUE(Dim_department[Department]),
        "&amp;",
        "and"
    )
VAR _Value = FORMAT([1_Active Employees], "#,##0")
VAR Label = ItemName &amp; " | " &amp; _Value 
RETURN
Label</t>
  </si>
  <si>
    <t>Subheader</t>
  </si>
  <si>
    <t>Tooltip_Scale_Explanation</t>
  </si>
  <si>
    <t>=
"Performance Scale:
5 = Exceptional (Outstanding)
4 = Exceeds (Above expectations) 
3 = Fully Meets (Satisfactory)
2 = Needs Improvement (Below expectations)
1 = PIP (Formal improvement required)
Current Average: " &amp; FORMAT([2_Average Performance Score], "0.00")</t>
  </si>
  <si>
    <t>Total Bar</t>
  </si>
  <si>
    <t>=1</t>
  </si>
  <si>
    <t>=DateAutoTemplate</t>
  </si>
  <si>
    <t>DateAutoTemplate</t>
  </si>
  <si>
    <t>=
--  
--     Configuration
--  
VAR __FirstDayOfWeek = 0
----------------------------------------
VAR __WeekDayCalculationType = IF ( __FirstDayOfWeek = 0, 7, __FirstDayOfWeek ) + 10
VAR __Calendar = 
    VAR __FirstYear = YEAR ( MINX ( { MIN ( 'Fact_employee_record'[Date of Hire] ), MIN ( 'Fact_employee_record'[Date of Termination] ) }, ''[Value] ) )
    VAR __LastYear =  YEAR ( MAXX ( { MAX ( 'Fact_employee_record'[Date of Hire] ), MAX ( 'Fact_employee_record'[Date of Termination] ) }, ''[Value] ) )
    RETURN CALENDAR (
        DATE ( __FirstYear, 1, 1 ),
        DATE ( __LastYear, 12, 31 )
    )
VAR __Step3 = 
    GENERATE (
        __Calendar,
        VAR __IsStandardLocale = IF ( FORMAT( DATE( 2000, 1, 1 ), "oooo" ) = "oooo", TRUE, FALSE )
        VAR __MonthFormatString = IF( __IsStandardLocale, "mmm", "ooo" )
        VAR __DayFormatString = IF( __IsStandardLocale, "ddd", "aaa" )
        VAR __LastTransactionDate = MAXX ( { MAX ( 'Fact_employee_record'[Date of Hire] ), MAX ( 'Fact_employee_record'[Date of Termination] ) }, ''[Value] )
        VAR __Date = [Date]
        VAR __YearNumber = YEAR ( __Date )
        VAR __QuarterNumber = QUARTER ( __Date )
        VAR __YearQuarterNumber = CONVERT ( __YearNumber * 4 + __QuarterNumber - 1, INTEGER )
        VAR __MonthNumber = MONTH ( __Date )
        VAR __WeekDayNumber = WEEKDAY ( __Date, __WeekDayCalculationType )
        VAR __WeekDay = FORMAT ( __Date, __DayFormatString )
        RETURN ROW ( 
            "Year", __YearNumber,
            "Year Quarter Number", __YearQuarterNumber,
            "Year Quarter", FORMAT ( __QuarterNumber, "\Q0" ) &amp; "-" &amp; FORMAT ( __YearNumber, "0000" ),
            "Quarter", FORMAT( __QuarterNumber, "\Q0" ),
            "Year Month", FORMAT ( __Date, __MonthFormatString &amp; " yyyy" ),
            "Year Month Number", __YearNumber * 12 + __MonthNumber - 1,
            "Month", FORMAT ( __Date, __MonthFormatString ),
            "Month Number", __MonthNumber,
            "Day of Week Number", __WeekDayNumber,
            "Day of Week", __WeekDay,
            "DateWithTransactions", __Date &lt;= __LastTransactionDate 
        )
    )
RETURN
    __Step3</t>
  </si>
  <si>
    <t>TRUE</t>
  </si>
  <si>
    <t>Dim_department</t>
  </si>
  <si>
    <t>Department Short</t>
  </si>
  <si>
    <t>=
SWITCH(
    Dim_department[Department],
    "Admin Offices", "Admin",
    "Executive Office", "Exec",
    "Software Engineering","SE",
    "Production","Prod",
    Dim_department[Department]  // Default: return original name if not found
)</t>
  </si>
  <si>
    <t>Dim_position</t>
  </si>
  <si>
    <t>Position Level</t>
  </si>
  <si>
    <t>=
SWITCH(
    TRUE(),
    CONTAINSSTRING(UPPER(Dim_position[Position]), "CEO") || 
    CONTAINSSTRING(UPPER(Dim_position[Position]), "PRESIDENT") || 
    CONTAINSSTRING(UPPER(Dim_position[Position]), "VP") ||
    CONTAINSSTRING(UPPER(Dim_position[Position]), "DIRECTOR"), "Executive",
    CONTAINSSTRING(UPPER(Dim_position[Position]), "MANAGER"), "Manager",
    CONTAINSSTRING(UPPER(Dim_position[Position]), "SENIOR") ||
    CONTAINSSTRING(UPPER(Dim_position[Position]), "LEAD") ||
    CONTAINSSTRING(UPPER(Dim_position[Position]), "SR.") ||
    CONTAINSSTRING(UPPER(Dim_position[Position]), "SR "), "Senior Individual Contributor",
    "Individual Contributor"
)</t>
  </si>
  <si>
    <t>Fact_employee_record</t>
  </si>
  <si>
    <t>Hire Year</t>
  </si>
  <si>
    <t>=YEAR(Fact_employee_record[Date of Hire])</t>
  </si>
  <si>
    <t>Performance Category</t>
  </si>
  <si>
    <t>=
SWITCH(
    Fact_employee_record[Performance Score],
    "Exceptional", "High Performer",
    "Exceeds", "High Performer", 
    "Fully Meets", "Average Performer",
    "90-day meets", "Average Performer",
    "Needs Improvement", "Low Performer",
    "PIP", "Low Performer",
    "Not Rated"
)</t>
  </si>
  <si>
    <t>Period Number</t>
  </si>
  <si>
    <t>=
SWITCH(
    TRUE(),
    Fact_employee_record[Days Employed] &lt;= 365, 1,
    Fact_employee_record[Days Employed] &lt;= 730, 2,
    Fact_employee_record[Days Employed] &lt;= 1095, 3,
    Fact_employee_record[Days Employed] &lt;= 1460, 4,
    5
)</t>
  </si>
  <si>
    <t>'DateAutoTemplate'[Date]</t>
  </si>
  <si>
    <t>'Fact_employee_record'[EmployeeID]</t>
  </si>
  <si>
    <t>'DateAutoTemplate'[Year Month]</t>
  </si>
  <si>
    <t>'DateAutoTemplate'[Year Quarter]</t>
  </si>
  <si>
    <t>'DateAutoTemplate'[Day of Week]</t>
  </si>
  <si>
    <t>'Dim_position'[Position]</t>
  </si>
  <si>
    <t>'DateAutoTemplate'[Month]</t>
  </si>
  <si>
    <t>'Fact_employee_record'[Performance Score]</t>
  </si>
  <si>
    <t>'Dim_department'[Department]</t>
  </si>
  <si>
    <t>'Fact_employee_record'[Employment Status]</t>
  </si>
  <si>
    <t>'Fact_employee_record'[Performance Category]</t>
  </si>
  <si>
    <t>'Dim_position'[Position Level]</t>
  </si>
  <si>
    <t>'Dim_department'[Department Short]</t>
  </si>
  <si>
    <t>'DateAutoTemplate'[Quarter]</t>
  </si>
  <si>
    <t>'DateAutoTemplate'[Year Month Number]</t>
  </si>
  <si>
    <t>'DateAutoTemplate'[Year Quarter Number]</t>
  </si>
  <si>
    <t>'DateAutoTemplate'[Year]</t>
  </si>
  <si>
    <t>'DateAutoTemplate'[Day of Week Number]</t>
  </si>
  <si>
    <t>'Fact_employee_record'[Total Compensation]</t>
  </si>
  <si>
    <t>'Fact_employee_record'[Annual Salary]</t>
  </si>
  <si>
    <t>'Fact_employee_record'[Hire Year]</t>
  </si>
  <si>
    <t>'DateAutoTemplate'[Month Number]</t>
  </si>
  <si>
    <t>'Fact_employee_record'[Bonus]</t>
  </si>
  <si>
    <t>'Fact_employee_record'[Period Number]</t>
  </si>
  <si>
    <t>'Fact_employee_record'[Days Employed]</t>
  </si>
  <si>
    <t>'Fact_employee_record'[Department]</t>
  </si>
  <si>
    <t>'Date'[DateWithTransactions]</t>
  </si>
  <si>
    <t>'DateAutoTemplate'[DateWithTransactions]</t>
  </si>
  <si>
    <t>'Fact_employee_record'[Date of Hire]</t>
  </si>
  <si>
    <t>'Fact_employee_record'[Date of Termination]</t>
  </si>
  <si>
    <t>'Fact_employee_record'[Position]</t>
  </si>
  <si>
    <t>'Dim_position'[PositionID]</t>
  </si>
  <si>
    <t>'Dim_department'[DepartmentID]</t>
  </si>
  <si>
    <t>'_Measures'[Value]</t>
  </si>
  <si>
    <t>'DateAutoTemplate'[RowNumber-2662979B-1795-4F74-8F37-6A1BA8059B61]</t>
  </si>
  <si>
    <t>'Fact_employee_record'[RowNumber-2662979B-1795-4F74-8F37-6A1BA8059B61]</t>
  </si>
  <si>
    <t>'_Measures'[RowNumber-2662979B-1795-4F74-8F37-6A1BA8059B61]</t>
  </si>
  <si>
    <t>'Dim_department'[RowNumber-2662979B-1795-4F74-8F37-6A1BA8059B61]</t>
  </si>
  <si>
    <t>'Dim_position'[RowNumber-2662979B-1795-4F74-8F37-6A1BA8059B61]</t>
  </si>
  <si>
    <t>Calendar</t>
  </si>
  <si>
    <t>'Fact_employee_record'[Date of Hire] ∞←1 'Date'[Date]</t>
  </si>
  <si>
    <t>'Fact_employee_record'[Date of Termination] ∞←1 'Date'[Date]</t>
  </si>
  <si>
    <t>'Fact_employee_record'[Department] ∞←1 'Dim_department'[DepartmentID]</t>
  </si>
  <si>
    <t>'Fact_employee_record'[Position] ∞←1 'Dim_position'[PositionID]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</si>
</sst>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%;\-0.00%;0.00%"/>
    <numFmt numFmtId="165" formatCode="[Color42]#,###"/>
    <numFmt numFmtId="166" formatCode="[Magenta]#,###"/>
    <numFmt numFmtId="167" formatCode="[Red]#,###"/>
    <numFmt numFmtId="168" formatCode="yyyy\-mm\-dd\ hh:mm:ss"/>
  </numFmts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u/>
      <sz val="14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3" fontId="0" fillId="0" borderId="0" xfId="0" applyNumberFormat="1"/>
    <xf numFmtId="0" fontId="0" fillId="0" borderId="0" xfId="0" applyAlignment="1">
      <alignment horizontal="left" indent="1"/>
    </xf>
    <xf numFmtId="49" fontId="2" fillId="0" borderId="0" xfId="0" quotePrefix="1" applyNumberFormat="1" applyFont="1" applyAlignment="1">
      <alignment wrapText="1"/>
    </xf>
    <xf numFmtId="0" fontId="3" fillId="2" borderId="0" xfId="0" applyFont="1" applyFill="1"/>
    <xf numFmtId="0" fontId="0" fillId="3" borderId="0" xfId="0" applyFill="1" applyProtection="1">
      <protection locked="0"/>
    </xf>
    <xf numFmtId="0" fontId="0" fillId="2" borderId="0" xfId="0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4" fillId="0" borderId="0" xfId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4" fillId="4" borderId="0" xfId="0" applyFont="1" applyFill="1"/>
    <xf numFmtId="0" fontId="11" fillId="4" borderId="0" xfId="0" applyFont="1" applyFill="1"/>
    <xf numFmtId="0" fontId="10" fillId="4" borderId="0" xfId="0" applyFont="1" applyFill="1"/>
    <xf numFmtId="0" fontId="15" fillId="0" borderId="0" xfId="1" applyFont="1"/>
    <xf numFmtId="0" fontId="15" fillId="4" borderId="0" xfId="1" applyFont="1" applyFill="1"/>
    <xf numFmtId="0" fontId="15" fillId="0" borderId="0" xfId="1" applyFont="1" applyFill="1"/>
    <xf numFmtId="0" fontId="12" fillId="0" borderId="0" xfId="0" applyFont="1"/>
    <xf numFmtId="4" fontId="0" fillId="0" borderId="0" xfId="0" applyNumberFormat="1"/>
    <xf numFmtId="168" fontId="0" fillId="0" borderId="0" xfId="0" applyNumberFormat="1"/>
    <xf numFmtId="0" fontId="12" fillId="0" borderId="0" xfId="0" applyFont="1"/>
    <xf numFmtId="49" fontId="2" fillId="0" borderId="0" xfId="0" applyNumberFormat="1" applyFont="1" applyAlignment="1">
      <alignment wrapText="1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B11" s="17"/>
        <tr r="B11" s="17"/>
        <tr r="B13" s="17"/>
        <tr r="B13" s="17"/>
        <tr r="B7" s="17"/>
        <tr r="B7" s="17"/>
        <tr r="B5" s="17"/>
        <tr r="B5" s="17"/>
        <tr r="B14" s="17"/>
        <tr r="B14" s="17"/>
        <tr r="B4" s="17"/>
        <tr r="B4" s="17"/>
        <tr r="B10" s="17"/>
        <tr r="B10" s="17"/>
        <tr r="B8" s="17"/>
        <tr r="B8" s="17"/>
        <tr r="B15" s="17"/>
        <tr r="B9" s="17"/>
        <tr r="B9" s="17"/>
        <tr r="B16" s="17"/>
        <tr r="B16" s="17"/>
        <tr r="B6" s="17"/>
        <tr r="B6" s="17"/>
        <tr r="B12" s="17"/>
        <tr r="B12" s="17"/>
      </tp>
    </main>
  </volType>
</volTypes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sheetMetadata" Target="metadata.xml"/><Relationship Id="rId21" Type="http://schemas.openxmlformats.org/officeDocument/2006/relationships/pivotCacheDefinition" Target="pivotCache/pivotCacheDefinition9.xml"/><Relationship Id="rId42" Type="http://schemas.openxmlformats.org/officeDocument/2006/relationships/customXml" Target="../customXml/item14.xml"/><Relationship Id="rId47" Type="http://schemas.openxmlformats.org/officeDocument/2006/relationships/customXml" Target="../customXml/item19.xml"/><Relationship Id="rId63" Type="http://schemas.openxmlformats.org/officeDocument/2006/relationships/customXml" Target="../customXml/item35.xml"/><Relationship Id="rId68" Type="http://schemas.openxmlformats.org/officeDocument/2006/relationships/customXml" Target="../customXml/item40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1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openxmlformats.org/officeDocument/2006/relationships/customXml" Target="../customXml/item17.xml"/><Relationship Id="rId53" Type="http://schemas.openxmlformats.org/officeDocument/2006/relationships/customXml" Target="../customXml/item25.xml"/><Relationship Id="rId58" Type="http://schemas.openxmlformats.org/officeDocument/2006/relationships/customXml" Target="../customXml/item30.xml"/><Relationship Id="rId66" Type="http://schemas.openxmlformats.org/officeDocument/2006/relationships/customXml" Target="../customXml/item38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3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48" Type="http://schemas.openxmlformats.org/officeDocument/2006/relationships/customXml" Target="../customXml/item20.xml"/><Relationship Id="rId56" Type="http://schemas.openxmlformats.org/officeDocument/2006/relationships/customXml" Target="../customXml/item28.xml"/><Relationship Id="rId64" Type="http://schemas.openxmlformats.org/officeDocument/2006/relationships/customXml" Target="../customXml/item36.xml"/><Relationship Id="rId69" Type="http://schemas.openxmlformats.org/officeDocument/2006/relationships/customXml" Target="../customXml/item4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46" Type="http://schemas.openxmlformats.org/officeDocument/2006/relationships/customXml" Target="../customXml/item18.xml"/><Relationship Id="rId59" Type="http://schemas.openxmlformats.org/officeDocument/2006/relationships/customXml" Target="../customXml/item31.xml"/><Relationship Id="rId67" Type="http://schemas.openxmlformats.org/officeDocument/2006/relationships/customXml" Target="../customXml/item39.xml"/><Relationship Id="rId20" Type="http://schemas.openxmlformats.org/officeDocument/2006/relationships/pivotCacheDefinition" Target="pivotCache/pivotCacheDefinition8.xml"/><Relationship Id="rId41" Type="http://schemas.openxmlformats.org/officeDocument/2006/relationships/customXml" Target="../customXml/item13.xml"/><Relationship Id="rId54" Type="http://schemas.openxmlformats.org/officeDocument/2006/relationships/customXml" Target="../customXml/item26.xml"/><Relationship Id="rId62" Type="http://schemas.openxmlformats.org/officeDocument/2006/relationships/customXml" Target="../customXml/item34.xml"/><Relationship Id="rId7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3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49" Type="http://schemas.openxmlformats.org/officeDocument/2006/relationships/customXml" Target="../customXml/item21.xml"/><Relationship Id="rId57" Type="http://schemas.openxmlformats.org/officeDocument/2006/relationships/customXml" Target="../customXml/item29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52" Type="http://schemas.openxmlformats.org/officeDocument/2006/relationships/customXml" Target="../customXml/item24.xml"/><Relationship Id="rId60" Type="http://schemas.openxmlformats.org/officeDocument/2006/relationships/customXml" Target="../customXml/item32.xml"/><Relationship Id="rId65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customXml" Target="../customXml/item11.xml"/><Relationship Id="rId34" Type="http://schemas.openxmlformats.org/officeDocument/2006/relationships/customXml" Target="../customXml/item6.xml"/><Relationship Id="rId50" Type="http://schemas.openxmlformats.org/officeDocument/2006/relationships/customXml" Target="../customXml/item22.xml"/><Relationship Id="rId55" Type="http://schemas.openxmlformats.org/officeDocument/2006/relationships/customXml" Target="../customXml/item2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6000.695080439815" createdVersion="5" refreshedVersion="8" minRefreshableVersion="3" recordCount="0" supportSubquery="1" supportAdvancedDrill="1" xr:uid="{13584FF9-9D93-4826-A06A-45BF70111A62}">
  <cacheSource type="external" connectionId="14"/>
  <cacheFields count="25">
    <cacheField name="[Columns].[Tables-Columns].[Table]" caption="Table" numFmtId="0" hierarchy="40" level="1">
      <sharedItems count="6">
        <s v="_Measures"/>
        <s v="Date"/>
        <s v="DateAutoTemplate"/>
        <s v="Dim_department"/>
        <s v="Dim_position"/>
        <s v="Fact_employee_record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_Measures]"/>
            <x15:cachedUniqueName index="1" name="[Columns].[Tables-Columns].[Table].&amp;[Date]"/>
            <x15:cachedUniqueName index="2" name="[Columns].[Tables-Columns].[Table].&amp;[DateAutoTemplate]"/>
            <x15:cachedUniqueName index="3" name="[Columns].[Tables-Columns].[Table].&amp;[Dim_department]"/>
            <x15:cachedUniqueName index="4" name="[Columns].[Tables-Columns].[Table].&amp;[Dim_position]"/>
            <x15:cachedUniqueName index="5" name="[Columns].[Tables-Columns].[Table].&amp;[Fact_employee_record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Measures].[Cardinality]" caption="Cardinality" numFmtId="0" hierarchy="145" level="32767"/>
    <cacheField name="[Measures].[Table Size]" caption="Table Size" numFmtId="0" hierarchy="154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Encoding_]" caption="Encoding_" numFmtId="0" hierarchy="141" level="32767"/>
    <cacheField name="[Measures].[User Hierarchies Size]" caption="User Hierarchies Size" numFmtId="0" hierarchy="155" level="32767"/>
    <cacheField name="[Measures].[Relationships Size]" caption="Relationships Size" numFmtId="0" hierarchy="153" level="32767"/>
    <cacheField name="[Measures].[Table Size %]" caption="Table Size %" numFmtId="0" hierarchy="15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  <cacheField name="[Measures].[RI Violations #]" caption="RI Violations #" numFmtId="0" hierarchy="159" level="32767"/>
    <cacheField name="[Measures].[Bid. Filters]" caption="Bid. Filters" numFmtId="0" hierarchy="162" level="32767"/>
    <cacheField name="[Measures].[MMR]" caption="MMR" numFmtId="0" hierarchy="163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15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4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 oneField="1">
      <fieldsUsage count="1">
        <fieldUsage x="16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11"/>
      </fieldsUsage>
    </cacheHierarchy>
    <cacheHierarchy uniqueName="[Measures].[Table Size]" caption="Table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10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 oneField="1">
      <fieldsUsage count="1">
        <fieldUsage x="12"/>
      </fieldsUsage>
    </cacheHierarchy>
    <cacheHierarchy uniqueName="[Measures].[Database Size %]" caption="Database Size %" measure="1" displayFolder="" measureGroup="Columns" count="0" oneField="1">
      <fieldsUsage count="1">
        <fieldUsage x="13"/>
      </fieldsUsage>
    </cacheHierarchy>
    <cacheHierarchy uniqueName="[Measures].[RI Violations #]" caption="RI Violations #" measure="1" displayFolder="" measureGroup="Columns" count="0" oneField="1">
      <fieldsUsage count="1">
        <fieldUsage x="17"/>
      </fieldsUsage>
    </cacheHierarchy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 oneField="1">
      <fieldsUsage count="1">
        <fieldUsage x="18"/>
      </fieldsUsage>
    </cacheHierarchy>
    <cacheHierarchy uniqueName="[Measures].[MMR]" caption="MMR" measure="1" displayFolder="" measureGroup="Columns" count="0" oneField="1">
      <fieldsUsage count="1">
        <fieldUsage x="19"/>
      </fieldsUsage>
    </cacheHierarchy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20"/>
      </fieldsUsage>
    </cacheHierarchy>
    <cacheHierarchy uniqueName="[Measures].[Pageable Segments #]" caption="Pageable Segments #" measure="1" displayFolder="" measureGroup="Columns" count="0" oneField="1">
      <fieldsUsage count="1">
        <fieldUsage x="21"/>
      </fieldsUsage>
    </cacheHierarchy>
    <cacheHierarchy uniqueName="[Measures].[Resident Segments #]" caption="Resident Segments #" measure="1" displayFolder="" measureGroup="Columns" count="0" oneField="1">
      <fieldsUsage count="1">
        <fieldUsage x="22"/>
      </fieldsUsage>
    </cacheHierarchy>
    <cacheHierarchy uniqueName="[Measures].[Last Accessed]" caption="Last Accessed" measure="1" displayFolder="" measureGroup="Columns" count="0" oneField="1">
      <fieldsUsage count="1">
        <fieldUsage x="24"/>
      </fieldsUsage>
    </cacheHierarchy>
    <cacheHierarchy uniqueName="[Measures].[Average Temperature]" caption="Average Temperature" measure="1" displayFolder="" measureGroup="Columns" count="0" oneField="1">
      <fieldsUsage count="1">
        <fieldUsage x="23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6000.695081712962" createdVersion="5" refreshedVersion="8" minRefreshableVersion="3" recordCount="0" supportSubquery="1" supportAdvancedDrill="1" xr:uid="{40739DD8-D3AA-4F64-84B1-A51EFB581A07}">
  <cacheSource type="external" connectionId="14"/>
  <cacheFields count="16">
    <cacheField name="[Columns].[IsRowNumber].[IsRowNumber]" caption="IsRowNumber" numFmtId="0" hierarchy="35" level="1">
      <sharedItems containsSemiMixedTypes="0" containsNonDate="0" containsString="0"/>
    </cacheField>
    <cacheField name="[Columns].[FullColumnName].[FullColumnName]" caption="FullColumnName" numFmtId="0" hierarchy="30" level="1">
      <sharedItems count="51">
        <s v="'_Measures'[RowNumber-2662979B-1795-4F74-8F37-6A1BA8059B61]"/>
        <s v="'_Measures'[Value]"/>
        <s v="'Date'[Date]"/>
        <s v="'Date'[DateWithTransactions]"/>
        <s v="'Date'[Day of Week Number]"/>
        <s v="'Date'[Day of Week]"/>
        <s v="'Date'[Month Number]"/>
        <s v="'Date'[Month]"/>
        <s v="'Date'[Quarter]"/>
        <s v="'Date'[RowNumber-2662979B-1795-4F74-8F37-6A1BA8059B61]"/>
        <s v="'Date'[Year Month Number]"/>
        <s v="'Date'[Year Month]"/>
        <s v="'Date'[Year Quarter Number]"/>
        <s v="'Date'[Year Quarter]"/>
        <s v="'Date'[Year]"/>
        <s v="'DateAutoTemplate'[Date]"/>
        <s v="'DateAutoTemplate'[DateWithTransactions]"/>
        <s v="'DateAutoTemplate'[Day of Week Number]"/>
        <s v="'DateAutoTemplate'[Day of Week]"/>
        <s v="'DateAutoTemplate'[Month Number]"/>
        <s v="'DateAutoTemplate'[Month]"/>
        <s v="'DateAutoTemplate'[Quarter]"/>
        <s v="'DateAutoTemplate'[RowNumber-2662979B-1795-4F74-8F37-6A1BA8059B61]"/>
        <s v="'DateAutoTemplate'[Year Month Number]"/>
        <s v="'DateAutoTemplate'[Year Month]"/>
        <s v="'DateAutoTemplate'[Year Quarter Number]"/>
        <s v="'DateAutoTemplate'[Year Quarter]"/>
        <s v="'DateAutoTemplate'[Year]"/>
        <s v="'Dim_department'[Department Short]"/>
        <s v="'Dim_department'[Department]"/>
        <s v="'Dim_department'[DepartmentID]"/>
        <s v="'Dim_department'[RowNumber-2662979B-1795-4F74-8F37-6A1BA8059B61]"/>
        <s v="'Dim_position'[Position Level]"/>
        <s v="'Dim_position'[Position]"/>
        <s v="'Dim_position'[PositionID]"/>
        <s v="'Dim_position'[RowNumber-2662979B-1795-4F74-8F37-6A1BA8059B61]"/>
        <s v="'Fact_employee_record'[Annual Salary]"/>
        <s v="'Fact_employee_record'[Bonus]"/>
        <s v="'Fact_employee_record'[Date of Hire]"/>
        <s v="'Fact_employee_record'[Date of Termination]"/>
        <s v="'Fact_employee_record'[Days Employed]"/>
        <s v="'Fact_employee_record'[Department]"/>
        <s v="'Fact_employee_record'[EmployeeID]"/>
        <s v="'Fact_employee_record'[Employment Status]"/>
        <s v="'Fact_employee_record'[Hire Year]"/>
        <s v="'Fact_employee_record'[Performance Category]"/>
        <s v="'Fact_employee_record'[Performance Score]"/>
        <s v="'Fact_employee_record'[Period Number]"/>
        <s v="'Fact_employee_record'[Position]"/>
        <s v="'Fact_employee_record'[RowNumber-2662979B-1795-4F74-8F37-6A1BA8059B61]"/>
        <s v="'Fact_employee_record'[Total Compensation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_Measures'[RowNumber-2662979B-1795-4F74-8F37-6A1BA8059B61]]]"/>
            <x15:cachedUniqueName index="1" name="[Columns].[FullColumnName].&amp;['_Measures'[Value]]]"/>
            <x15:cachedUniqueName index="2" name="[Columns].[FullColumnName].&amp;['Date'[Date]]]"/>
            <x15:cachedUniqueName index="3" name="[Columns].[FullColumnName].&amp;['Date'[DateWithTransactions]]]"/>
            <x15:cachedUniqueName index="4" name="[Columns].[FullColumnName].&amp;['Date'[Day of Week Number]]]"/>
            <x15:cachedUniqueName index="5" name="[Columns].[FullColumnName].&amp;['Date'[Day of Week]]]"/>
            <x15:cachedUniqueName index="6" name="[Columns].[FullColumnName].&amp;['Date'[Month Number]]]"/>
            <x15:cachedUniqueName index="7" name="[Columns].[FullColumnName].&amp;['Date'[Month]]]"/>
            <x15:cachedUniqueName index="8" name="[Columns].[FullColumnName].&amp;['Date'[Quarter]]]"/>
            <x15:cachedUniqueName index="9" name="[Columns].[FullColumnName].&amp;['Date'[RowNumber-2662979B-1795-4F74-8F37-6A1BA8059B61]]]"/>
            <x15:cachedUniqueName index="10" name="[Columns].[FullColumnName].&amp;['Date'[Year Month Number]]]"/>
            <x15:cachedUniqueName index="11" name="[Columns].[FullColumnName].&amp;['Date'[Year Month]]]"/>
            <x15:cachedUniqueName index="12" name="[Columns].[FullColumnName].&amp;['Date'[Year Quarter Number]]]"/>
            <x15:cachedUniqueName index="13" name="[Columns].[FullColumnName].&amp;['Date'[Year Quarter]]]"/>
            <x15:cachedUniqueName index="14" name="[Columns].[FullColumnName].&amp;['Date'[Year]]]"/>
            <x15:cachedUniqueName index="15" name="[Columns].[FullColumnName].&amp;['DateAutoTemplate'[Date]]]"/>
            <x15:cachedUniqueName index="16" name="[Columns].[FullColumnName].&amp;['DateAutoTemplate'[DateWithTransactions]]]"/>
            <x15:cachedUniqueName index="17" name="[Columns].[FullColumnName].&amp;['DateAutoTemplate'[Day of Week Number]]]"/>
            <x15:cachedUniqueName index="18" name="[Columns].[FullColumnName].&amp;['DateAutoTemplate'[Day of Week]]]"/>
            <x15:cachedUniqueName index="19" name="[Columns].[FullColumnName].&amp;['DateAutoTemplate'[Month Number]]]"/>
            <x15:cachedUniqueName index="20" name="[Columns].[FullColumnName].&amp;['DateAutoTemplate'[Month]]]"/>
            <x15:cachedUniqueName index="21" name="[Columns].[FullColumnName].&amp;['DateAutoTemplate'[Quarter]]]"/>
            <x15:cachedUniqueName index="22" name="[Columns].[FullColumnName].&amp;['DateAutoTemplate'[RowNumber-2662979B-1795-4F74-8F37-6A1BA8059B61]]]"/>
            <x15:cachedUniqueName index="23" name="[Columns].[FullColumnName].&amp;['DateAutoTemplate'[Year Month Number]]]"/>
            <x15:cachedUniqueName index="24" name="[Columns].[FullColumnName].&amp;['DateAutoTemplate'[Year Month]]]"/>
            <x15:cachedUniqueName index="25" name="[Columns].[FullColumnName].&amp;['DateAutoTemplate'[Year Quarter Number]]]"/>
            <x15:cachedUniqueName index="26" name="[Columns].[FullColumnName].&amp;['DateAutoTemplate'[Year Quarter]]]"/>
            <x15:cachedUniqueName index="27" name="[Columns].[FullColumnName].&amp;['DateAutoTemplate'[Year]]]"/>
            <x15:cachedUniqueName index="28" name="[Columns].[FullColumnName].&amp;['Dim_department'[Department Short]]]"/>
            <x15:cachedUniqueName index="29" name="[Columns].[FullColumnName].&amp;['Dim_department'[Department]]]"/>
            <x15:cachedUniqueName index="30" name="[Columns].[FullColumnName].&amp;['Dim_department'[DepartmentID]]]"/>
            <x15:cachedUniqueName index="31" name="[Columns].[FullColumnName].&amp;['Dim_department'[RowNumber-2662979B-1795-4F74-8F37-6A1BA8059B61]]]"/>
            <x15:cachedUniqueName index="32" name="[Columns].[FullColumnName].&amp;['Dim_position'[Position Level]]]"/>
            <x15:cachedUniqueName index="33" name="[Columns].[FullColumnName].&amp;['Dim_position'[Position]]]"/>
            <x15:cachedUniqueName index="34" name="[Columns].[FullColumnName].&amp;['Dim_position'[PositionID]]]"/>
            <x15:cachedUniqueName index="35" name="[Columns].[FullColumnName].&amp;['Dim_position'[RowNumber-2662979B-1795-4F74-8F37-6A1BA8059B61]]]"/>
            <x15:cachedUniqueName index="36" name="[Columns].[FullColumnName].&amp;['Fact_employee_record'[Annual Salary]]]"/>
            <x15:cachedUniqueName index="37" name="[Columns].[FullColumnName].&amp;['Fact_employee_record'[Bonus]]]"/>
            <x15:cachedUniqueName index="38" name="[Columns].[FullColumnName].&amp;['Fact_employee_record'[Date of Hire]]]"/>
            <x15:cachedUniqueName index="39" name="[Columns].[FullColumnName].&amp;['Fact_employee_record'[Date of Termination]]]"/>
            <x15:cachedUniqueName index="40" name="[Columns].[FullColumnName].&amp;['Fact_employee_record'[Days Employed]]]"/>
            <x15:cachedUniqueName index="41" name="[Columns].[FullColumnName].&amp;['Fact_employee_record'[Department]]]"/>
            <x15:cachedUniqueName index="42" name="[Columns].[FullColumnName].&amp;['Fact_employee_record'[EmployeeID]]]"/>
            <x15:cachedUniqueName index="43" name="[Columns].[FullColumnName].&amp;['Fact_employee_record'[Employment Status]]]"/>
            <x15:cachedUniqueName index="44" name="[Columns].[FullColumnName].&amp;['Fact_employee_record'[Hire Year]]]"/>
            <x15:cachedUniqueName index="45" name="[Columns].[FullColumnName].&amp;['Fact_employee_record'[Performance Category]]]"/>
            <x15:cachedUniqueName index="46" name="[Columns].[FullColumnName].&amp;['Fact_employee_record'[Performance Score]]]"/>
            <x15:cachedUniqueName index="47" name="[Columns].[FullColumnName].&amp;['Fact_employee_record'[Period Number]]]"/>
            <x15:cachedUniqueName index="48" name="[Columns].[FullColumnName].&amp;['Fact_employee_record'[Position]]]"/>
            <x15:cachedUniqueName index="49" name="[Columns].[FullColumnName].&amp;['Fact_employee_record'[RowNumber-2662979B-1795-4F74-8F37-6A1BA8059B61]]]"/>
            <x15:cachedUniqueName index="50" name="[Columns].[FullColumnName].&amp;['Fact_employee_record'[Total Compensation]]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Columns Hierarchies Size]" caption="Columns Hierarchies Size" numFmtId="0" hierarchy="147" level="32767"/>
    <cacheField name="[Measures].[Dictionary Size]" caption="Dictionary Size" numFmtId="0" hierarchy="150" level="32767"/>
    <cacheField name="[Measures].[Partitions #]" caption="Partitions #" numFmtId="0" hierarchy="142" level="32767"/>
    <cacheField name="[Measures].[Encoding_]" caption="Encoding_" numFmtId="0" hierarchy="141" level="32767"/>
    <cacheField name="[Measures].[Database Size %]" caption="Database Size %" numFmtId="0" hierarchy="158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8"/>
      </fieldsUsage>
    </cacheHierarchy>
    <cacheHierarchy uniqueName="[Measures].[Rows]" caption="Rows" measure="1" displayFolder="" measureGroup="Columns" count="0" oneField="1">
      <fieldsUsage count="1">
        <fieldUsage x="2"/>
      </fieldsUsage>
    </cacheHierarchy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4"/>
      </fieldsUsage>
    </cacheHierarchy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11"/>
      </fieldsUsage>
    </cacheHierarchy>
    <cacheHierarchy uniqueName="[Measures].[Pageable Segments #]" caption="Pageable Segments #" measure="1" displayFolder="" measureGroup="Columns" count="0" oneField="1">
      <fieldsUsage count="1">
        <fieldUsage x="12"/>
      </fieldsUsage>
    </cacheHierarchy>
    <cacheHierarchy uniqueName="[Measures].[Resident Segments #]" caption="Resident Segments #" measure="1" displayFolder="" measureGroup="Columns" count="0" oneField="1">
      <fieldsUsage count="1">
        <fieldUsage x="13"/>
      </fieldsUsage>
    </cacheHierarchy>
    <cacheHierarchy uniqueName="[Measures].[Last Accessed]" caption="Last Accessed" measure="1" displayFolder="" measureGroup="Columns" count="0" oneField="1">
      <fieldsUsage count="1">
        <fieldUsage x="15"/>
      </fieldsUsage>
    </cacheHierarchy>
    <cacheHierarchy uniqueName="[Measures].[Average Temperature]" caption="Average Temperature" measure="1" displayFolder="" measureGroup="Columns" count="0" oneField="1">
      <fieldsUsage count="1">
        <fieldUsage x="14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6000.695083333332" createdVersion="5" refreshedVersion="8" minRefreshableVersion="3" recordCount="0" supportSubquery="1" supportAdvancedDrill="1" xr:uid="{EA39F793-B0CA-4BB8-8891-109DB697E8F0}">
  <cacheSource type="external" connectionId="14"/>
  <cacheFields count="11">
    <cacheField name="[Measures].[Cardinality]" caption="Cardinality" numFmtId="0" hierarchy="145" level="32767"/>
    <cacheField name="[Measures].[Partitions #]" caption="Partitions #" numFmtId="0" hierarchy="142" level="32767"/>
    <cacheField name="[Columns].[Tables-Columns].[Table]" caption="Table" numFmtId="0" hierarchy="40" level="1">
      <sharedItems count="6">
        <s v="_Measures"/>
        <s v="Date"/>
        <s v="DateAutoTemplate"/>
        <s v="Dim_department"/>
        <s v="Dim_position"/>
        <s v="Fact_employee_record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_Measures]"/>
            <x15:cachedUniqueName index="1" name="[Columns].[Tables-Columns].[Table].&amp;[Date]"/>
            <x15:cachedUniqueName index="2" name="[Columns].[Tables-Columns].[Table].&amp;[DateAutoTemplate]"/>
            <x15:cachedUniqueName index="3" name="[Columns].[Tables-Columns].[Table].&amp;[Dim_department]"/>
            <x15:cachedUniqueName index="4" name="[Columns].[Tables-Columns].[Table].&amp;[Dim_position]"/>
            <x15:cachedUniqueName index="5" name="[Columns].[Tables-Columns].[Table].&amp;[Fact_employee_record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 Segments].[PartitionName].[PartitionName]" caption="PartitionName" numFmtId="0" hierarchy="50" level="1">
      <sharedItems count="6">
        <s v="_Measures"/>
        <s v="Date"/>
        <s v="DateAutoTemplate"/>
        <s v="Dim_department"/>
        <s v="Dim_position"/>
        <s v="Fact_employee_record"/>
      </sharedItems>
      <extLst>
        <ext xmlns:x15="http://schemas.microsoft.com/office/spreadsheetml/2010/11/main" uri="{4F2E5C28-24EA-4eb8-9CBF-B6C8F9C3D259}">
          <x15:cachedUniqueNames>
            <x15:cachedUniqueName index="0" name="[Columns Segments].[PartitionName].&amp;[_Measures]"/>
            <x15:cachedUniqueName index="1" name="[Columns Segments].[PartitionName].&amp;[Date]"/>
            <x15:cachedUniqueName index="2" name="[Columns Segments].[PartitionName].&amp;[DateAutoTemplate]"/>
            <x15:cachedUniqueName index="3" name="[Columns Segments].[PartitionName].&amp;[Dim_department]"/>
            <x15:cachedUniqueName index="4" name="[Columns Segments].[PartitionName].&amp;[Dim_position]"/>
            <x15:cachedUniqueName index="5" name="[Columns Segments].[PartitionName].&amp;[Fact_employee_record]"/>
          </x15:cachedUniqueNames>
        </ext>
      </extLst>
    </cacheField>
    <cacheField name="[Measures].[Data Size]" caption="Data Size" numFmtId="0" hierarchy="149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2"/>
        <fieldUsage x="3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>
      <fieldsUsage count="2">
        <fieldUsage x="-1"/>
        <fieldUsage x="4"/>
      </fieldsUsage>
    </cacheHierarchy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0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6"/>
      </fieldsUsage>
    </cacheHierarchy>
    <cacheHierarchy uniqueName="[Measures].[Pageable Segments #]" caption="Pageable Segments #" measure="1" displayFolder="" measureGroup="Columns" count="0" oneField="1">
      <fieldsUsage count="1">
        <fieldUsage x="7"/>
      </fieldsUsage>
    </cacheHierarchy>
    <cacheHierarchy uniqueName="[Measures].[Resident Segments #]" caption="Resident Segments #" measure="1" displayFolder="" measureGroup="Columns" count="0" oneField="1">
      <fieldsUsage count="1">
        <fieldUsage x="8"/>
      </fieldsUsage>
    </cacheHierarchy>
    <cacheHierarchy uniqueName="[Measures].[Last Accessed]" caption="Last Accessed" measure="1" displayFolder="" measureGroup="Columns" count="0" oneField="1">
      <fieldsUsage count="1">
        <fieldUsage x="10"/>
      </fieldsUsage>
    </cacheHierarchy>
    <cacheHierarchy uniqueName="[Measures].[Average Temperature]" caption="Average Temperature" measure="1" displayFolder="" measureGroup="Columns" count="0" oneField="1">
      <fieldsUsage count="1">
        <fieldUsage x="9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6000.695084722225" createdVersion="5" refreshedVersion="8" minRefreshableVersion="3" recordCount="0" supportSubquery="1" supportAdvancedDrill="1" xr:uid="{D2E9800E-06BE-42DE-A36F-FAC6E0864F40}">
  <cacheSource type="external" connectionId="14"/>
  <cacheFields count="5">
    <cacheField name="[Columns].[Tables-Columns].[Table]" caption="Table" numFmtId="0" hierarchy="40" level="1">
      <sharedItems count="2">
        <s v="Date"/>
        <s v="DateAutoTemplat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ate]"/>
            <x15:cachedUniqueName index="1" name="[Columns].[Tables-Columns].[Table].&amp;[DateAutoTemplate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Measures].[User Hierarchies Size]" caption="User Hierarchies Size" numFmtId="0" hierarchy="155" level="32767"/>
    <cacheField name="[User Hierarchies].[UserHierarchyName].[UserHierarchyName]" caption="UserHierarchyName" numFmtId="0" hierarchy="96" level="1">
      <sharedItems count="1">
        <s v="Calendar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HierarchyName].&amp;[Calendar]"/>
          </x15:cachedUniqueNames>
        </ext>
      </extLst>
    </cacheField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3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6000.695087037035" createdVersion="5" refreshedVersion="8" minRefreshableVersion="3" recordCount="0" supportSubquery="1" supportAdvancedDrill="1" xr:uid="{68A354A3-D07C-4E8B-8904-AF66491F4889}">
  <cacheSource type="external" connectionId="14"/>
  <cacheFields count="14">
    <cacheField name="[Columns].[Tables-Columns].[Table]" caption="Table" numFmtId="0" hierarchy="40" level="1">
      <sharedItems count="1">
        <s v="Fact_employee_record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Fact_employee_record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Relationships].[Relationship].[Relationship]" caption="Relationship" numFmtId="0" hierarchy="85" level="1">
      <sharedItems count="4">
        <s v="'Fact_employee_record'[Date of Hire] ∞←1 'Date'[Date]"/>
        <s v="'Fact_employee_record'[Date of Termination] ∞←1 'Date'[Date]"/>
        <s v="'Fact_employee_record'[Department] ∞←1 'Dim_department'[DepartmentID]"/>
        <s v="'Fact_employee_record'[Position] ∞←1 'Dim_position'[PositionID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Fact_employee_record'[Date of Hire]] ∞←1 'Date'[Date]]]"/>
            <x15:cachedUniqueName index="1" name="[Relationships].[Relationship].&amp;['Fact_employee_record'[Date of Termination]] ∞←1 'Date'[Date]]]"/>
            <x15:cachedUniqueName index="2" name="[Relationships].[Relationship].&amp;['Fact_employee_record'[Department]] ∞←1 'Dim_department'[DepartmentID]]]"/>
            <x15:cachedUniqueName index="3" name="[Relationships].[Relationship].&amp;['Fact_employee_record'[Position]] ∞←1 'Dim_position'[PositionID]]]"/>
          </x15:cachedUniqueNames>
        </ext>
      </extLst>
    </cacheField>
    <cacheField name="[Relationships].[Cardinality (Filter)].[Cardinality (Filter)]" caption="Cardinality (Filter)" numFmtId="0" hierarchy="78" level="1">
      <sharedItems containsSemiMixedTypes="0" containsNonDate="0" containsString="0"/>
    </cacheField>
    <cacheField name="[Measures].[Relationship Type]" caption="Relationship Type" numFmtId="0" hierarchy="164" level="32767"/>
    <cacheField name="[Measures].[Max From Cardinality]" caption="Max From Cardinality" numFmtId="0" hierarchy="151" level="32767"/>
    <cacheField name="[Measures].[Max To Cardinality]" caption="Max To Cardinality" numFmtId="0" hierarchy="152" level="32767"/>
    <cacheField name="[Measures].[Missing Keys]" caption="Missing Keys" numFmtId="0" hierarchy="160" level="32767"/>
    <cacheField name="[Measures].[Invalid Rows]" caption="Invalid Rows" numFmtId="0" hierarchy="161" level="32767"/>
    <cacheField name="[Measures].[Relationships Size]" caption="Relationships Size" numFmtId="0" hierarchy="153" level="32767"/>
    <cacheField name="[Measures].[Bid. Filters]" caption="Bid. Filters" numFmtId="0" hierarchy="162" level="32767"/>
    <cacheField name="[Measures].[MMR]" caption="MMR" numFmtId="0" hierarchy="163" level="32767"/>
    <cacheField name="[Measures].[One to Many Ratio %]" caption="One to Many Ratio %" numFmtId="0" hierarchy="165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>
      <fieldsUsage count="2">
        <fieldUsage x="-1"/>
        <fieldUsage x="4"/>
      </fieldsUsage>
    </cacheHierarchy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6"/>
      </fieldsUsage>
    </cacheHierarchy>
    <cacheHierarchy uniqueName="[Measures].[Max To Cardinality]" caption="Max To Cardinality" measure="1" displayFolder="" measureGroup="Columns" count="0" oneField="1">
      <fieldsUsage count="1">
        <fieldUsage x="7"/>
      </fieldsUsage>
    </cacheHierarchy>
    <cacheHierarchy uniqueName="[Measures].[Relationships Size]" caption="Relationships Size" measure="1" displayFolder="" measureGroup="Columns" count="0" oneField="1">
      <fieldsUsage count="1">
        <fieldUsage x="10"/>
      </fieldsUsage>
    </cacheHierarchy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 oneField="1">
      <fieldsUsage count="1">
        <fieldUsage x="8"/>
      </fieldsUsage>
    </cacheHierarchy>
    <cacheHierarchy uniqueName="[Measures].[Invalid Rows]" caption="Invalid Rows" measure="1" displayFolder="" measureGroup="Columns" count="0" oneField="1">
      <fieldsUsage count="1">
        <fieldUsage x="9"/>
      </fieldsUsage>
    </cacheHierarchy>
    <cacheHierarchy uniqueName="[Measures].[Bid. Filters]" caption="Bid. Filters" measure="1" displayFolder="" measureGroup="Columns" count="0" oneField="1">
      <fieldsUsage count="1">
        <fieldUsage x="11"/>
      </fieldsUsage>
    </cacheHierarchy>
    <cacheHierarchy uniqueName="[Measures].[MMR]" caption="MMR" measure="1" displayFolder="" measureGroup="Columns" count="0" oneField="1">
      <fieldsUsage count="1">
        <fieldUsage x="12"/>
      </fieldsUsage>
    </cacheHierarchy>
    <cacheHierarchy uniqueName="[Measures].[Relationship Type]" caption="Relationship Type" measure="1" displayFolder="" measureGroup="Columns" count="0" oneField="1">
      <fieldsUsage count="1">
        <fieldUsage x="5"/>
      </fieldsUsage>
    </cacheHierarchy>
    <cacheHierarchy uniqueName="[Measures].[One to Many Ratio %]" caption="One to Many Ratio %" measure="1" displayFolder="" measureGroup="Columns" count="0" oneField="1">
      <fieldsUsage count="1">
        <fieldUsage x="13"/>
      </fieldsUsage>
    </cacheHierarchy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6000.695088425928" createdVersion="5" refreshedVersion="8" minRefreshableVersion="3" recordCount="0" supportSubquery="1" supportAdvancedDrill="1" xr:uid="{B05279EA-6FCA-45E8-AA61-CD645ECEC55F}">
  <cacheSource type="external" connectionId="14"/>
  <cacheFields count="7">
    <cacheField name="[Columns].[IsRowNumber].[IsRowNumber]" caption="IsRowNumber" numFmtId="0" hierarchy="35" level="1">
      <sharedItems containsSemiMixedTypes="0" containsNonDate="0" containsString="0"/>
    </cacheField>
    <cacheField name="[Columns Segments].[CompressionType].[CompressionType]" caption="CompressionType" numFmtId="0" hierarchy="46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Type].&amp;[C123]"/>
            <x15:cachedUniqueName index="1" name="[Columns Segments].[CompressionType].&amp;[NOSPLIT]"/>
          </x15:cachedUniqueNames>
        </ext>
      </extLst>
    </cacheField>
    <cacheField name="[Columns Segments].[BitsCount].[BitsCount]" caption="BitsCount" numFmtId="0" hierarchy="43" level="1">
      <sharedItems containsString="0" containsBlank="1" containsNumber="1" containsInteger="1" minValue="1" maxValue="32" count="13">
        <m/>
        <n v="1"/>
        <n v="2"/>
        <n v="3"/>
        <n v="4"/>
        <n v="5"/>
        <n v="6"/>
        <n v="8"/>
        <n v="9"/>
        <n v="12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Count].&amp;"/>
            <x15:cachedUniqueName index="1" name="[Columns Segments].[BitsCount].&amp;[1]"/>
            <x15:cachedUniqueName index="2" name="[Columns Segments].[BitsCount].&amp;[2]"/>
            <x15:cachedUniqueName index="3" name="[Columns Segments].[BitsCount].&amp;[3]"/>
            <x15:cachedUniqueName index="4" name="[Columns Segments].[BitsCount].&amp;[4]"/>
            <x15:cachedUniqueName index="5" name="[Columns Segments].[BitsCount].&amp;[5]"/>
            <x15:cachedUniqueName index="6" name="[Columns Segments].[BitsCount].&amp;[6]"/>
            <x15:cachedUniqueName index="7" name="[Columns Segments].[BitsCount].&amp;[8]"/>
            <x15:cachedUniqueName index="8" name="[Columns Segments].[BitsCount].&amp;[9]"/>
            <x15:cachedUniqueName index="9" name="[Columns Segments].[BitsCount].&amp;[12]"/>
            <x15:cachedUniqueName index="10" name="[Columns Segments].[BitsCount].&amp;[16]"/>
            <x15:cachedUniqueName index="11" name="[Columns Segments].[BitsCount].&amp;[21]"/>
            <x15:cachedUniqueName index="12" name="[Columns Segments].[BitsCount].&amp;[32]"/>
          </x15:cachedUniqueNames>
        </ext>
      </extLst>
    </cacheField>
    <cacheField name="[Measures].[Data Size]" caption="Data Size" numFmtId="0" hierarchy="149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>
      <fieldsUsage count="2">
        <fieldUsage x="-1"/>
        <fieldUsage x="2"/>
      </fieldsUsage>
    </cacheHierarchy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>
      <fieldsUsage count="2">
        <fieldUsage x="-1"/>
        <fieldUsage x="1"/>
      </fieldsUsage>
    </cacheHierarchy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3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4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6000.695089583336" createdVersion="5" refreshedVersion="8" minRefreshableVersion="3" recordCount="0" supportSubquery="1" supportAdvancedDrill="1" xr:uid="{DE03D3FF-2779-4F11-B600-41A5CC423425}">
  <cacheSource type="external" connectionId="14"/>
  <cacheFields count="13">
    <cacheField name="[Columns].[IsRowNumber].[IsRowNumber]" caption="IsRowNumber" numFmtId="0" hierarchy="35" level="1">
      <sharedItems containsSemiMixedTypes="0" containsNonDate="0" containsString="0"/>
    </cacheField>
    <cacheField name="[Columns].[DataType].[DataType]" caption="DataType" numFmtId="0" hierarchy="24" level="1">
      <sharedItems count="5">
        <s v="Boolean"/>
        <s v="DateTime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ouble]"/>
            <x15:cachedUniqueName index="3" name="[Columns].[DataType].&amp;[Int64]"/>
            <x15:cachedUniqueName index="4" name="[Columns].[DataType].&amp;[String]"/>
          </x15:cachedUniqueNames>
        </ext>
      </extLst>
    </cacheField>
    <cacheField name="[Columns].[FullColumnName].[FullColumnName]" caption="FullColumnName" numFmtId="0" hierarchy="30" level="1">
      <sharedItems count="2">
        <s v="'Fact_employee_record'[Annual Salary]"/>
        <s v="'Fact_employee_record'[Total Compensation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Fact_employee_record'[Annual Salary]]]"/>
            <x15:cachedUniqueName index="1" name="[Columns].[FullColumnName].&amp;['Fact_employee_record'[Total Compensation]]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1"/>
      </fieldsUsage>
    </cacheHierarchy>
    <cacheHierarchy uniqueName="[Measures].[Rows]" caption="Rows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0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#]" caption="Columns #" measure="1" displayFolder="" measureGroup="Columns" count="0" oneField="1">
      <fieldsUsage count="1">
        <fieldUsage x="12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9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uynh Tien" refreshedDate="46000.695091203706" createdVersion="5" refreshedVersion="8" minRefreshableVersion="3" recordCount="0" supportSubquery="1" supportAdvancedDrill="1" xr:uid="{1B0D3971-82F0-45E3-BF3B-ADEC32150505}">
  <cacheSource type="external" connectionId="14"/>
  <cacheFields count="15">
    <cacheField name="[Columns].[IsRowNumber].[IsRowNumber]" caption="IsRowNumber" numFmtId="0" hierarchy="35" level="1">
      <sharedItems containsSemiMixedTypes="0" containsNonDate="0" containsString="0"/>
    </cacheField>
    <cacheField name="[Columns].[DataType].[DataType]" caption="DataType" numFmtId="0" hierarchy="24" level="1">
      <sharedItems count="5">
        <s v="Boolean"/>
        <s v="DateTime"/>
        <s v="Int64"/>
        <s v="String"/>
        <s v="Double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Int64]"/>
            <x15:cachedUniqueName index="3" name="[Columns].[DataType].&amp;[String]"/>
            <x15:cachedUniqueName index="4" name="[Columns].[DataType].&amp;[Double]"/>
          </x15:cachedUniqueNames>
        </ext>
      </extLst>
    </cacheField>
    <cacheField name="[Columns].[FullColumnName].[FullColumnName]" caption="FullColumnName" numFmtId="0" hierarchy="30" level="1">
      <sharedItems containsNonDate="0" count="7">
        <s v="'Customer'[Yearly Income]"/>
        <s v="'Sales'[Net Price]"/>
        <s v="'Sales'[Unit Cost]"/>
        <s v="'Sales'[Unit Discount]"/>
        <s v="'Sales'[Unit Price]"/>
        <s v="'Product'[Unit Cost]"/>
        <s v="'Product'[Unit Pric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Sales'[Net Price]]]"/>
            <x15:cachedUniqueName index="2" name="[Columns].[FullColumnName].&amp;['Sales'[Unit Cost]]]"/>
            <x15:cachedUniqueName index="3" name="[Columns].[FullColumnName].&amp;['Sales'[Unit Discount]]]"/>
            <x15:cachedUniqueName index="4" name="[Columns].[FullColumnName].&amp;['Sales'[Unit Price]]]"/>
            <x15:cachedUniqueName index="5" name="[Columns].[FullColumnName].&amp;['Product'[Unit Cost]]]"/>
            <x15:cachedUniqueName index="6" name="[Columns].[FullColumnName].&amp;['Product'[Unit Price]]]"/>
          </x15:cachedUniqueNames>
        </ext>
      </extLst>
    </cacheField>
    <cacheField name="[Columns].[Encoding].[Encoding]" caption="Encoding" numFmtId="0" hierarchy="27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Encoding].&amp;[HASH]"/>
            <x15:cachedUniqueName index="1" name="[Columns].[Encoding].&amp;[VALUE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  <cacheField name="[Measures].[Encoding_]" caption="Encoding_" numFmtId="0" hierarchy="141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>
      <fieldsUsage count="2">
        <fieldUsage x="-1"/>
        <fieldUsage x="3"/>
      </fieldsUsage>
    </cacheHierarchy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4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Rows]" caption="Rows" measure="1" displayFolder="" measureGroup="Columns" count="0" oneField="1">
      <fieldsUsage count="1">
        <fieldUsage x="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Cardinality]" caption="Cardinality" measure="1" displayFolder="" measureGroup="Columns" count="0" oneField="1">
      <fieldsUsage count="1">
        <fieldUsage x="5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9"/>
      </fieldsUsage>
    </cacheHierarchy>
    <cacheHierarchy uniqueName="[Measures].[Columns Total Size]" caption="Columns Total Size" measure="1" displayFolder="" measureGroup="Columns" count="0" oneField="1">
      <fieldsUsage count="1">
        <fieldUsage x="6"/>
      </fieldsUsage>
    </cacheHierarchy>
    <cacheHierarchy uniqueName="[Measures].[Data Size]" caption="Data Size" measure="1" displayFolder="" measureGroup="Columns" count="0" oneField="1">
      <fieldsUsage count="1">
        <fieldUsage x="7"/>
      </fieldsUsage>
    </cacheHierarchy>
    <cacheHierarchy uniqueName="[Measures].[Dictionary Size]" caption="Dictionary Size" measure="1" displayFolder="" measureGroup="Columns" count="0" oneField="1">
      <fieldsUsage count="1">
        <fieldUsage x="8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Huynh Tien" refreshedDate="46000.695103124999" createdVersion="3" refreshedVersion="8" minRefreshableVersion="3" recordCount="0" tupleCache="1" supportSubquery="1" supportAdvancedDrill="1" xr:uid="{47F05C36-59CF-4777-BFA7-D5E20530EC4D}">
  <cacheSource type="external" connectionId="14"/>
  <cacheFields count="1">
    <cacheField name="[Measures].[MeasuresLevel]" caption="MeasuresLevel" numFmtId="0" hierarchy="65">
      <sharedItems count="12">
        <s v="[Measures].[Calculation groups #]" c="Calculation groups #"/>
        <s v="[Measures].[Partitions #]" c="Partitions #"/>
        <s v="[Measures].[Last Refresh]" c="Last Refresh"/>
        <s v="[Measures].[Measures #]" c="Measures #"/>
        <s v="[Measures].[Columns #]" c="Columns #"/>
        <s v="[Measures].[Calculated tables #]" c="Calculated tables #"/>
        <s v="[Measures].[Table Size]" c="Table Size"/>
        <s v="[Measures].[Roles #]" c="Roles #"/>
        <s v="[Measures].[Tables #]" c="Tables #"/>
        <s v="[Measures].[Segments #]" c="Segments #"/>
        <s v="[Measures].[Calculation items #]" c="Calculation items #"/>
        <s v="[Measures].[Calculated columns #]" c="Calculated columns #"/>
      </sharedItems>
    </cacheField>
  </cacheFields>
  <cacheHierarchies count="205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2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2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2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2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2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2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2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2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2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2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2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2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2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2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2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2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2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2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2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2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2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2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2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2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2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2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2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2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2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2" memberValueDatatype="11" unbalanced="0"/>
    <cacheHierarchy uniqueName="[Columns].[IsKey]" caption="IsKey" attribute="1" defaultMemberUniqueName="[Columns].[IsKey].[All]" allUniqueName="[Columns].[IsKey].[All]" dimensionUniqueName="[Columns]" displayFolder="" count="2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2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2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2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2" memberValueDatatype="130" unbalanced="0"/>
    <cacheHierarchy uniqueName="[Columns].[State]" caption="State" attribute="1" defaultMemberUniqueName="[Columns].[State].[All]" allUniqueName="[Columns].[State].[All]" dimensionUniqueName="[Columns]" displayFolder="" count="2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2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2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2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2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2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2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2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2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2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2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2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2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2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2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2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2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2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2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2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2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 List].[DataType]" caption="DataType" attribute="1" defaultMemberUniqueName="[Measures List].[DataType].[All]" allUniqueName="[Measures List].[DataType].[All]" dimensionUniqueName="[Measures List]" displayFolder="" count="2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2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2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2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2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2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2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2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2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2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2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2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2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2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2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2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2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2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2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2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2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2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2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2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2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2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2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2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2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2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2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2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2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2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2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2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2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2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2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2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2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2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2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2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2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2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2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2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2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2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2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2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2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2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2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2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2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2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2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2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2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2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2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2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2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2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2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2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2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2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2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2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2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tupleCache>
    <entries count="12">
      <m in="0">
        <tpls c="1">
          <tpl fld="0" item="0"/>
        </tpls>
      </m>
      <n v="6" in="1">
        <tpls c="1">
          <tpl fld="0" item="1"/>
        </tpls>
      </n>
      <n v="45879.567510069443" in="2">
        <tpls c="1">
          <tpl fld="0" item="2"/>
        </tpls>
      </n>
      <n v="119" in="1">
        <tpls c="1">
          <tpl fld="0" item="3"/>
        </tpls>
      </n>
      <n v="51" in="1">
        <tpls c="1">
          <tpl fld="0" item="4"/>
        </tpls>
      </n>
      <n v="3" in="1">
        <tpls c="1">
          <tpl fld="0" item="5"/>
        </tpls>
      </n>
      <n v="1034634" in="1">
        <tpls c="1">
          <tpl fld="0" item="6"/>
        </tpls>
      </n>
      <m in="1">
        <tpls c="1">
          <tpl fld="0" item="7"/>
        </tpls>
      </m>
      <n v="6" in="1">
        <tpls c="1">
          <tpl fld="0" item="8"/>
        </tpls>
      </n>
      <n v="6" in="1">
        <tpls c="1">
          <tpl fld="0" item="9"/>
        </tpls>
      </n>
      <m in="1">
        <tpls c="1">
          <tpl fld="0" item="10"/>
        </tpls>
      </m>
      <n v="5" in="1">
        <tpls c="1">
          <tpl fld="0" item="11"/>
        </tpls>
      </n>
    </entries>
    <queryCache count="13">
      <query mdx="[Measures].[Calculation groups #]">
        <tpls c="1">
          <tpl fld="0" item="0"/>
        </tpls>
      </query>
      <query mdx="[Measures].[Partitions #]">
        <tpls c="1">
          <tpl fld="0" item="1"/>
        </tpls>
      </query>
      <query mdx="[Measures].[Last Refresh]">
        <tpls c="1">
          <tpl fld="0" item="2"/>
        </tpls>
      </query>
      <query mdx="[Measures].[Measures #]">
        <tpls c="1">
          <tpl fld="0" item="3"/>
        </tpls>
      </query>
      <query mdx="([Tables].[IsLocalDateTable].[True],[Measures].[Tables #])"/>
      <query mdx="[Measures].[Columns #]">
        <tpls c="1">
          <tpl fld="0" item="4"/>
        </tpls>
      </query>
      <query mdx="[Measures].[Calculated tables #]">
        <tpls c="1">
          <tpl fld="0" item="5"/>
        </tpls>
      </query>
      <query mdx="[Measures].[Table Size]">
        <tpls c="1">
          <tpl fld="0" item="6"/>
        </tpls>
      </query>
      <query mdx="[Measures].[Roles #]">
        <tpls c="1">
          <tpl fld="0" item="7"/>
        </tpls>
      </query>
      <query mdx="[Measures].[Tables #]">
        <tpls c="1">
          <tpl fld="0" item="8"/>
        </tpls>
      </query>
      <query mdx="[Measures].[Segments #]">
        <tpls c="1">
          <tpl fld="0" item="9"/>
        </tpls>
      </query>
      <query mdx="[Measures].[Calculation items #]">
        <tpls c="1">
          <tpl fld="0" item="10"/>
        </tpls>
      </query>
      <query mdx="[Measures].[Calculated columns #]">
        <tpls c="1">
          <tpl fld="0" item="11"/>
        </tpls>
      </query>
    </queryCache>
    <serverFormats count="3">
      <serverFormat format="0"/>
      <serverFormat format="#,0"/>
      <serverFormat format="yyyy-MM-dd HH:mm:ss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8F266-938B-43BF-81F1-7AAB01D9478D}" name="Tables" cacheId="13" applyNumberFormats="0" applyBorderFormats="0" applyFontFormats="0" applyPatternFormats="0" applyAlignmentFormats="0" applyWidthHeightFormats="1" dataCaption="Values" tag="a1f8c80b-5057-4faf-b817-6f51ece89370" updatedVersion="8" minRefreshableVersion="3" useAutoFormatting="1" itemPrintTitles="1" createdVersion="5" indent="0" outline="1" outlineData="1" multipleFieldFilters="0">
  <location ref="A3:W10" firstHeaderRow="0" firstDataRow="1" firstDataCol="1" rowPageCount="1" colPageCount="1"/>
  <pivotFields count="25">
    <pivotField axis="axisRow" allDrilled="1" showAll="0" dataSourceSort="1">
      <items count="7">
        <item c="1" x="0"/>
        <item c="1" x="1"/>
        <item c="1" x="2"/>
        <item c="1" x="3"/>
        <item c="1" x="4"/>
        <item c="1" x="5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1">
    <pageField fld="2" hier="35" name="[Columns].[IsRowNumber].[All]" cap="All"/>
  </pageFields>
  <dataFields count="22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18" subtotal="count" baseField="1" baseItem="13" numFmtId="166"/>
    <dataField fld="19" subtotal="count" baseField="1" baseItem="13" numFmtId="165"/>
    <dataField fld="9" subtotal="count" baseField="0" baseItem="0"/>
    <dataField fld="10" subtotal="count" baseField="0" baseItem="0"/>
    <dataField fld="11" subtotal="count" baseField="0" baseItem="0"/>
    <dataField fld="17" subtotal="count" baseField="1" baseItem="13" numFmtId="167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  <dataField fld="16" subtotal="count" baseField="0" baseItem="0"/>
    <dataField fld="20" subtotal="count" baseField="0" baseItem="0"/>
    <dataField fld="21" subtotal="count" baseField="0" baseItem="0"/>
    <dataField fld="22" subtotal="count" baseField="0" baseItem="0"/>
    <dataField fld="23" subtotal="count" baseField="0" baseItem="0"/>
    <dataField fld="24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B3856-3F7D-4DFF-9944-59C343E08C4C}" name="Columns" cacheId="16" applyNumberFormats="0" applyBorderFormats="0" applyFontFormats="0" applyPatternFormats="0" applyAlignmentFormats="0" applyWidthHeightFormats="1" dataCaption="Values" tag="f434f23a-15c3-483d-b9c1-0eeaa2fc2dc1" updatedVersion="8" minRefreshableVersion="3" useAutoFormatting="1" itemPrintTitles="1" createdVersion="5" indent="0" outline="1" outlineData="1" multipleFieldFilters="0">
  <location ref="A3:O55" firstHeaderRow="0" firstDataRow="1" firstDataCol="1" rowPageCount="1" colPageCount="1"/>
  <pivotFields count="16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52">
    <i>
      <x v="15"/>
    </i>
    <i>
      <x v="2"/>
    </i>
    <i>
      <x v="42"/>
    </i>
    <i>
      <x v="24"/>
    </i>
    <i>
      <x v="11"/>
    </i>
    <i>
      <x v="26"/>
    </i>
    <i>
      <x v="13"/>
    </i>
    <i>
      <x v="5"/>
    </i>
    <i>
      <x v="18"/>
    </i>
    <i>
      <x v="33"/>
    </i>
    <i>
      <x v="7"/>
    </i>
    <i>
      <x v="20"/>
    </i>
    <i>
      <x v="46"/>
    </i>
    <i>
      <x v="29"/>
    </i>
    <i>
      <x v="43"/>
    </i>
    <i>
      <x v="45"/>
    </i>
    <i>
      <x v="32"/>
    </i>
    <i>
      <x v="28"/>
    </i>
    <i>
      <x v="8"/>
    </i>
    <i>
      <x v="21"/>
    </i>
    <i>
      <x v="10"/>
    </i>
    <i>
      <x v="23"/>
    </i>
    <i>
      <x v="12"/>
    </i>
    <i>
      <x v="25"/>
    </i>
    <i>
      <x v="14"/>
    </i>
    <i>
      <x v="27"/>
    </i>
    <i>
      <x v="4"/>
    </i>
    <i>
      <x v="17"/>
    </i>
    <i>
      <x v="50"/>
    </i>
    <i>
      <x v="36"/>
    </i>
    <i>
      <x v="44"/>
    </i>
    <i>
      <x v="19"/>
    </i>
    <i>
      <x v="6"/>
    </i>
    <i>
      <x v="37"/>
    </i>
    <i>
      <x v="47"/>
    </i>
    <i>
      <x v="40"/>
    </i>
    <i>
      <x v="41"/>
    </i>
    <i>
      <x v="3"/>
    </i>
    <i>
      <x v="16"/>
    </i>
    <i>
      <x v="38"/>
    </i>
    <i>
      <x v="39"/>
    </i>
    <i>
      <x v="48"/>
    </i>
    <i>
      <x v="34"/>
    </i>
    <i>
      <x v="30"/>
    </i>
    <i>
      <x v="1"/>
    </i>
    <i>
      <x v="9"/>
    </i>
    <i>
      <x v="22"/>
    </i>
    <i>
      <x v="49"/>
    </i>
    <i>
      <x/>
    </i>
    <i>
      <x v="31"/>
    </i>
    <i>
      <x v="35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35" name="[Columns].[IsRowNumber].[All]" cap="All"/>
  </pageFields>
  <dataFields count="14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10" subtotal="count" baseField="0" baseItem="0"/>
    <dataField fld="8" subtotal="count" baseField="0" baseItem="0"/>
    <dataField fld="9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33D611-F9B2-4E1F-8B76-61356C563C2C}" name="Tables" cacheId="19" applyNumberFormats="0" applyBorderFormats="0" applyFontFormats="0" applyPatternFormats="0" applyAlignmentFormats="0" applyWidthHeightFormats="1" dataCaption="Values" tag="81327fd5-e246-4b67-bc4d-501245a0193f" updatedVersion="8" minRefreshableVersion="3" useAutoFormatting="1" subtotalHiddenItems="1" itemPrintTitles="1" createdVersion="5" indent="0" outline="1" outlineData="1" multipleFieldFilters="0">
  <location ref="A3:I16" firstHeaderRow="0" firstDataRow="1" firstDataCol="1"/>
  <pivotFields count="11">
    <pivotField dataField="1" showAll="0"/>
    <pivotField dataField="1" showAll="0"/>
    <pivotField axis="axisRow" allDrilled="1" showAll="0" dataSourceSort="1">
      <items count="7">
        <item c="1" x="0"/>
        <item c="1" x="1"/>
        <item c="1" x="2"/>
        <item c="1" x="3"/>
        <item c="1" x="4"/>
        <item c="1" x="5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2"/>
    <field x="4"/>
  </rowFields>
  <rowItems count="1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0" subtotal="count" baseField="0" baseItem="0"/>
    <dataField fld="1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5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89C62-637C-4146-BFE8-E315E57E4C66}" name="UserHierarchies" cacheId="22" applyNumberFormats="0" applyBorderFormats="0" applyFontFormats="0" applyPatternFormats="0" applyAlignmentFormats="0" applyWidthHeightFormats="1" dataCaption="Values" tag="59da4aa7-4236-4648-aa60-f13e22ffdac9" updatedVersion="8" minRefreshableVersion="3" useAutoFormatting="1" itemPrintTitles="1" createdVersion="5" indent="0" outline="1" outlineData="1" multipleFieldFilters="0">
  <location ref="A3:B8" firstHeaderRow="1" firstDataRow="1" firstDataCol="1" rowPageCount="1" colPageCount="1"/>
  <pivotFields count="5">
    <pivotField axis="axisRow" allDrilled="1" showAll="0" dataSourceSort="1">
      <items count="3">
        <item c="1" x="0"/>
        <item c="1" x="1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dataSourceSort="1" defaultAttributeDrillState="1">
      <items count="2">
        <item x="0"/>
        <item t="default"/>
      </items>
    </pivotField>
  </pivotFields>
  <rowFields count="2">
    <field x="0"/>
    <field x="4"/>
  </rowFields>
  <rowItems count="5">
    <i>
      <x/>
    </i>
    <i r="1">
      <x/>
    </i>
    <i>
      <x v="1"/>
    </i>
    <i r="1">
      <x/>
    </i>
    <i t="grand">
      <x/>
    </i>
  </rowItems>
  <colItems count="1">
    <i/>
  </colItems>
  <pageFields count="1">
    <pageField fld="2" hier="35" name="[Columns].[IsRowNumber].[All]" cap="All"/>
  </pageFields>
  <dataFields count="1">
    <dataField fld="3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9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25F78-3CFB-45A3-9104-BABCF69C6872}" name="Relationships" cacheId="25" applyNumberFormats="0" applyBorderFormats="0" applyFontFormats="0" applyPatternFormats="0" applyAlignmentFormats="0" applyWidthHeightFormats="1" dataCaption="Values" tag="b138a726-78b3-4e77-9364-427f4dcd7401" updatedVersion="8" minRefreshableVersion="3" useAutoFormatting="1" subtotalHiddenItems="1" itemPrintTitles="1" createdVersion="5" indent="0" outline="1" outlineData="1" multipleFieldFilters="0">
  <location ref="A4:J10" firstHeaderRow="0" firstDataRow="1" firstDataCol="1" rowPageCount="2" colPageCount="1"/>
  <pivotFields count="14">
    <pivotField axis="axisRow" allDrilled="1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3"/>
  </rowFields>
  <rowItems count="6">
    <i>
      <x/>
    </i>
    <i r="1">
      <x/>
    </i>
    <i r="1">
      <x v="1"/>
    </i>
    <i r="1">
      <x v="2"/>
    </i>
    <i r="1">
      <x v="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2" hier="35" name="[Columns].[IsRowNumber].[All]" cap="All"/>
    <pageField fld="4" hier="78" name="[Relationships].[Cardinality (Filter)].[All]" cap="All"/>
  </pageFields>
  <dataFields count="9">
    <dataField fld="5" subtotal="count" baseField="0" baseItem="0"/>
    <dataField fld="6" subtotal="count" baseField="0" baseItem="0"/>
    <dataField fld="7" subtotal="count" baseField="0" baseItem="0"/>
    <dataField name="1:M Ratio %" fld="13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1:M Ratio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8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057B5-E419-4955-8427-D5ECED63A103}" name="Compression" cacheId="28" applyNumberFormats="0" applyBorderFormats="0" applyFontFormats="0" applyPatternFormats="0" applyAlignmentFormats="0" applyWidthHeightFormats="1" dataCaption="Values" tag="f0bd1038-2e4f-4066-a28d-2db801f60e3d" updatedVersion="8" minRefreshableVersion="3" useAutoFormatting="1" colGrandTotals="0" itemPrintTitles="1" createdVersion="5" indent="0" outline="1" outlineData="1" multipleFieldFilters="0">
  <location ref="A3:E19" firstHeaderRow="0" firstDataRow="1" firstDataCol="1" rowPageCount="1" colPageCount="1"/>
  <pivotFields count="7"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axis="axisRow" allDrilled="1" showAll="0" dataSourceSort="1">
      <items count="1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6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35" name="[Columns].[IsRowNumber].[All]" cap="All"/>
  </pageFields>
  <dataFields count="4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6"/>
    <rowHierarchyUsage hierarchyUsage="4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B25D3-B693-4C16-A0C2-C656694DD8A5}" name="ColumnsDataTypes" cacheId="31" applyNumberFormats="0" applyBorderFormats="0" applyFontFormats="0" applyPatternFormats="0" applyAlignmentFormats="0" applyWidthHeightFormats="1" dataCaption="Values" tag="99e483fa-c0c1-4a8c-8d30-3313ab43e6a9" updatedVersion="8" minRefreshableVersion="3" useAutoFormatting="1" itemPrintTitles="1" createdVersion="5" indent="0" outline="1" outlineData="1" multipleFieldFilters="0">
  <location ref="A3:K11" firstHeaderRow="0" firstDataRow="1" firstDataCol="1" rowPageCount="1" colPageCount="1"/>
  <pivotFields count="13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6">
        <item x="0" e="0"/>
        <item x="1" e="0"/>
        <item x="2"/>
        <item x="3" e="0"/>
        <item x="4" e="0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8">
    <i>
      <x/>
    </i>
    <i>
      <x v="1"/>
    </i>
    <i>
      <x v="2"/>
    </i>
    <i r="1">
      <x/>
    </i>
    <i r="1">
      <x v="1"/>
    </i>
    <i>
      <x v="3"/>
    </i>
    <i>
      <x v="4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35" name="[Columns].[IsRowNumber].[All]" cap="All"/>
  </pageFields>
  <dataFields count="10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5D6E4-8B08-4A3C-8400-7A2BC55216C6}" name="Encoding" cacheId="34" applyNumberFormats="0" applyBorderFormats="0" applyFontFormats="0" applyPatternFormats="0" applyAlignmentFormats="0" applyWidthHeightFormats="1" dataCaption="Values" tag="eb0ac110-0010-4a23-b6b5-f77d96c04bce" updatedVersion="8" minRefreshableVersion="3" useAutoFormatting="1" itemPrintTitles="1" createdVersion="5" indent="0" outline="1" outlineData="1" multipleFieldFilters="0">
  <location ref="A3:L13" firstHeaderRow="0" firstDataRow="1" firstDataCol="1" rowPageCount="1" colPageCount="1"/>
  <pivotFields count="15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6">
        <item x="0" e="0"/>
        <item x="1" e="0"/>
        <item x="2" e="0"/>
        <item x="3" e="0"/>
        <item x="4" e="0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3"/>
    <field x="1"/>
    <field x="2"/>
  </rowFields>
  <rowItems count="10">
    <i>
      <x/>
    </i>
    <i r="1">
      <x/>
    </i>
    <i r="1">
      <x v="1"/>
    </i>
    <i r="1">
      <x v="2"/>
    </i>
    <i r="1">
      <x v="3"/>
    </i>
    <i>
      <x v="1"/>
    </i>
    <i r="1">
      <x v="1"/>
    </i>
    <i r="1">
      <x v="4"/>
    </i>
    <i r="1">
      <x v="2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35" name="[Columns].[IsRowNumber].[All]" cap="All"/>
  </pageFields>
  <dataFields count="11"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27"/>
    <rowHierarchyUsage hierarchyUsage="24"/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List" backgroundRefresh="0" connectionId="1" xr16:uid="{DD134C6F-59F8-41F7-A904-BBD8B8D9191A}" autoFormatId="16" applyNumberFormats="0" applyBorderFormats="0" applyFontFormats="0" applyPatternFormats="0" applyAlignmentFormats="0" applyWidthHeightFormats="0">
  <queryTableRefresh nextId="46">
    <queryTableFields count="8">
      <queryTableField id="38" name="Table" tableColumnId="2"/>
      <queryTableField id="39" name="Type" tableColumnId="3"/>
      <queryTableField id="40" name="Name" tableColumnId="4"/>
      <queryTableField id="41" name="DAX Expression" tableColumnId="5"/>
      <queryTableField id="42" name="DisplayFolder" tableColumnId="6"/>
      <queryTableField id="43" name="FormatString" tableColumnId="7"/>
      <queryTableField id="44" name="IsHidden" tableColumnId="8"/>
      <queryTableField id="45" name="Description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064F08-4847-472A-91C9-3F16AF8CED42}" name="DaxExpressions" displayName="DaxExpressions" ref="A1:H128" tableType="queryTable" totalsRowShown="0">
  <autoFilter ref="A1:H128" xr:uid="{E584D407-417A-4F50-8D73-D0155C3D1026}"/>
  <tableColumns count="8">
    <tableColumn id="2" xr3:uid="{504957BD-78BD-4B23-9DDE-C1BA74A4466E}" uniqueName="2" name="Table" queryTableFieldId="38"/>
    <tableColumn id="3" xr3:uid="{FBC3067F-7A0C-4E12-8107-55F00D9B13F2}" uniqueName="3" name="Type" queryTableFieldId="39"/>
    <tableColumn id="4" xr3:uid="{C8DC7472-8E71-4E7B-B49E-7C6096058047}" uniqueName="4" name="Name" queryTableFieldId="40"/>
    <tableColumn id="5" xr3:uid="{5F36B0AB-E907-4BCB-9619-CBA3A704E5EB}" uniqueName="5" name="DAX Expression" queryTableFieldId="41" dataDxfId="0"/>
    <tableColumn id="6" xr3:uid="{D40587CE-99B8-4836-BEB3-407AFE51282D}" uniqueName="6" name="DisplayFolder" queryTableFieldId="42"/>
    <tableColumn id="7" xr3:uid="{78D7819D-7115-4B73-810D-66E58BB3E17E}" uniqueName="7" name="FormatString" queryTableFieldId="43"/>
    <tableColumn id="8" xr3:uid="{39D8AF83-566A-4421-BC42-ED2F44BDFB3E}" uniqueName="8" name="IsHidden" queryTableFieldId="44"/>
    <tableColumn id="9" xr3:uid="{1A92125B-CD0F-4014-BE54-F15DAA5B3267}" uniqueName="9" name="Description" queryTableField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qlbi.com/learn/dax-tools-video-course/" TargetMode="External"/><Relationship Id="rId1" Type="http://schemas.openxmlformats.org/officeDocument/2006/relationships/hyperlink" Target="https://daxstudio.org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985-2D6D-47F7-99B2-8663896C1772}">
  <sheetPr codeName="Sheet9"/>
  <dimension ref="A1:B22"/>
  <sheetViews>
    <sheetView topLeftCell="A2" workbookViewId="0">
      <selection activeCell="B2" sqref="B2"/>
    </sheetView>
  </sheetViews>
  <sheetFormatPr defaultRowHeight="15" x14ac:dyDescent="0.25"/>
  <cols>
    <col min="1" max="1" width="40.5703125" customWidth="1"/>
    <col min="2" max="2" width="27.85546875" customWidth="1"/>
  </cols>
  <sheetData>
    <row r="1" spans="1:2" ht="26.25" x14ac:dyDescent="0.4">
      <c r="A1" s="15" t="s">
        <v>57</v>
      </c>
    </row>
    <row r="2" spans="1:2" ht="60" x14ac:dyDescent="0.25">
      <c r="A2" s="17" t="s">
        <v>68</v>
      </c>
    </row>
    <row r="3" spans="1:2" ht="60" x14ac:dyDescent="0.25">
      <c r="A3" s="17" t="s">
        <v>67</v>
      </c>
    </row>
    <row r="4" spans="1:2" x14ac:dyDescent="0.25">
      <c r="A4" s="17"/>
    </row>
    <row r="5" spans="1:2" x14ac:dyDescent="0.25">
      <c r="A5" s="17" t="s">
        <v>69</v>
      </c>
    </row>
    <row r="6" spans="1:2" x14ac:dyDescent="0.25">
      <c r="A6" s="16" t="s">
        <v>58</v>
      </c>
    </row>
    <row r="7" spans="1:2" x14ac:dyDescent="0.25">
      <c r="A7" s="16" t="s">
        <v>59</v>
      </c>
    </row>
    <row r="9" spans="1:2" x14ac:dyDescent="0.25">
      <c r="A9" s="14" t="s">
        <v>60</v>
      </c>
    </row>
    <row r="10" spans="1:2" ht="30" x14ac:dyDescent="0.25">
      <c r="A10" s="13" t="s">
        <v>61</v>
      </c>
      <c r="B10" s="18" t="s">
        <v>63</v>
      </c>
    </row>
    <row r="11" spans="1:2" ht="45" x14ac:dyDescent="0.25">
      <c r="A11" s="13" t="s">
        <v>62</v>
      </c>
      <c r="B11" s="18" t="s">
        <v>64</v>
      </c>
    </row>
    <row r="22" spans="1:1" x14ac:dyDescent="0.25">
      <c r="A22" t="s">
        <v>66</v>
      </c>
    </row>
  </sheetData>
  <hyperlinks>
    <hyperlink ref="A10" r:id="rId1" xr:uid="{BBE0598D-5011-4C2F-AC03-87BBD5D8955B}"/>
    <hyperlink ref="A11" r:id="rId2" xr:uid="{12F2051A-5A10-4A01-BEC8-6B7890AEFF24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6F88-ED28-4B39-A824-A768A2F17B4D}">
  <sheetPr codeName="Sheet11"/>
  <dimension ref="A1:D16"/>
  <sheetViews>
    <sheetView showGridLines="0" workbookViewId="0">
      <selection activeCell="D15" sqref="D15"/>
    </sheetView>
  </sheetViews>
  <sheetFormatPr defaultRowHeight="15" x14ac:dyDescent="0.25"/>
  <cols>
    <col min="1" max="1" width="19.85546875" customWidth="1"/>
    <col min="2" max="2" width="24" customWidth="1"/>
    <col min="3" max="3" width="42.5703125" customWidth="1"/>
    <col min="4" max="4" width="47.7109375" bestFit="1" customWidth="1"/>
    <col min="6" max="6" width="14.85546875" bestFit="1" customWidth="1"/>
  </cols>
  <sheetData>
    <row r="1" spans="1:4" ht="18.75" x14ac:dyDescent="0.3">
      <c r="A1" s="20" t="s">
        <v>70</v>
      </c>
    </row>
    <row r="2" spans="1:4" ht="15.75" x14ac:dyDescent="0.25">
      <c r="A2" s="21" t="s">
        <v>86</v>
      </c>
      <c r="B2" s="32" t="str">
        <f>FileNameRange</f>
        <v>C:\Users\huynh\Downloads\Porfolio\HR Analysis\HR_Analysis.vpax</v>
      </c>
      <c r="C2" s="32"/>
      <c r="D2" s="32"/>
    </row>
    <row r="3" spans="1:4" x14ac:dyDescent="0.25">
      <c r="A3" s="16"/>
      <c r="B3" s="14"/>
      <c r="C3" s="14"/>
      <c r="D3" s="14"/>
    </row>
    <row r="4" spans="1:4" ht="18.75" x14ac:dyDescent="0.3">
      <c r="A4" s="23" t="s">
        <v>71</v>
      </c>
      <c r="B4" s="24" vm="2">
        <f>CUBEVALUE( "ThisWorkbookDataModel", CUBEMEMBER( "ThisWorkbookDataModel", "[Measures].[Table Size]") )</f>
        <v>1034634</v>
      </c>
      <c r="C4" s="14"/>
    </row>
    <row r="5" spans="1:4" ht="18.75" x14ac:dyDescent="0.3">
      <c r="A5" s="26" t="s">
        <v>72</v>
      </c>
      <c r="B5" s="19" vm="3">
        <f>CUBEVALUE( "ThisWorkbookDataModel", CUBEMEMBER( "ThisWorkbookDataModel", "[Measures].[Tables #]") )</f>
        <v>6</v>
      </c>
    </row>
    <row r="6" spans="1:4" ht="18.75" x14ac:dyDescent="0.3">
      <c r="A6" s="27" t="s">
        <v>75</v>
      </c>
      <c r="B6" s="25" vm="6">
        <f>CUBEVALUE( "ThisWorkbookDataModel", CUBEMEMBER( "ThisWorkbookDataModel", "[Measures].[Partitions #]") )</f>
        <v>6</v>
      </c>
    </row>
    <row r="7" spans="1:4" ht="18.75" x14ac:dyDescent="0.3">
      <c r="A7" s="22" t="s">
        <v>76</v>
      </c>
      <c r="B7" s="19" vm="7">
        <f>CUBEVALUE( "ThisWorkbookDataModel", CUBEMEMBER( "ThisWorkbookDataModel", "[Measures].[Segments #]") )</f>
        <v>6</v>
      </c>
    </row>
    <row r="8" spans="1:4" ht="18.75" x14ac:dyDescent="0.3">
      <c r="A8" s="27" t="s">
        <v>73</v>
      </c>
      <c r="B8" s="25" vm="4">
        <f>CUBEVALUE( "ThisWorkbookDataModel", CUBEMEMBER( "ThisWorkbookDataModel", "[Measures].[Columns #]") )</f>
        <v>51</v>
      </c>
    </row>
    <row r="9" spans="1:4" ht="18.75" x14ac:dyDescent="0.3">
      <c r="A9" s="28" t="s">
        <v>87</v>
      </c>
      <c r="B9" s="19" vm="8">
        <f>CUBEVALUE( "ThisWorkbookDataModel", CUBEMEMBER( "ThisWorkbookDataModel", "[Measures].[Measures #]") )</f>
        <v>119</v>
      </c>
    </row>
    <row r="10" spans="1:4" ht="18.75" x14ac:dyDescent="0.3">
      <c r="A10" s="27" t="s">
        <v>88</v>
      </c>
      <c r="B10" s="25" vm="9">
        <f>CUBEVALUE( "ThisWorkbookDataModel", CUBEMEMBER( "ThisWorkbookDataModel", "[Measures].[Calculated tables #]") )</f>
        <v>3</v>
      </c>
    </row>
    <row r="11" spans="1:4" ht="18.75" x14ac:dyDescent="0.3">
      <c r="A11" s="28" t="s">
        <v>89</v>
      </c>
      <c r="B11" s="19" vm="10">
        <f>CUBEVALUE( "ThisWorkbookDataModel", CUBEMEMBER( "ThisWorkbookDataModel", "[Measures].[Calculated columns #]") )</f>
        <v>5</v>
      </c>
    </row>
    <row r="12" spans="1:4" ht="18.75" x14ac:dyDescent="0.3">
      <c r="A12" s="27" t="s">
        <v>100</v>
      </c>
      <c r="B12" s="25" t="str" vm="14">
        <f>CUBEVALUE( "ThisWorkbookDataModel", CUBEMEMBER( "ThisWorkbookDataModel", "[Measures].[Calculation groups #]") )</f>
        <v/>
      </c>
    </row>
    <row r="13" spans="1:4" ht="18.75" x14ac:dyDescent="0.3">
      <c r="A13" s="27" t="s">
        <v>91</v>
      </c>
      <c r="B13" s="25" t="str" vm="11">
        <f>CUBEVALUE( "ThisWorkbookDataModel", CUBEMEMBER( "ThisWorkbookDataModel", "[Measures].[Calculation items #]") )</f>
        <v/>
      </c>
    </row>
    <row r="14" spans="1:4" ht="18.75" x14ac:dyDescent="0.3">
      <c r="A14" s="28" t="s">
        <v>90</v>
      </c>
      <c r="B14" s="19" t="str" vm="12">
        <f>CUBEVALUE( "ThisWorkbookDataModel", CUBEMEMBER( "ThisWorkbookDataModel", "[Measures].[Roles #]") )</f>
        <v/>
      </c>
    </row>
    <row r="15" spans="1:4" ht="18.75" x14ac:dyDescent="0.3">
      <c r="A15" s="23" t="s">
        <v>77</v>
      </c>
      <c r="B15" s="25">
        <f>IFERROR(CUBEVALUE( "ThisWorkbookDataModel", CUBEMEMBER( "ThisWorkbookDataModel", "([Tables].[IsLocalDateTable].[True],[Measures].[Tables #])") ),0)</f>
        <v>0</v>
      </c>
    </row>
    <row r="16" spans="1:4" ht="18" customHeight="1" x14ac:dyDescent="0.25">
      <c r="A16" s="21" t="s">
        <v>74</v>
      </c>
      <c r="B16" s="29" vm="5">
        <f>CUBEVALUE( "ThisWorkbookDataModel", CUBEMEMBER( "ThisWorkbookDataModel", "[Measures].[Last Refresh]") )</f>
        <v>45879.567510069443</v>
      </c>
      <c r="C16" s="14"/>
    </row>
  </sheetData>
  <mergeCells count="1">
    <mergeCell ref="B2:D2"/>
  </mergeCells>
  <conditionalFormatting sqref="B15">
    <cfRule type="cellIs" dxfId="1" priority="1" operator="greaterThan">
      <formula>0</formula>
    </cfRule>
  </conditionalFormatting>
  <hyperlinks>
    <hyperlink ref="A5" location="Tables!A1" display="Tables" xr:uid="{CC6E82EA-F22F-4773-BEB9-7C83FC57656E}"/>
    <hyperlink ref="A6" location="Partitions!A1" display="Partitions" xr:uid="{2292857A-31B4-4BB0-AF4C-112720914D2D}"/>
    <hyperlink ref="A8" location="Columns!A1" display="Columns" xr:uid="{8708C646-CBA5-45F7-8026-1C2AE0E64B61}"/>
    <hyperlink ref="A9" location="'DAX Expressions'!A1" display="Measures" xr:uid="{D27CCF8D-D75E-437C-B9FA-8EB5C52A0ECA}"/>
    <hyperlink ref="A10" location="'DAX Expressions'!A1" display="Measures" xr:uid="{AE580A42-8185-4773-9095-DD474F0404D8}"/>
    <hyperlink ref="A11" location="'DAX Expressions'!A1" display="Measures" xr:uid="{40E0C694-2FFB-4D4A-A8A2-584F9655D4C1}"/>
    <hyperlink ref="A13" location="'DAX Expressions'!A1" display="Measures" xr:uid="{132870A9-4A7F-4802-9045-E2BE6FEEB1C8}"/>
    <hyperlink ref="A14" location="'DAX Expressions'!A1" display="Measures" xr:uid="{ACB52A4D-A191-4103-ADCB-444D5CF6FDB2}"/>
    <hyperlink ref="A12" location="'DAX Expressions'!A1" display="Measures" xr:uid="{50EBEE0B-BDA8-4C14-B932-3E70F8F7E5DC}"/>
  </hyperlinks>
  <pageMargins left="0.7" right="0.7" top="0.75" bottom="0.75" header="0.3" footer="0.3"/>
  <pageSetup paperSize="9" orientation="portrait" r:id="rId1"/>
  <ignoredErrors>
    <ignoredError sqref="B1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873C-7428-4ADD-A196-3622786C7328}">
  <sheetPr codeName="Sheet1"/>
  <dimension ref="A1:W10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A9" sqref="A9"/>
    </sheetView>
  </sheetViews>
  <sheetFormatPr defaultRowHeight="15" x14ac:dyDescent="0.25"/>
  <cols>
    <col min="1" max="1" width="23.5703125" bestFit="1" customWidth="1"/>
    <col min="2" max="2" width="10.5703125" bestFit="1" customWidth="1"/>
    <col min="3" max="3" width="9.85546875" bestFit="1" customWidth="1"/>
    <col min="4" max="4" width="17.85546875" bestFit="1" customWidth="1"/>
    <col min="5" max="5" width="9" bestFit="1" customWidth="1"/>
    <col min="6" max="6" width="14.140625" bestFit="1" customWidth="1"/>
    <col min="7" max="7" width="23.5703125" bestFit="1" customWidth="1"/>
    <col min="8" max="8" width="10.42578125" bestFit="1" customWidth="1"/>
    <col min="9" max="9" width="5.85546875" bestFit="1" customWidth="1"/>
    <col min="10" max="10" width="10.140625" bestFit="1" customWidth="1"/>
    <col min="11" max="11" width="19.85546875" bestFit="1" customWidth="1"/>
    <col min="12" max="12" width="17.28515625" bestFit="1" customWidth="1"/>
    <col min="13" max="13" width="13.7109375" bestFit="1" customWidth="1"/>
    <col min="14" max="14" width="11.85546875" bestFit="1" customWidth="1"/>
    <col min="15" max="15" width="15.28515625" bestFit="1" customWidth="1"/>
    <col min="16" max="16" width="11.140625" bestFit="1" customWidth="1"/>
    <col min="17" max="17" width="11" bestFit="1" customWidth="1"/>
    <col min="18" max="18" width="10.140625" bestFit="1" customWidth="1"/>
    <col min="19" max="19" width="16.140625" bestFit="1" customWidth="1"/>
    <col min="20" max="20" width="20" bestFit="1" customWidth="1"/>
    <col min="21" max="21" width="19.7109375" bestFit="1" customWidth="1"/>
    <col min="22" max="22" width="20.5703125" bestFit="1" customWidth="1"/>
    <col min="23" max="23" width="13.140625" bestFit="1" customWidth="1"/>
  </cols>
  <sheetData>
    <row r="1" spans="1:23" x14ac:dyDescent="0.25">
      <c r="A1" s="1" t="s">
        <v>13</v>
      </c>
      <c r="B1" t="s" vm="13">
        <v>56</v>
      </c>
    </row>
    <row r="3" spans="1:23" x14ac:dyDescent="0.25">
      <c r="A3" s="1" t="s">
        <v>0</v>
      </c>
      <c r="B3" t="s">
        <v>35</v>
      </c>
      <c r="C3" t="s">
        <v>36</v>
      </c>
      <c r="D3" t="s">
        <v>37</v>
      </c>
      <c r="E3" t="s">
        <v>4</v>
      </c>
      <c r="F3" t="s">
        <v>38</v>
      </c>
      <c r="G3" t="s">
        <v>39</v>
      </c>
      <c r="H3" t="s">
        <v>51</v>
      </c>
      <c r="I3" t="s">
        <v>52</v>
      </c>
      <c r="J3" t="s">
        <v>5</v>
      </c>
      <c r="K3" t="s">
        <v>8</v>
      </c>
      <c r="L3" t="s">
        <v>9</v>
      </c>
      <c r="M3" t="s">
        <v>42</v>
      </c>
      <c r="N3" t="s">
        <v>40</v>
      </c>
      <c r="O3" t="s">
        <v>10</v>
      </c>
      <c r="P3" t="s">
        <v>11</v>
      </c>
      <c r="Q3" t="s">
        <v>12</v>
      </c>
      <c r="R3" t="s">
        <v>41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</row>
    <row r="4" spans="1:23" x14ac:dyDescent="0.25">
      <c r="A4" s="2" t="s">
        <v>102</v>
      </c>
      <c r="B4" s="4">
        <v>1</v>
      </c>
      <c r="C4" s="4">
        <v>544</v>
      </c>
      <c r="D4" s="4">
        <v>544</v>
      </c>
      <c r="E4" s="4">
        <v>264</v>
      </c>
      <c r="F4" s="4">
        <v>272</v>
      </c>
      <c r="G4" s="4">
        <v>8</v>
      </c>
      <c r="H4" s="11"/>
      <c r="I4" s="10"/>
      <c r="J4" s="34" t="s">
        <v>14</v>
      </c>
      <c r="K4" s="4"/>
      <c r="L4" s="4"/>
      <c r="M4" s="12"/>
      <c r="N4" s="3"/>
      <c r="O4" s="3">
        <v>5.2578979619846244E-4</v>
      </c>
      <c r="P4" s="4">
        <v>1</v>
      </c>
      <c r="Q4" s="4">
        <v>1</v>
      </c>
      <c r="R4" s="4">
        <v>2</v>
      </c>
      <c r="S4" s="4">
        <v>2</v>
      </c>
      <c r="T4" s="4"/>
      <c r="U4" s="4"/>
      <c r="V4" s="30"/>
      <c r="W4" s="31"/>
    </row>
    <row r="5" spans="1:23" x14ac:dyDescent="0.25">
      <c r="A5" s="2" t="s">
        <v>1</v>
      </c>
      <c r="B5" s="4">
        <v>4383</v>
      </c>
      <c r="C5" s="4">
        <v>425488</v>
      </c>
      <c r="D5" s="4">
        <v>352848</v>
      </c>
      <c r="E5" s="4">
        <v>31496</v>
      </c>
      <c r="F5" s="4">
        <v>282600</v>
      </c>
      <c r="G5" s="4">
        <v>38752</v>
      </c>
      <c r="H5" s="11"/>
      <c r="I5" s="10"/>
      <c r="J5" s="34" t="s">
        <v>7</v>
      </c>
      <c r="K5" s="4">
        <v>72640</v>
      </c>
      <c r="L5" s="4"/>
      <c r="M5" s="12">
        <v>1</v>
      </c>
      <c r="N5" s="3"/>
      <c r="O5" s="3">
        <v>0.41124494265605033</v>
      </c>
      <c r="P5" s="4">
        <v>1</v>
      </c>
      <c r="Q5" s="4">
        <v>1</v>
      </c>
      <c r="R5" s="4">
        <v>13</v>
      </c>
      <c r="S5" s="4">
        <v>13</v>
      </c>
      <c r="T5" s="4"/>
      <c r="U5" s="4"/>
      <c r="V5" s="30"/>
      <c r="W5" s="31"/>
    </row>
    <row r="6" spans="1:23" x14ac:dyDescent="0.25">
      <c r="A6" s="2" t="s">
        <v>345</v>
      </c>
      <c r="B6" s="4">
        <v>4383</v>
      </c>
      <c r="C6" s="4">
        <v>425488</v>
      </c>
      <c r="D6" s="4">
        <v>352848</v>
      </c>
      <c r="E6" s="4">
        <v>31496</v>
      </c>
      <c r="F6" s="4">
        <v>282600</v>
      </c>
      <c r="G6" s="4">
        <v>38752</v>
      </c>
      <c r="H6" s="11"/>
      <c r="I6" s="10"/>
      <c r="J6" s="34" t="s">
        <v>7</v>
      </c>
      <c r="K6" s="4">
        <v>72640</v>
      </c>
      <c r="L6" s="4"/>
      <c r="M6" s="12"/>
      <c r="N6" s="3"/>
      <c r="O6" s="3">
        <v>0.41124494265605033</v>
      </c>
      <c r="P6" s="4">
        <v>1</v>
      </c>
      <c r="Q6" s="4">
        <v>1</v>
      </c>
      <c r="R6" s="4">
        <v>13</v>
      </c>
      <c r="S6" s="4">
        <v>13</v>
      </c>
      <c r="T6" s="4"/>
      <c r="U6" s="4"/>
      <c r="V6" s="30"/>
      <c r="W6" s="31"/>
    </row>
    <row r="7" spans="1:23" x14ac:dyDescent="0.25">
      <c r="A7" s="2" t="s">
        <v>348</v>
      </c>
      <c r="B7" s="4">
        <v>6</v>
      </c>
      <c r="C7" s="4">
        <v>35420</v>
      </c>
      <c r="D7" s="4">
        <v>35420</v>
      </c>
      <c r="E7" s="4">
        <v>536</v>
      </c>
      <c r="F7" s="4">
        <v>34724</v>
      </c>
      <c r="G7" s="4">
        <v>160</v>
      </c>
      <c r="H7" s="11"/>
      <c r="I7" s="10"/>
      <c r="J7" s="34" t="s">
        <v>3</v>
      </c>
      <c r="K7" s="4"/>
      <c r="L7" s="4"/>
      <c r="M7" s="12"/>
      <c r="N7" s="3"/>
      <c r="O7" s="3">
        <v>3.4234328274539594E-2</v>
      </c>
      <c r="P7" s="4">
        <v>1</v>
      </c>
      <c r="Q7" s="4">
        <v>1</v>
      </c>
      <c r="R7" s="4">
        <v>4</v>
      </c>
      <c r="S7" s="4">
        <v>4</v>
      </c>
      <c r="T7" s="4"/>
      <c r="U7" s="4"/>
      <c r="V7" s="30"/>
      <c r="W7" s="31"/>
    </row>
    <row r="8" spans="1:23" x14ac:dyDescent="0.25">
      <c r="A8" s="2" t="s">
        <v>351</v>
      </c>
      <c r="B8" s="4">
        <v>28</v>
      </c>
      <c r="C8" s="4">
        <v>36778</v>
      </c>
      <c r="D8" s="4">
        <v>36778</v>
      </c>
      <c r="E8" s="4">
        <v>568</v>
      </c>
      <c r="F8" s="4">
        <v>35802</v>
      </c>
      <c r="G8" s="4">
        <v>408</v>
      </c>
      <c r="H8" s="11"/>
      <c r="I8" s="10"/>
      <c r="J8" s="34" t="s">
        <v>3</v>
      </c>
      <c r="K8" s="4"/>
      <c r="L8" s="4"/>
      <c r="M8" s="12"/>
      <c r="N8" s="3"/>
      <c r="O8" s="3">
        <v>3.5546869714314436E-2</v>
      </c>
      <c r="P8" s="4">
        <v>1</v>
      </c>
      <c r="Q8" s="4">
        <v>1</v>
      </c>
      <c r="R8" s="4">
        <v>4</v>
      </c>
      <c r="S8" s="4">
        <v>4</v>
      </c>
      <c r="T8" s="4"/>
      <c r="U8" s="4"/>
      <c r="V8" s="30"/>
      <c r="W8" s="31"/>
    </row>
    <row r="9" spans="1:23" x14ac:dyDescent="0.25">
      <c r="A9" s="2" t="s">
        <v>354</v>
      </c>
      <c r="B9" s="4">
        <v>308</v>
      </c>
      <c r="C9" s="4">
        <v>110916</v>
      </c>
      <c r="D9" s="4">
        <v>98324</v>
      </c>
      <c r="E9" s="4">
        <v>7680</v>
      </c>
      <c r="F9" s="4">
        <v>83156</v>
      </c>
      <c r="G9" s="4">
        <v>7488</v>
      </c>
      <c r="H9" s="11"/>
      <c r="I9" s="10"/>
      <c r="J9" s="34" t="s">
        <v>3</v>
      </c>
      <c r="K9" s="4"/>
      <c r="L9" s="4">
        <v>12592</v>
      </c>
      <c r="M9" s="12"/>
      <c r="N9" s="3"/>
      <c r="O9" s="3">
        <v>0.10720312690284681</v>
      </c>
      <c r="P9" s="4">
        <v>1</v>
      </c>
      <c r="Q9" s="4">
        <v>1</v>
      </c>
      <c r="R9" s="4">
        <v>15</v>
      </c>
      <c r="S9" s="4">
        <v>15</v>
      </c>
      <c r="T9" s="4"/>
      <c r="U9" s="4"/>
      <c r="V9" s="30"/>
      <c r="W9" s="31"/>
    </row>
    <row r="10" spans="1:23" x14ac:dyDescent="0.25">
      <c r="A10" s="2" t="s">
        <v>2</v>
      </c>
      <c r="B10" s="4">
        <v>9109</v>
      </c>
      <c r="C10" s="4">
        <v>1034634</v>
      </c>
      <c r="D10" s="4">
        <v>876762</v>
      </c>
      <c r="E10" s="4">
        <v>72040</v>
      </c>
      <c r="F10" s="4">
        <v>719154</v>
      </c>
      <c r="G10" s="4">
        <v>85568</v>
      </c>
      <c r="H10" s="11"/>
      <c r="I10" s="10"/>
      <c r="J10" s="34" t="s">
        <v>3</v>
      </c>
      <c r="K10" s="4">
        <v>145280</v>
      </c>
      <c r="L10" s="4">
        <v>12592</v>
      </c>
      <c r="M10" s="12">
        <v>1</v>
      </c>
      <c r="N10" s="3"/>
      <c r="O10" s="3">
        <v>1</v>
      </c>
      <c r="P10" s="4">
        <v>6</v>
      </c>
      <c r="Q10" s="4">
        <v>6</v>
      </c>
      <c r="R10" s="4">
        <v>51</v>
      </c>
      <c r="S10" s="4">
        <v>51</v>
      </c>
      <c r="T10" s="4"/>
      <c r="U10" s="4"/>
      <c r="V10" s="30"/>
      <c r="W10" s="31"/>
    </row>
  </sheetData>
  <dataConsolidate/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FC4-9511-4965-A177-796B073DBFB9}">
  <sheetPr codeName="Sheet2"/>
  <dimension ref="A1:O55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J10" sqref="J10"/>
    </sheetView>
  </sheetViews>
  <sheetFormatPr defaultRowHeight="15" x14ac:dyDescent="0.25"/>
  <cols>
    <col min="1" max="1" width="73.42578125" bestFit="1" customWidth="1"/>
    <col min="2" max="2" width="5.7109375" bestFit="1" customWidth="1"/>
    <col min="3" max="3" width="10.5703125" bestFit="1" customWidth="1"/>
    <col min="4" max="4" width="17.85546875" bestFit="1" customWidth="1"/>
    <col min="5" max="5" width="9" bestFit="1" customWidth="1"/>
    <col min="6" max="6" width="23.5703125" bestFit="1" customWidth="1"/>
    <col min="7" max="7" width="14.140625" bestFit="1" customWidth="1"/>
    <col min="8" max="8" width="15.28515625" bestFit="1" customWidth="1"/>
    <col min="9" max="9" width="11" bestFit="1" customWidth="1"/>
    <col min="10" max="10" width="10" bestFit="1" customWidth="1"/>
    <col min="11" max="11" width="16.140625" bestFit="1" customWidth="1"/>
    <col min="12" max="12" width="20" bestFit="1" customWidth="1"/>
    <col min="13" max="13" width="19.7109375" bestFit="1" customWidth="1"/>
    <col min="14" max="14" width="20.5703125" bestFit="1" customWidth="1"/>
    <col min="15" max="15" width="13.140625" bestFit="1" customWidth="1"/>
    <col min="16" max="16" width="17.85546875" bestFit="1" customWidth="1"/>
  </cols>
  <sheetData>
    <row r="1" spans="1:15" x14ac:dyDescent="0.25">
      <c r="A1" s="1" t="s">
        <v>13</v>
      </c>
      <c r="B1" t="s" vm="13">
        <v>56</v>
      </c>
    </row>
    <row r="3" spans="1:15" x14ac:dyDescent="0.25">
      <c r="A3" s="1" t="s">
        <v>0</v>
      </c>
      <c r="B3" t="s">
        <v>17</v>
      </c>
      <c r="C3" t="s">
        <v>35</v>
      </c>
      <c r="D3" t="s">
        <v>37</v>
      </c>
      <c r="E3" t="s">
        <v>4</v>
      </c>
      <c r="F3" t="s">
        <v>39</v>
      </c>
      <c r="G3" t="s">
        <v>38</v>
      </c>
      <c r="H3" t="s">
        <v>10</v>
      </c>
      <c r="I3" t="s">
        <v>12</v>
      </c>
      <c r="J3" t="s">
        <v>5</v>
      </c>
      <c r="K3" t="s">
        <v>92</v>
      </c>
      <c r="L3" t="s">
        <v>93</v>
      </c>
      <c r="M3" t="s">
        <v>94</v>
      </c>
      <c r="N3" t="s">
        <v>95</v>
      </c>
      <c r="O3" t="s">
        <v>96</v>
      </c>
    </row>
    <row r="4" spans="1:15" x14ac:dyDescent="0.25">
      <c r="A4" s="2" t="s">
        <v>361</v>
      </c>
      <c r="B4" s="4">
        <v>4383</v>
      </c>
      <c r="C4" s="4">
        <v>4383</v>
      </c>
      <c r="D4" s="4">
        <v>226116</v>
      </c>
      <c r="E4" s="4">
        <v>8896</v>
      </c>
      <c r="F4" s="4">
        <v>35072</v>
      </c>
      <c r="G4" s="4">
        <v>182148</v>
      </c>
      <c r="H4" s="3">
        <v>0.2185468484507565</v>
      </c>
      <c r="I4" s="4">
        <v>1</v>
      </c>
      <c r="J4" s="34" t="s">
        <v>6</v>
      </c>
      <c r="K4" s="4">
        <v>1</v>
      </c>
      <c r="L4" s="4"/>
      <c r="M4" s="4"/>
      <c r="N4" s="30"/>
      <c r="O4" s="31"/>
    </row>
    <row r="5" spans="1:15" x14ac:dyDescent="0.25">
      <c r="A5" s="2" t="s">
        <v>15</v>
      </c>
      <c r="B5" s="4">
        <v>4383</v>
      </c>
      <c r="C5" s="4">
        <v>4383</v>
      </c>
      <c r="D5" s="4">
        <v>226116</v>
      </c>
      <c r="E5" s="4">
        <v>8896</v>
      </c>
      <c r="F5" s="4">
        <v>35072</v>
      </c>
      <c r="G5" s="4">
        <v>182148</v>
      </c>
      <c r="H5" s="3">
        <v>0.2185468484507565</v>
      </c>
      <c r="I5" s="4">
        <v>1</v>
      </c>
      <c r="J5" s="34" t="s">
        <v>6</v>
      </c>
      <c r="K5" s="4">
        <v>1</v>
      </c>
      <c r="L5" s="4"/>
      <c r="M5" s="4"/>
      <c r="N5" s="30"/>
      <c r="O5" s="31"/>
    </row>
    <row r="6" spans="1:15" x14ac:dyDescent="0.25">
      <c r="A6" s="2" t="s">
        <v>362</v>
      </c>
      <c r="B6" s="4">
        <v>308</v>
      </c>
      <c r="C6" s="4">
        <v>308</v>
      </c>
      <c r="D6" s="4">
        <v>29252</v>
      </c>
      <c r="E6" s="4">
        <v>488</v>
      </c>
      <c r="F6" s="4">
        <v>2480</v>
      </c>
      <c r="G6" s="4">
        <v>26284</v>
      </c>
      <c r="H6" s="3">
        <v>2.8272799849995263E-2</v>
      </c>
      <c r="I6" s="4">
        <v>1</v>
      </c>
      <c r="J6" s="34" t="s">
        <v>6</v>
      </c>
      <c r="K6" s="4">
        <v>1</v>
      </c>
      <c r="L6" s="4"/>
      <c r="M6" s="4"/>
      <c r="N6" s="30"/>
      <c r="O6" s="31"/>
    </row>
    <row r="7" spans="1:15" x14ac:dyDescent="0.25">
      <c r="A7" s="2" t="s">
        <v>363</v>
      </c>
      <c r="B7" s="4">
        <v>4383</v>
      </c>
      <c r="C7" s="4">
        <v>144</v>
      </c>
      <c r="D7" s="4">
        <v>26496</v>
      </c>
      <c r="E7" s="4">
        <v>4512</v>
      </c>
      <c r="F7" s="4">
        <v>1168</v>
      </c>
      <c r="G7" s="4">
        <v>20816</v>
      </c>
      <c r="H7" s="3">
        <v>2.5609055956019231E-2</v>
      </c>
      <c r="I7" s="4">
        <v>1</v>
      </c>
      <c r="J7" s="34" t="s">
        <v>6</v>
      </c>
      <c r="K7" s="4">
        <v>1</v>
      </c>
      <c r="L7" s="4"/>
      <c r="M7" s="4"/>
      <c r="N7" s="30"/>
      <c r="O7" s="31"/>
    </row>
    <row r="8" spans="1:15" x14ac:dyDescent="0.25">
      <c r="A8" s="2" t="s">
        <v>79</v>
      </c>
      <c r="B8" s="4">
        <v>4383</v>
      </c>
      <c r="C8" s="4">
        <v>144</v>
      </c>
      <c r="D8" s="4">
        <v>26496</v>
      </c>
      <c r="E8" s="4">
        <v>4512</v>
      </c>
      <c r="F8" s="4">
        <v>1168</v>
      </c>
      <c r="G8" s="4">
        <v>20816</v>
      </c>
      <c r="H8" s="3">
        <v>2.5609055956019231E-2</v>
      </c>
      <c r="I8" s="4">
        <v>1</v>
      </c>
      <c r="J8" s="34" t="s">
        <v>6</v>
      </c>
      <c r="K8" s="4">
        <v>1</v>
      </c>
      <c r="L8" s="4"/>
      <c r="M8" s="4"/>
      <c r="N8" s="30"/>
      <c r="O8" s="31"/>
    </row>
    <row r="9" spans="1:15" x14ac:dyDescent="0.25">
      <c r="A9" s="2" t="s">
        <v>364</v>
      </c>
      <c r="B9" s="4">
        <v>4383</v>
      </c>
      <c r="C9" s="4">
        <v>48</v>
      </c>
      <c r="D9" s="4">
        <v>22056</v>
      </c>
      <c r="E9" s="4">
        <v>3432</v>
      </c>
      <c r="F9" s="4">
        <v>400</v>
      </c>
      <c r="G9" s="4">
        <v>18224</v>
      </c>
      <c r="H9" s="3">
        <v>2.1317683354693542E-2</v>
      </c>
      <c r="I9" s="4">
        <v>1</v>
      </c>
      <c r="J9" s="34" t="s">
        <v>6</v>
      </c>
      <c r="K9" s="4">
        <v>1</v>
      </c>
      <c r="L9" s="4"/>
      <c r="M9" s="4"/>
      <c r="N9" s="30"/>
      <c r="O9" s="31"/>
    </row>
    <row r="10" spans="1:15" x14ac:dyDescent="0.25">
      <c r="A10" s="2" t="s">
        <v>80</v>
      </c>
      <c r="B10" s="4">
        <v>4383</v>
      </c>
      <c r="C10" s="4">
        <v>48</v>
      </c>
      <c r="D10" s="4">
        <v>22056</v>
      </c>
      <c r="E10" s="4">
        <v>3432</v>
      </c>
      <c r="F10" s="4">
        <v>400</v>
      </c>
      <c r="G10" s="4">
        <v>18224</v>
      </c>
      <c r="H10" s="3">
        <v>2.1317683354693542E-2</v>
      </c>
      <c r="I10" s="4">
        <v>1</v>
      </c>
      <c r="J10" s="34" t="s">
        <v>6</v>
      </c>
      <c r="K10" s="4">
        <v>1</v>
      </c>
      <c r="L10" s="4"/>
      <c r="M10" s="4"/>
      <c r="N10" s="30"/>
      <c r="O10" s="31"/>
    </row>
    <row r="11" spans="1:15" x14ac:dyDescent="0.25">
      <c r="A11" s="2" t="s">
        <v>45</v>
      </c>
      <c r="B11" s="4">
        <v>4383</v>
      </c>
      <c r="C11" s="4">
        <v>7</v>
      </c>
      <c r="D11" s="4">
        <v>19048</v>
      </c>
      <c r="E11" s="4">
        <v>1800</v>
      </c>
      <c r="F11" s="4">
        <v>64</v>
      </c>
      <c r="G11" s="4">
        <v>17184</v>
      </c>
      <c r="H11" s="3">
        <v>1.8410375069831456E-2</v>
      </c>
      <c r="I11" s="4">
        <v>1</v>
      </c>
      <c r="J11" s="34" t="s">
        <v>6</v>
      </c>
      <c r="K11" s="4">
        <v>1</v>
      </c>
      <c r="L11" s="4"/>
      <c r="M11" s="4"/>
      <c r="N11" s="30"/>
      <c r="O11" s="31"/>
    </row>
    <row r="12" spans="1:15" x14ac:dyDescent="0.25">
      <c r="A12" s="2" t="s">
        <v>365</v>
      </c>
      <c r="B12" s="4">
        <v>4383</v>
      </c>
      <c r="C12" s="4">
        <v>7</v>
      </c>
      <c r="D12" s="4">
        <v>19048</v>
      </c>
      <c r="E12" s="4">
        <v>1800</v>
      </c>
      <c r="F12" s="4">
        <v>64</v>
      </c>
      <c r="G12" s="4">
        <v>17184</v>
      </c>
      <c r="H12" s="3">
        <v>1.8410375069831456E-2</v>
      </c>
      <c r="I12" s="4">
        <v>1</v>
      </c>
      <c r="J12" s="34" t="s">
        <v>6</v>
      </c>
      <c r="K12" s="4">
        <v>1</v>
      </c>
      <c r="L12" s="4"/>
      <c r="M12" s="4"/>
      <c r="N12" s="30"/>
      <c r="O12" s="31"/>
    </row>
    <row r="13" spans="1:15" x14ac:dyDescent="0.25">
      <c r="A13" s="2" t="s">
        <v>366</v>
      </c>
      <c r="B13" s="4">
        <v>28</v>
      </c>
      <c r="C13" s="4">
        <v>28</v>
      </c>
      <c r="D13" s="4">
        <v>18676</v>
      </c>
      <c r="E13" s="4">
        <v>152</v>
      </c>
      <c r="F13" s="4">
        <v>240</v>
      </c>
      <c r="G13" s="4">
        <v>18284</v>
      </c>
      <c r="H13" s="3">
        <v>1.8050827635666331E-2</v>
      </c>
      <c r="I13" s="4">
        <v>1</v>
      </c>
      <c r="J13" s="34" t="s">
        <v>6</v>
      </c>
      <c r="K13" s="4">
        <v>1</v>
      </c>
      <c r="L13" s="4"/>
      <c r="M13" s="4"/>
      <c r="N13" s="30"/>
      <c r="O13" s="31"/>
    </row>
    <row r="14" spans="1:15" x14ac:dyDescent="0.25">
      <c r="A14" s="2" t="s">
        <v>16</v>
      </c>
      <c r="B14" s="4">
        <v>4383</v>
      </c>
      <c r="C14" s="4">
        <v>12</v>
      </c>
      <c r="D14" s="4">
        <v>17632</v>
      </c>
      <c r="E14" s="4">
        <v>256</v>
      </c>
      <c r="F14" s="4">
        <v>112</v>
      </c>
      <c r="G14" s="4">
        <v>17264</v>
      </c>
      <c r="H14" s="3">
        <v>1.7041775159138399E-2</v>
      </c>
      <c r="I14" s="4">
        <v>1</v>
      </c>
      <c r="J14" s="34" t="s">
        <v>6</v>
      </c>
      <c r="K14" s="4">
        <v>1</v>
      </c>
      <c r="L14" s="4"/>
      <c r="M14" s="4"/>
      <c r="N14" s="30"/>
      <c r="O14" s="31"/>
    </row>
    <row r="15" spans="1:15" x14ac:dyDescent="0.25">
      <c r="A15" s="2" t="s">
        <v>367</v>
      </c>
      <c r="B15" s="4">
        <v>4383</v>
      </c>
      <c r="C15" s="4">
        <v>12</v>
      </c>
      <c r="D15" s="4">
        <v>17632</v>
      </c>
      <c r="E15" s="4">
        <v>256</v>
      </c>
      <c r="F15" s="4">
        <v>112</v>
      </c>
      <c r="G15" s="4">
        <v>17264</v>
      </c>
      <c r="H15" s="3">
        <v>1.7041775159138399E-2</v>
      </c>
      <c r="I15" s="4">
        <v>1</v>
      </c>
      <c r="J15" s="34" t="s">
        <v>6</v>
      </c>
      <c r="K15" s="4">
        <v>1</v>
      </c>
      <c r="L15" s="4"/>
      <c r="M15" s="4"/>
      <c r="N15" s="30"/>
      <c r="O15" s="31"/>
    </row>
    <row r="16" spans="1:15" x14ac:dyDescent="0.25">
      <c r="A16" s="2" t="s">
        <v>368</v>
      </c>
      <c r="B16" s="4">
        <v>308</v>
      </c>
      <c r="C16" s="4">
        <v>7</v>
      </c>
      <c r="D16" s="4">
        <v>17600</v>
      </c>
      <c r="E16" s="4">
        <v>224</v>
      </c>
      <c r="F16" s="4">
        <v>64</v>
      </c>
      <c r="G16" s="4">
        <v>17312</v>
      </c>
      <c r="H16" s="3">
        <v>1.7010846347597315E-2</v>
      </c>
      <c r="I16" s="4">
        <v>1</v>
      </c>
      <c r="J16" s="34" t="s">
        <v>6</v>
      </c>
      <c r="K16" s="4">
        <v>1</v>
      </c>
      <c r="L16" s="4"/>
      <c r="M16" s="4"/>
      <c r="N16" s="30"/>
      <c r="O16" s="31"/>
    </row>
    <row r="17" spans="1:15" x14ac:dyDescent="0.25">
      <c r="A17" s="2" t="s">
        <v>369</v>
      </c>
      <c r="B17" s="4">
        <v>6</v>
      </c>
      <c r="C17" s="4">
        <v>6</v>
      </c>
      <c r="D17" s="4">
        <v>17470</v>
      </c>
      <c r="E17" s="4">
        <v>136</v>
      </c>
      <c r="F17" s="4">
        <v>64</v>
      </c>
      <c r="G17" s="4">
        <v>17270</v>
      </c>
      <c r="H17" s="3">
        <v>1.6885198050711654E-2</v>
      </c>
      <c r="I17" s="4">
        <v>1</v>
      </c>
      <c r="J17" s="34" t="s">
        <v>6</v>
      </c>
      <c r="K17" s="4">
        <v>1</v>
      </c>
      <c r="L17" s="4"/>
      <c r="M17" s="4"/>
      <c r="N17" s="30"/>
      <c r="O17" s="31"/>
    </row>
    <row r="18" spans="1:15" x14ac:dyDescent="0.25">
      <c r="A18" s="2" t="s">
        <v>370</v>
      </c>
      <c r="B18" s="4">
        <v>308</v>
      </c>
      <c r="C18" s="4">
        <v>5</v>
      </c>
      <c r="D18" s="4">
        <v>17466</v>
      </c>
      <c r="E18" s="4">
        <v>144</v>
      </c>
      <c r="F18" s="4">
        <v>48</v>
      </c>
      <c r="G18" s="4">
        <v>17274</v>
      </c>
      <c r="H18" s="3">
        <v>1.6881331949269017E-2</v>
      </c>
      <c r="I18" s="4">
        <v>1</v>
      </c>
      <c r="J18" s="34" t="s">
        <v>6</v>
      </c>
      <c r="K18" s="4">
        <v>1</v>
      </c>
      <c r="L18" s="4"/>
      <c r="M18" s="4"/>
      <c r="N18" s="30"/>
      <c r="O18" s="31"/>
    </row>
    <row r="19" spans="1:15" x14ac:dyDescent="0.25">
      <c r="A19" s="2" t="s">
        <v>371</v>
      </c>
      <c r="B19" s="4">
        <v>308</v>
      </c>
      <c r="C19" s="4">
        <v>4</v>
      </c>
      <c r="D19" s="4">
        <v>17458</v>
      </c>
      <c r="E19" s="4">
        <v>192</v>
      </c>
      <c r="F19" s="4">
        <v>48</v>
      </c>
      <c r="G19" s="4">
        <v>17218</v>
      </c>
      <c r="H19" s="3">
        <v>1.6873599746383746E-2</v>
      </c>
      <c r="I19" s="4">
        <v>1</v>
      </c>
      <c r="J19" s="34" t="s">
        <v>6</v>
      </c>
      <c r="K19" s="4">
        <v>1</v>
      </c>
      <c r="L19" s="4"/>
      <c r="M19" s="4"/>
      <c r="N19" s="30"/>
      <c r="O19" s="31"/>
    </row>
    <row r="20" spans="1:15" x14ac:dyDescent="0.25">
      <c r="A20" s="2" t="s">
        <v>372</v>
      </c>
      <c r="B20" s="4">
        <v>28</v>
      </c>
      <c r="C20" s="4">
        <v>4</v>
      </c>
      <c r="D20" s="4">
        <v>17430</v>
      </c>
      <c r="E20" s="4">
        <v>136</v>
      </c>
      <c r="F20" s="4">
        <v>48</v>
      </c>
      <c r="G20" s="4">
        <v>17246</v>
      </c>
      <c r="H20" s="3">
        <v>1.6846537036285296E-2</v>
      </c>
      <c r="I20" s="4">
        <v>1</v>
      </c>
      <c r="J20" s="34" t="s">
        <v>6</v>
      </c>
      <c r="K20" s="4">
        <v>1</v>
      </c>
      <c r="L20" s="4"/>
      <c r="M20" s="4"/>
      <c r="N20" s="30"/>
      <c r="O20" s="31"/>
    </row>
    <row r="21" spans="1:15" x14ac:dyDescent="0.25">
      <c r="A21" s="2" t="s">
        <v>373</v>
      </c>
      <c r="B21" s="4">
        <v>6</v>
      </c>
      <c r="C21" s="4">
        <v>6</v>
      </c>
      <c r="D21" s="4">
        <v>17382</v>
      </c>
      <c r="E21" s="4">
        <v>136</v>
      </c>
      <c r="F21" s="4">
        <v>64</v>
      </c>
      <c r="G21" s="4">
        <v>17182</v>
      </c>
      <c r="H21" s="3">
        <v>1.6800143818973667E-2</v>
      </c>
      <c r="I21" s="4">
        <v>1</v>
      </c>
      <c r="J21" s="34" t="s">
        <v>6</v>
      </c>
      <c r="K21" s="4">
        <v>1</v>
      </c>
      <c r="L21" s="4"/>
      <c r="M21" s="4"/>
      <c r="N21" s="30"/>
      <c r="O21" s="31"/>
    </row>
    <row r="22" spans="1:15" x14ac:dyDescent="0.25">
      <c r="A22" s="2" t="s">
        <v>81</v>
      </c>
      <c r="B22" s="4">
        <v>4383</v>
      </c>
      <c r="C22" s="4">
        <v>4</v>
      </c>
      <c r="D22" s="4">
        <v>17312</v>
      </c>
      <c r="E22" s="4">
        <v>136</v>
      </c>
      <c r="F22" s="4">
        <v>48</v>
      </c>
      <c r="G22" s="4">
        <v>17128</v>
      </c>
      <c r="H22" s="3">
        <v>1.673248704372754E-2</v>
      </c>
      <c r="I22" s="4">
        <v>1</v>
      </c>
      <c r="J22" s="34" t="s">
        <v>6</v>
      </c>
      <c r="K22" s="4">
        <v>1</v>
      </c>
      <c r="L22" s="4"/>
      <c r="M22" s="4"/>
      <c r="N22" s="30"/>
      <c r="O22" s="31"/>
    </row>
    <row r="23" spans="1:15" x14ac:dyDescent="0.25">
      <c r="A23" s="2" t="s">
        <v>374</v>
      </c>
      <c r="B23" s="4">
        <v>4383</v>
      </c>
      <c r="C23" s="4">
        <v>4</v>
      </c>
      <c r="D23" s="4">
        <v>17312</v>
      </c>
      <c r="E23" s="4">
        <v>136</v>
      </c>
      <c r="F23" s="4">
        <v>48</v>
      </c>
      <c r="G23" s="4">
        <v>17128</v>
      </c>
      <c r="H23" s="3">
        <v>1.673248704372754E-2</v>
      </c>
      <c r="I23" s="4">
        <v>1</v>
      </c>
      <c r="J23" s="34" t="s">
        <v>6</v>
      </c>
      <c r="K23" s="4">
        <v>1</v>
      </c>
      <c r="L23" s="4"/>
      <c r="M23" s="4"/>
      <c r="N23" s="30"/>
      <c r="O23" s="31"/>
    </row>
    <row r="24" spans="1:15" x14ac:dyDescent="0.25">
      <c r="A24" s="2" t="s">
        <v>82</v>
      </c>
      <c r="B24" s="4">
        <v>4383</v>
      </c>
      <c r="C24" s="4">
        <v>144</v>
      </c>
      <c r="D24" s="4">
        <v>8576</v>
      </c>
      <c r="E24" s="4">
        <v>4512</v>
      </c>
      <c r="F24" s="4">
        <v>1168</v>
      </c>
      <c r="G24" s="4">
        <v>2896</v>
      </c>
      <c r="H24" s="3">
        <v>8.288921493011055E-3</v>
      </c>
      <c r="I24" s="4">
        <v>1</v>
      </c>
      <c r="J24" s="34" t="s">
        <v>6</v>
      </c>
      <c r="K24" s="4">
        <v>1</v>
      </c>
      <c r="L24" s="4"/>
      <c r="M24" s="4"/>
      <c r="N24" s="30"/>
      <c r="O24" s="31"/>
    </row>
    <row r="25" spans="1:15" x14ac:dyDescent="0.25">
      <c r="A25" s="2" t="s">
        <v>375</v>
      </c>
      <c r="B25" s="4">
        <v>4383</v>
      </c>
      <c r="C25" s="4">
        <v>144</v>
      </c>
      <c r="D25" s="4">
        <v>8576</v>
      </c>
      <c r="E25" s="4">
        <v>4512</v>
      </c>
      <c r="F25" s="4">
        <v>1168</v>
      </c>
      <c r="G25" s="4">
        <v>2896</v>
      </c>
      <c r="H25" s="3">
        <v>8.288921493011055E-3</v>
      </c>
      <c r="I25" s="4">
        <v>1</v>
      </c>
      <c r="J25" s="34" t="s">
        <v>6</v>
      </c>
      <c r="K25" s="4">
        <v>1</v>
      </c>
      <c r="L25" s="4"/>
      <c r="M25" s="4"/>
      <c r="N25" s="30"/>
      <c r="O25" s="31"/>
    </row>
    <row r="26" spans="1:15" x14ac:dyDescent="0.25">
      <c r="A26" s="2" t="s">
        <v>83</v>
      </c>
      <c r="B26" s="4">
        <v>4383</v>
      </c>
      <c r="C26" s="4">
        <v>48</v>
      </c>
      <c r="D26" s="4">
        <v>5320</v>
      </c>
      <c r="E26" s="4">
        <v>3432</v>
      </c>
      <c r="F26" s="4">
        <v>400</v>
      </c>
      <c r="G26" s="4">
        <v>1488</v>
      </c>
      <c r="H26" s="3">
        <v>5.1419149187055518E-3</v>
      </c>
      <c r="I26" s="4">
        <v>1</v>
      </c>
      <c r="J26" s="34" t="s">
        <v>6</v>
      </c>
      <c r="K26" s="4">
        <v>1</v>
      </c>
      <c r="L26" s="4"/>
      <c r="M26" s="4"/>
      <c r="N26" s="30"/>
      <c r="O26" s="31"/>
    </row>
    <row r="27" spans="1:15" x14ac:dyDescent="0.25">
      <c r="A27" s="2" t="s">
        <v>376</v>
      </c>
      <c r="B27" s="4">
        <v>4383</v>
      </c>
      <c r="C27" s="4">
        <v>48</v>
      </c>
      <c r="D27" s="4">
        <v>5320</v>
      </c>
      <c r="E27" s="4">
        <v>3432</v>
      </c>
      <c r="F27" s="4">
        <v>400</v>
      </c>
      <c r="G27" s="4">
        <v>1488</v>
      </c>
      <c r="H27" s="3">
        <v>5.1419149187055518E-3</v>
      </c>
      <c r="I27" s="4">
        <v>1</v>
      </c>
      <c r="J27" s="34" t="s">
        <v>6</v>
      </c>
      <c r="K27" s="4">
        <v>1</v>
      </c>
      <c r="L27" s="4"/>
      <c r="M27" s="4"/>
      <c r="N27" s="30"/>
      <c r="O27" s="31"/>
    </row>
    <row r="28" spans="1:15" x14ac:dyDescent="0.25">
      <c r="A28" s="2" t="s">
        <v>84</v>
      </c>
      <c r="B28" s="4">
        <v>4383</v>
      </c>
      <c r="C28" s="4">
        <v>12</v>
      </c>
      <c r="D28" s="4">
        <v>3656</v>
      </c>
      <c r="E28" s="4">
        <v>2200</v>
      </c>
      <c r="F28" s="4">
        <v>112</v>
      </c>
      <c r="G28" s="4">
        <v>1344</v>
      </c>
      <c r="H28" s="3">
        <v>3.5336167185690786E-3</v>
      </c>
      <c r="I28" s="4">
        <v>1</v>
      </c>
      <c r="J28" s="34" t="s">
        <v>6</v>
      </c>
      <c r="K28" s="4">
        <v>1</v>
      </c>
      <c r="L28" s="4"/>
      <c r="M28" s="4"/>
      <c r="N28" s="30"/>
      <c r="O28" s="31"/>
    </row>
    <row r="29" spans="1:15" x14ac:dyDescent="0.25">
      <c r="A29" s="2" t="s">
        <v>377</v>
      </c>
      <c r="B29" s="4">
        <v>4383</v>
      </c>
      <c r="C29" s="4">
        <v>12</v>
      </c>
      <c r="D29" s="4">
        <v>3656</v>
      </c>
      <c r="E29" s="4">
        <v>2200</v>
      </c>
      <c r="F29" s="4">
        <v>112</v>
      </c>
      <c r="G29" s="4">
        <v>1344</v>
      </c>
      <c r="H29" s="3">
        <v>3.5336167185690786E-3</v>
      </c>
      <c r="I29" s="4">
        <v>1</v>
      </c>
      <c r="J29" s="34" t="s">
        <v>6</v>
      </c>
      <c r="K29" s="4">
        <v>1</v>
      </c>
      <c r="L29" s="4"/>
      <c r="M29" s="4"/>
      <c r="N29" s="30"/>
      <c r="O29" s="31"/>
    </row>
    <row r="30" spans="1:15" x14ac:dyDescent="0.25">
      <c r="A30" s="2" t="s">
        <v>46</v>
      </c>
      <c r="B30" s="4">
        <v>4383</v>
      </c>
      <c r="C30" s="4">
        <v>7</v>
      </c>
      <c r="D30" s="4">
        <v>3188</v>
      </c>
      <c r="E30" s="4">
        <v>1800</v>
      </c>
      <c r="F30" s="4">
        <v>64</v>
      </c>
      <c r="G30" s="4">
        <v>1324</v>
      </c>
      <c r="H30" s="3">
        <v>3.0812828497806953E-3</v>
      </c>
      <c r="I30" s="4">
        <v>1</v>
      </c>
      <c r="J30" s="34" t="s">
        <v>6</v>
      </c>
      <c r="K30" s="4">
        <v>1</v>
      </c>
      <c r="L30" s="4"/>
      <c r="M30" s="4"/>
      <c r="N30" s="30"/>
      <c r="O30" s="31"/>
    </row>
    <row r="31" spans="1:15" x14ac:dyDescent="0.25">
      <c r="A31" s="2" t="s">
        <v>378</v>
      </c>
      <c r="B31" s="4">
        <v>4383</v>
      </c>
      <c r="C31" s="4">
        <v>7</v>
      </c>
      <c r="D31" s="4">
        <v>3188</v>
      </c>
      <c r="E31" s="4">
        <v>1800</v>
      </c>
      <c r="F31" s="4">
        <v>64</v>
      </c>
      <c r="G31" s="4">
        <v>1324</v>
      </c>
      <c r="H31" s="3">
        <v>3.0812828497806953E-3</v>
      </c>
      <c r="I31" s="4">
        <v>1</v>
      </c>
      <c r="J31" s="34" t="s">
        <v>6</v>
      </c>
      <c r="K31" s="4">
        <v>1</v>
      </c>
      <c r="L31" s="4"/>
      <c r="M31" s="4"/>
      <c r="N31" s="30"/>
      <c r="O31" s="31"/>
    </row>
    <row r="32" spans="1:15" x14ac:dyDescent="0.25">
      <c r="A32" s="2" t="s">
        <v>379</v>
      </c>
      <c r="B32" s="4">
        <v>308</v>
      </c>
      <c r="C32" s="4">
        <v>308</v>
      </c>
      <c r="D32" s="4">
        <v>2744</v>
      </c>
      <c r="E32" s="4">
        <v>1368</v>
      </c>
      <c r="F32" s="4">
        <v>1240</v>
      </c>
      <c r="G32" s="4">
        <v>136</v>
      </c>
      <c r="H32" s="3">
        <v>2.6521455896481266E-3</v>
      </c>
      <c r="I32" s="4">
        <v>1</v>
      </c>
      <c r="J32" s="34" t="s">
        <v>14</v>
      </c>
      <c r="K32" s="4">
        <v>1</v>
      </c>
      <c r="L32" s="4"/>
      <c r="M32" s="4"/>
      <c r="N32" s="30"/>
      <c r="O32" s="31"/>
    </row>
    <row r="33" spans="1:15" x14ac:dyDescent="0.25">
      <c r="A33" s="2" t="s">
        <v>380</v>
      </c>
      <c r="B33" s="4">
        <v>308</v>
      </c>
      <c r="C33" s="4">
        <v>308</v>
      </c>
      <c r="D33" s="4">
        <v>2744</v>
      </c>
      <c r="E33" s="4">
        <v>1368</v>
      </c>
      <c r="F33" s="4">
        <v>1240</v>
      </c>
      <c r="G33" s="4">
        <v>136</v>
      </c>
      <c r="H33" s="3">
        <v>2.6521455896481266E-3</v>
      </c>
      <c r="I33" s="4">
        <v>1</v>
      </c>
      <c r="J33" s="34" t="s">
        <v>14</v>
      </c>
      <c r="K33" s="4">
        <v>1</v>
      </c>
      <c r="L33" s="4"/>
      <c r="M33" s="4"/>
      <c r="N33" s="30"/>
      <c r="O33" s="31"/>
    </row>
    <row r="34" spans="1:15" x14ac:dyDescent="0.25">
      <c r="A34" s="2" t="s">
        <v>381</v>
      </c>
      <c r="B34" s="4">
        <v>308</v>
      </c>
      <c r="C34" s="4">
        <v>12</v>
      </c>
      <c r="D34" s="4">
        <v>1744</v>
      </c>
      <c r="E34" s="4">
        <v>288</v>
      </c>
      <c r="F34" s="4">
        <v>112</v>
      </c>
      <c r="G34" s="4">
        <v>1344</v>
      </c>
      <c r="H34" s="3">
        <v>1.6856202289891884E-3</v>
      </c>
      <c r="I34" s="4">
        <v>1</v>
      </c>
      <c r="J34" s="34" t="s">
        <v>6</v>
      </c>
      <c r="K34" s="4">
        <v>1</v>
      </c>
      <c r="L34" s="4"/>
      <c r="M34" s="4"/>
      <c r="N34" s="30"/>
      <c r="O34" s="31"/>
    </row>
    <row r="35" spans="1:15" x14ac:dyDescent="0.25">
      <c r="A35" s="2" t="s">
        <v>382</v>
      </c>
      <c r="B35" s="4">
        <v>4383</v>
      </c>
      <c r="C35" s="4">
        <v>12</v>
      </c>
      <c r="D35" s="4">
        <v>1712</v>
      </c>
      <c r="E35" s="4">
        <v>256</v>
      </c>
      <c r="F35" s="4">
        <v>112</v>
      </c>
      <c r="G35" s="4">
        <v>1344</v>
      </c>
      <c r="H35" s="3">
        <v>1.6546914174481024E-3</v>
      </c>
      <c r="I35" s="4">
        <v>1</v>
      </c>
      <c r="J35" s="34" t="s">
        <v>6</v>
      </c>
      <c r="K35" s="4">
        <v>1</v>
      </c>
      <c r="L35" s="4"/>
      <c r="M35" s="4"/>
      <c r="N35" s="30"/>
      <c r="O35" s="31"/>
    </row>
    <row r="36" spans="1:15" x14ac:dyDescent="0.25">
      <c r="A36" s="2" t="s">
        <v>47</v>
      </c>
      <c r="B36" s="4">
        <v>4383</v>
      </c>
      <c r="C36" s="4">
        <v>12</v>
      </c>
      <c r="D36" s="4">
        <v>1712</v>
      </c>
      <c r="E36" s="4">
        <v>256</v>
      </c>
      <c r="F36" s="4">
        <v>112</v>
      </c>
      <c r="G36" s="4">
        <v>1344</v>
      </c>
      <c r="H36" s="3">
        <v>1.6546914174481024E-3</v>
      </c>
      <c r="I36" s="4">
        <v>1</v>
      </c>
      <c r="J36" s="34" t="s">
        <v>6</v>
      </c>
      <c r="K36" s="4">
        <v>1</v>
      </c>
      <c r="L36" s="4"/>
      <c r="M36" s="4"/>
      <c r="N36" s="30"/>
      <c r="O36" s="31"/>
    </row>
    <row r="37" spans="1:15" x14ac:dyDescent="0.25">
      <c r="A37" s="2" t="s">
        <v>383</v>
      </c>
      <c r="B37" s="4">
        <v>308</v>
      </c>
      <c r="C37" s="4">
        <v>131</v>
      </c>
      <c r="D37" s="4">
        <v>1616</v>
      </c>
      <c r="E37" s="4">
        <v>952</v>
      </c>
      <c r="F37" s="4">
        <v>528</v>
      </c>
      <c r="G37" s="4">
        <v>136</v>
      </c>
      <c r="H37" s="3">
        <v>1.5619049828248443E-3</v>
      </c>
      <c r="I37" s="4">
        <v>1</v>
      </c>
      <c r="J37" s="34" t="s">
        <v>14</v>
      </c>
      <c r="K37" s="4">
        <v>1</v>
      </c>
      <c r="L37" s="4"/>
      <c r="M37" s="4"/>
      <c r="N37" s="30"/>
      <c r="O37" s="31"/>
    </row>
    <row r="38" spans="1:15" x14ac:dyDescent="0.25">
      <c r="A38" s="2" t="s">
        <v>384</v>
      </c>
      <c r="B38" s="4">
        <v>308</v>
      </c>
      <c r="C38" s="4">
        <v>5</v>
      </c>
      <c r="D38" s="4">
        <v>1612</v>
      </c>
      <c r="E38" s="4">
        <v>248</v>
      </c>
      <c r="F38" s="4">
        <v>48</v>
      </c>
      <c r="G38" s="4">
        <v>1316</v>
      </c>
      <c r="H38" s="3">
        <v>1.5580388813822086E-3</v>
      </c>
      <c r="I38" s="4">
        <v>1</v>
      </c>
      <c r="J38" s="34" t="s">
        <v>6</v>
      </c>
      <c r="K38" s="4">
        <v>1</v>
      </c>
      <c r="L38" s="4"/>
      <c r="M38" s="4"/>
      <c r="N38" s="30"/>
      <c r="O38" s="31"/>
    </row>
    <row r="39" spans="1:15" x14ac:dyDescent="0.25">
      <c r="A39" s="2" t="s">
        <v>385</v>
      </c>
      <c r="B39" s="4">
        <v>308</v>
      </c>
      <c r="C39" s="4">
        <v>179</v>
      </c>
      <c r="D39" s="4">
        <v>1608</v>
      </c>
      <c r="E39" s="4">
        <v>752</v>
      </c>
      <c r="F39" s="4">
        <v>720</v>
      </c>
      <c r="G39" s="4">
        <v>136</v>
      </c>
      <c r="H39" s="3">
        <v>1.5541727799395729E-3</v>
      </c>
      <c r="I39" s="4">
        <v>1</v>
      </c>
      <c r="J39" s="34" t="s">
        <v>14</v>
      </c>
      <c r="K39" s="4">
        <v>1</v>
      </c>
      <c r="L39" s="4"/>
      <c r="M39" s="4"/>
      <c r="N39" s="30"/>
      <c r="O39" s="31"/>
    </row>
    <row r="40" spans="1:15" x14ac:dyDescent="0.25">
      <c r="A40" s="2" t="s">
        <v>386</v>
      </c>
      <c r="B40" s="4">
        <v>308</v>
      </c>
      <c r="C40" s="4">
        <v>6</v>
      </c>
      <c r="D40" s="4">
        <v>1576</v>
      </c>
      <c r="E40" s="4">
        <v>192</v>
      </c>
      <c r="F40" s="4">
        <v>64</v>
      </c>
      <c r="G40" s="4">
        <v>1320</v>
      </c>
      <c r="H40" s="3">
        <v>1.5232439683984869E-3</v>
      </c>
      <c r="I40" s="4">
        <v>1</v>
      </c>
      <c r="J40" s="34" t="s">
        <v>6</v>
      </c>
      <c r="K40" s="4">
        <v>1</v>
      </c>
      <c r="L40" s="4"/>
      <c r="M40" s="4"/>
      <c r="N40" s="30"/>
      <c r="O40" s="31"/>
    </row>
    <row r="41" spans="1:15" x14ac:dyDescent="0.25">
      <c r="A41" s="2" t="s">
        <v>387</v>
      </c>
      <c r="B41" s="4">
        <v>4383</v>
      </c>
      <c r="C41" s="4">
        <v>2</v>
      </c>
      <c r="D41" s="4">
        <v>1472</v>
      </c>
      <c r="E41" s="4">
        <v>136</v>
      </c>
      <c r="F41" s="4">
        <v>32</v>
      </c>
      <c r="G41" s="4">
        <v>1304</v>
      </c>
      <c r="H41" s="3">
        <v>1.4227253308899573E-3</v>
      </c>
      <c r="I41" s="4">
        <v>1</v>
      </c>
      <c r="J41" s="34" t="s">
        <v>6</v>
      </c>
      <c r="K41" s="4">
        <v>1</v>
      </c>
      <c r="L41" s="4"/>
      <c r="M41" s="4"/>
      <c r="N41" s="30"/>
      <c r="O41" s="31"/>
    </row>
    <row r="42" spans="1:15" x14ac:dyDescent="0.25">
      <c r="A42" s="2" t="s">
        <v>388</v>
      </c>
      <c r="B42" s="4">
        <v>4383</v>
      </c>
      <c r="C42" s="4">
        <v>2</v>
      </c>
      <c r="D42" s="4">
        <v>1472</v>
      </c>
      <c r="E42" s="4">
        <v>136</v>
      </c>
      <c r="F42" s="4">
        <v>32</v>
      </c>
      <c r="G42" s="4">
        <v>1304</v>
      </c>
      <c r="H42" s="3">
        <v>1.4227253308899573E-3</v>
      </c>
      <c r="I42" s="4">
        <v>1</v>
      </c>
      <c r="J42" s="34" t="s">
        <v>6</v>
      </c>
      <c r="K42" s="4">
        <v>1</v>
      </c>
      <c r="L42" s="4"/>
      <c r="M42" s="4"/>
      <c r="N42" s="30"/>
      <c r="O42" s="31"/>
    </row>
    <row r="43" spans="1:15" x14ac:dyDescent="0.25">
      <c r="A43" s="2" t="s">
        <v>389</v>
      </c>
      <c r="B43" s="4">
        <v>308</v>
      </c>
      <c r="C43" s="4">
        <v>99</v>
      </c>
      <c r="D43" s="4">
        <v>1288</v>
      </c>
      <c r="E43" s="4">
        <v>752</v>
      </c>
      <c r="F43" s="4">
        <v>400</v>
      </c>
      <c r="G43" s="4">
        <v>136</v>
      </c>
      <c r="H43" s="3">
        <v>1.2448846645287126E-3</v>
      </c>
      <c r="I43" s="4">
        <v>1</v>
      </c>
      <c r="J43" s="34" t="s">
        <v>14</v>
      </c>
      <c r="K43" s="4">
        <v>1</v>
      </c>
      <c r="L43" s="4"/>
      <c r="M43" s="4"/>
      <c r="N43" s="30"/>
      <c r="O43" s="31"/>
    </row>
    <row r="44" spans="1:15" x14ac:dyDescent="0.25">
      <c r="A44" s="2" t="s">
        <v>390</v>
      </c>
      <c r="B44" s="4">
        <v>308</v>
      </c>
      <c r="C44" s="4">
        <v>93</v>
      </c>
      <c r="D44" s="4">
        <v>808</v>
      </c>
      <c r="E44" s="4">
        <v>296</v>
      </c>
      <c r="F44" s="4">
        <v>376</v>
      </c>
      <c r="G44" s="4">
        <v>136</v>
      </c>
      <c r="H44" s="3">
        <v>7.8095249141242216E-4</v>
      </c>
      <c r="I44" s="4">
        <v>1</v>
      </c>
      <c r="J44" s="34" t="s">
        <v>14</v>
      </c>
      <c r="K44" s="4">
        <v>1</v>
      </c>
      <c r="L44" s="4"/>
      <c r="M44" s="4"/>
      <c r="N44" s="30"/>
      <c r="O44" s="31"/>
    </row>
    <row r="45" spans="1:15" x14ac:dyDescent="0.25">
      <c r="A45" s="2" t="s">
        <v>391</v>
      </c>
      <c r="B45" s="4">
        <v>308</v>
      </c>
      <c r="C45" s="4">
        <v>28</v>
      </c>
      <c r="D45" s="4">
        <v>544</v>
      </c>
      <c r="E45" s="4">
        <v>288</v>
      </c>
      <c r="F45" s="4">
        <v>120</v>
      </c>
      <c r="G45" s="4">
        <v>136</v>
      </c>
      <c r="H45" s="3">
        <v>5.2578979619846244E-4</v>
      </c>
      <c r="I45" s="4">
        <v>1</v>
      </c>
      <c r="J45" s="34" t="s">
        <v>14</v>
      </c>
      <c r="K45" s="4">
        <v>1</v>
      </c>
      <c r="L45" s="4"/>
      <c r="M45" s="4"/>
      <c r="N45" s="30"/>
      <c r="O45" s="31"/>
    </row>
    <row r="46" spans="1:15" x14ac:dyDescent="0.25">
      <c r="A46" s="2" t="s">
        <v>392</v>
      </c>
      <c r="B46" s="4">
        <v>28</v>
      </c>
      <c r="C46" s="4">
        <v>28</v>
      </c>
      <c r="D46" s="4">
        <v>408</v>
      </c>
      <c r="E46" s="4">
        <v>152</v>
      </c>
      <c r="F46" s="4">
        <v>120</v>
      </c>
      <c r="G46" s="4">
        <v>136</v>
      </c>
      <c r="H46" s="3">
        <v>3.9434234714884683E-4</v>
      </c>
      <c r="I46" s="4">
        <v>1</v>
      </c>
      <c r="J46" s="34" t="s">
        <v>14</v>
      </c>
      <c r="K46" s="4">
        <v>1</v>
      </c>
      <c r="L46" s="4"/>
      <c r="M46" s="4"/>
      <c r="N46" s="30"/>
      <c r="O46" s="31"/>
    </row>
    <row r="47" spans="1:15" x14ac:dyDescent="0.25">
      <c r="A47" s="2" t="s">
        <v>393</v>
      </c>
      <c r="B47" s="4">
        <v>6</v>
      </c>
      <c r="C47" s="4">
        <v>6</v>
      </c>
      <c r="D47" s="4">
        <v>304</v>
      </c>
      <c r="E47" s="4">
        <v>136</v>
      </c>
      <c r="F47" s="4">
        <v>32</v>
      </c>
      <c r="G47" s="4">
        <v>136</v>
      </c>
      <c r="H47" s="3">
        <v>2.9382370964031723E-4</v>
      </c>
      <c r="I47" s="4">
        <v>1</v>
      </c>
      <c r="J47" s="34" t="s">
        <v>14</v>
      </c>
      <c r="K47" s="4">
        <v>1</v>
      </c>
      <c r="L47" s="4"/>
      <c r="M47" s="4"/>
      <c r="N47" s="30"/>
      <c r="O47" s="31"/>
    </row>
    <row r="48" spans="1:15" x14ac:dyDescent="0.25">
      <c r="A48" s="2" t="s">
        <v>394</v>
      </c>
      <c r="B48" s="4">
        <v>1</v>
      </c>
      <c r="C48" s="4">
        <v>1</v>
      </c>
      <c r="D48" s="4">
        <v>280</v>
      </c>
      <c r="E48" s="4">
        <v>136</v>
      </c>
      <c r="F48" s="4">
        <v>8</v>
      </c>
      <c r="G48" s="4">
        <v>136</v>
      </c>
      <c r="H48" s="3">
        <v>2.7062710098450272E-4</v>
      </c>
      <c r="I48" s="4">
        <v>1</v>
      </c>
      <c r="J48" s="34" t="s">
        <v>14</v>
      </c>
      <c r="K48" s="4">
        <v>1</v>
      </c>
      <c r="L48" s="4"/>
      <c r="M48" s="4"/>
      <c r="N48" s="30"/>
      <c r="O48" s="31"/>
    </row>
    <row r="49" spans="1:15" x14ac:dyDescent="0.25">
      <c r="A49" s="2" t="s">
        <v>99</v>
      </c>
      <c r="B49" s="4">
        <v>4383</v>
      </c>
      <c r="C49" s="4"/>
      <c r="D49" s="4">
        <v>264</v>
      </c>
      <c r="E49" s="4">
        <v>128</v>
      </c>
      <c r="F49" s="4"/>
      <c r="G49" s="4">
        <v>136</v>
      </c>
      <c r="H49" s="3">
        <v>2.5516269521395972E-4</v>
      </c>
      <c r="I49" s="4">
        <v>1</v>
      </c>
      <c r="J49" s="34"/>
      <c r="K49" s="4">
        <v>1</v>
      </c>
      <c r="L49" s="4"/>
      <c r="M49" s="4"/>
      <c r="N49" s="30"/>
      <c r="O49" s="31"/>
    </row>
    <row r="50" spans="1:15" x14ac:dyDescent="0.25">
      <c r="A50" s="2" t="s">
        <v>395</v>
      </c>
      <c r="B50" s="4">
        <v>4383</v>
      </c>
      <c r="C50" s="4"/>
      <c r="D50" s="4">
        <v>264</v>
      </c>
      <c r="E50" s="4">
        <v>128</v>
      </c>
      <c r="F50" s="4"/>
      <c r="G50" s="4">
        <v>136</v>
      </c>
      <c r="H50" s="3">
        <v>2.5516269521395972E-4</v>
      </c>
      <c r="I50" s="4">
        <v>1</v>
      </c>
      <c r="J50" s="34"/>
      <c r="K50" s="4">
        <v>1</v>
      </c>
      <c r="L50" s="4"/>
      <c r="M50" s="4"/>
      <c r="N50" s="30"/>
      <c r="O50" s="31"/>
    </row>
    <row r="51" spans="1:15" x14ac:dyDescent="0.25">
      <c r="A51" s="2" t="s">
        <v>396</v>
      </c>
      <c r="B51" s="4">
        <v>308</v>
      </c>
      <c r="C51" s="4"/>
      <c r="D51" s="4">
        <v>264</v>
      </c>
      <c r="E51" s="4">
        <v>128</v>
      </c>
      <c r="F51" s="4"/>
      <c r="G51" s="4">
        <v>136</v>
      </c>
      <c r="H51" s="3">
        <v>2.5516269521395972E-4</v>
      </c>
      <c r="I51" s="4">
        <v>1</v>
      </c>
      <c r="J51" s="34"/>
      <c r="K51" s="4">
        <v>1</v>
      </c>
      <c r="L51" s="4"/>
      <c r="M51" s="4"/>
      <c r="N51" s="30"/>
      <c r="O51" s="31"/>
    </row>
    <row r="52" spans="1:15" x14ac:dyDescent="0.25">
      <c r="A52" s="2" t="s">
        <v>397</v>
      </c>
      <c r="B52" s="4">
        <v>1</v>
      </c>
      <c r="C52" s="4"/>
      <c r="D52" s="4">
        <v>264</v>
      </c>
      <c r="E52" s="4">
        <v>128</v>
      </c>
      <c r="F52" s="4"/>
      <c r="G52" s="4">
        <v>136</v>
      </c>
      <c r="H52" s="3">
        <v>2.5516269521395972E-4</v>
      </c>
      <c r="I52" s="4">
        <v>1</v>
      </c>
      <c r="J52" s="34"/>
      <c r="K52" s="4">
        <v>1</v>
      </c>
      <c r="L52" s="4"/>
      <c r="M52" s="4"/>
      <c r="N52" s="30"/>
      <c r="O52" s="31"/>
    </row>
    <row r="53" spans="1:15" x14ac:dyDescent="0.25">
      <c r="A53" s="2" t="s">
        <v>398</v>
      </c>
      <c r="B53" s="4">
        <v>6</v>
      </c>
      <c r="C53" s="4"/>
      <c r="D53" s="4">
        <v>264</v>
      </c>
      <c r="E53" s="4">
        <v>128</v>
      </c>
      <c r="F53" s="4"/>
      <c r="G53" s="4">
        <v>136</v>
      </c>
      <c r="H53" s="3">
        <v>2.5516269521395972E-4</v>
      </c>
      <c r="I53" s="4">
        <v>1</v>
      </c>
      <c r="J53" s="34"/>
      <c r="K53" s="4">
        <v>1</v>
      </c>
      <c r="L53" s="4"/>
      <c r="M53" s="4"/>
      <c r="N53" s="30"/>
      <c r="O53" s="31"/>
    </row>
    <row r="54" spans="1:15" x14ac:dyDescent="0.25">
      <c r="A54" s="2" t="s">
        <v>399</v>
      </c>
      <c r="B54" s="4">
        <v>28</v>
      </c>
      <c r="C54" s="4"/>
      <c r="D54" s="4">
        <v>264</v>
      </c>
      <c r="E54" s="4">
        <v>128</v>
      </c>
      <c r="F54" s="4"/>
      <c r="G54" s="4">
        <v>136</v>
      </c>
      <c r="H54" s="3">
        <v>2.5516269521395972E-4</v>
      </c>
      <c r="I54" s="4">
        <v>1</v>
      </c>
      <c r="J54" s="34"/>
      <c r="K54" s="4">
        <v>1</v>
      </c>
      <c r="L54" s="4"/>
      <c r="M54" s="4"/>
      <c r="N54" s="30"/>
      <c r="O54" s="31"/>
    </row>
    <row r="55" spans="1:15" x14ac:dyDescent="0.25">
      <c r="A55" s="2" t="s">
        <v>2</v>
      </c>
      <c r="B55" s="4">
        <v>9109</v>
      </c>
      <c r="C55" s="4">
        <v>9109</v>
      </c>
      <c r="D55" s="4">
        <v>876762</v>
      </c>
      <c r="E55" s="4">
        <v>72040</v>
      </c>
      <c r="F55" s="4">
        <v>85568</v>
      </c>
      <c r="G55" s="4">
        <v>719154</v>
      </c>
      <c r="H55" s="3">
        <v>1</v>
      </c>
      <c r="I55" s="4">
        <v>6</v>
      </c>
      <c r="J55" s="34" t="s">
        <v>3</v>
      </c>
      <c r="K55" s="4">
        <v>51</v>
      </c>
      <c r="L55" s="4"/>
      <c r="M55" s="4"/>
      <c r="N55" s="30"/>
      <c r="O55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7C3-26F5-4633-95B6-0918F90197F7}">
  <sheetPr codeName="Sheet10"/>
  <dimension ref="A3:I16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3" sqref="A3:E24"/>
    </sheetView>
  </sheetViews>
  <sheetFormatPr defaultRowHeight="15" x14ac:dyDescent="0.25"/>
  <cols>
    <col min="1" max="1" width="25.42578125" bestFit="1" customWidth="1"/>
    <col min="2" max="2" width="10.5703125" bestFit="1" customWidth="1"/>
    <col min="3" max="3" width="11" bestFit="1" customWidth="1"/>
    <col min="4" max="4" width="9" bestFit="1" customWidth="1"/>
    <col min="5" max="5" width="16.140625" bestFit="1" customWidth="1"/>
    <col min="6" max="6" width="20" bestFit="1" customWidth="1"/>
    <col min="7" max="7" width="19.7109375" bestFit="1" customWidth="1"/>
    <col min="8" max="8" width="20.5703125" bestFit="1" customWidth="1"/>
    <col min="9" max="9" width="13.140625" bestFit="1" customWidth="1"/>
    <col min="10" max="10" width="17.85546875" bestFit="1" customWidth="1"/>
  </cols>
  <sheetData>
    <row r="3" spans="1:9" x14ac:dyDescent="0.25">
      <c r="A3" s="1" t="s">
        <v>0</v>
      </c>
      <c r="B3" t="s">
        <v>35</v>
      </c>
      <c r="C3" t="s">
        <v>12</v>
      </c>
      <c r="D3" t="s">
        <v>4</v>
      </c>
      <c r="E3" t="s">
        <v>92</v>
      </c>
      <c r="F3" t="s">
        <v>93</v>
      </c>
      <c r="G3" t="s">
        <v>94</v>
      </c>
      <c r="H3" t="s">
        <v>95</v>
      </c>
      <c r="I3" t="s">
        <v>96</v>
      </c>
    </row>
    <row r="4" spans="1:9" x14ac:dyDescent="0.25">
      <c r="A4" s="2" t="s">
        <v>102</v>
      </c>
      <c r="B4" s="4">
        <v>1</v>
      </c>
      <c r="C4" s="4">
        <v>1</v>
      </c>
      <c r="D4" s="4">
        <v>264</v>
      </c>
      <c r="E4" s="4">
        <v>2</v>
      </c>
      <c r="F4" s="4"/>
      <c r="G4" s="4"/>
      <c r="H4" s="30"/>
      <c r="I4" s="31"/>
    </row>
    <row r="5" spans="1:9" x14ac:dyDescent="0.25">
      <c r="A5" s="5" t="s">
        <v>102</v>
      </c>
      <c r="B5" s="4">
        <v>1</v>
      </c>
      <c r="C5" s="4">
        <v>1</v>
      </c>
      <c r="D5" s="4">
        <v>264</v>
      </c>
      <c r="E5" s="4">
        <v>2</v>
      </c>
      <c r="F5" s="4"/>
      <c r="G5" s="4"/>
      <c r="H5" s="30"/>
      <c r="I5" s="31"/>
    </row>
    <row r="6" spans="1:9" x14ac:dyDescent="0.25">
      <c r="A6" s="2" t="s">
        <v>1</v>
      </c>
      <c r="B6" s="4">
        <v>4383</v>
      </c>
      <c r="C6" s="4">
        <v>1</v>
      </c>
      <c r="D6" s="4">
        <v>31496</v>
      </c>
      <c r="E6" s="4">
        <v>13</v>
      </c>
      <c r="F6" s="4"/>
      <c r="G6" s="4"/>
      <c r="H6" s="30"/>
      <c r="I6" s="31"/>
    </row>
    <row r="7" spans="1:9" x14ac:dyDescent="0.25">
      <c r="A7" s="5" t="s">
        <v>1</v>
      </c>
      <c r="B7" s="4">
        <v>4383</v>
      </c>
      <c r="C7" s="4">
        <v>1</v>
      </c>
      <c r="D7" s="4">
        <v>31496</v>
      </c>
      <c r="E7" s="4">
        <v>13</v>
      </c>
      <c r="F7" s="4"/>
      <c r="G7" s="4"/>
      <c r="H7" s="30"/>
      <c r="I7" s="31"/>
    </row>
    <row r="8" spans="1:9" x14ac:dyDescent="0.25">
      <c r="A8" s="2" t="s">
        <v>345</v>
      </c>
      <c r="B8" s="4">
        <v>4383</v>
      </c>
      <c r="C8" s="4">
        <v>1</v>
      </c>
      <c r="D8" s="4">
        <v>31496</v>
      </c>
      <c r="E8" s="4">
        <v>13</v>
      </c>
      <c r="F8" s="4"/>
      <c r="G8" s="4"/>
      <c r="H8" s="30"/>
      <c r="I8" s="31"/>
    </row>
    <row r="9" spans="1:9" x14ac:dyDescent="0.25">
      <c r="A9" s="5" t="s">
        <v>345</v>
      </c>
      <c r="B9" s="4">
        <v>4383</v>
      </c>
      <c r="C9" s="4">
        <v>1</v>
      </c>
      <c r="D9" s="4">
        <v>31496</v>
      </c>
      <c r="E9" s="4">
        <v>13</v>
      </c>
      <c r="F9" s="4"/>
      <c r="G9" s="4"/>
      <c r="H9" s="30"/>
      <c r="I9" s="31"/>
    </row>
    <row r="10" spans="1:9" x14ac:dyDescent="0.25">
      <c r="A10" s="2" t="s">
        <v>348</v>
      </c>
      <c r="B10" s="4">
        <v>6</v>
      </c>
      <c r="C10" s="4">
        <v>1</v>
      </c>
      <c r="D10" s="4">
        <v>536</v>
      </c>
      <c r="E10" s="4">
        <v>4</v>
      </c>
      <c r="F10" s="4"/>
      <c r="G10" s="4"/>
      <c r="H10" s="30"/>
      <c r="I10" s="31"/>
    </row>
    <row r="11" spans="1:9" x14ac:dyDescent="0.25">
      <c r="A11" s="5" t="s">
        <v>348</v>
      </c>
      <c r="B11" s="4">
        <v>6</v>
      </c>
      <c r="C11" s="4">
        <v>1</v>
      </c>
      <c r="D11" s="4">
        <v>536</v>
      </c>
      <c r="E11" s="4">
        <v>4</v>
      </c>
      <c r="F11" s="4"/>
      <c r="G11" s="4"/>
      <c r="H11" s="30"/>
      <c r="I11" s="31"/>
    </row>
    <row r="12" spans="1:9" x14ac:dyDescent="0.25">
      <c r="A12" s="2" t="s">
        <v>351</v>
      </c>
      <c r="B12" s="4">
        <v>28</v>
      </c>
      <c r="C12" s="4">
        <v>1</v>
      </c>
      <c r="D12" s="4">
        <v>568</v>
      </c>
      <c r="E12" s="4">
        <v>4</v>
      </c>
      <c r="F12" s="4"/>
      <c r="G12" s="4"/>
      <c r="H12" s="30"/>
      <c r="I12" s="31"/>
    </row>
    <row r="13" spans="1:9" x14ac:dyDescent="0.25">
      <c r="A13" s="5" t="s">
        <v>351</v>
      </c>
      <c r="B13" s="4">
        <v>28</v>
      </c>
      <c r="C13" s="4">
        <v>1</v>
      </c>
      <c r="D13" s="4">
        <v>568</v>
      </c>
      <c r="E13" s="4">
        <v>4</v>
      </c>
      <c r="F13" s="4"/>
      <c r="G13" s="4"/>
      <c r="H13" s="30"/>
      <c r="I13" s="31"/>
    </row>
    <row r="14" spans="1:9" x14ac:dyDescent="0.25">
      <c r="A14" s="2" t="s">
        <v>354</v>
      </c>
      <c r="B14" s="4">
        <v>308</v>
      </c>
      <c r="C14" s="4">
        <v>1</v>
      </c>
      <c r="D14" s="4">
        <v>7680</v>
      </c>
      <c r="E14" s="4">
        <v>15</v>
      </c>
      <c r="F14" s="4"/>
      <c r="G14" s="4"/>
      <c r="H14" s="30"/>
      <c r="I14" s="31"/>
    </row>
    <row r="15" spans="1:9" x14ac:dyDescent="0.25">
      <c r="A15" s="5" t="s">
        <v>354</v>
      </c>
      <c r="B15" s="4">
        <v>308</v>
      </c>
      <c r="C15" s="4">
        <v>1</v>
      </c>
      <c r="D15" s="4">
        <v>7680</v>
      </c>
      <c r="E15" s="4">
        <v>15</v>
      </c>
      <c r="F15" s="4"/>
      <c r="G15" s="4"/>
      <c r="H15" s="30"/>
      <c r="I15" s="31"/>
    </row>
    <row r="16" spans="1:9" x14ac:dyDescent="0.25">
      <c r="A16" s="2" t="s">
        <v>2</v>
      </c>
      <c r="B16" s="4">
        <v>9109</v>
      </c>
      <c r="C16" s="4">
        <v>6</v>
      </c>
      <c r="D16" s="4">
        <v>72040</v>
      </c>
      <c r="E16" s="4">
        <v>51</v>
      </c>
      <c r="F16" s="4"/>
      <c r="G16" s="4"/>
      <c r="H16" s="30"/>
      <c r="I16" s="3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ABB-5F99-40A6-9B45-D0F652434A71}">
  <sheetPr codeName="Sheet3"/>
  <dimension ref="A1:B8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20" bestFit="1" customWidth="1"/>
    <col min="2" max="2" width="19.85546875" bestFit="1" customWidth="1"/>
  </cols>
  <sheetData>
    <row r="1" spans="1:2" x14ac:dyDescent="0.25">
      <c r="A1" s="1" t="s">
        <v>13</v>
      </c>
      <c r="B1" t="s" vm="13">
        <v>56</v>
      </c>
    </row>
    <row r="3" spans="1:2" x14ac:dyDescent="0.25">
      <c r="A3" s="1" t="s">
        <v>0</v>
      </c>
      <c r="B3" t="s">
        <v>8</v>
      </c>
    </row>
    <row r="4" spans="1:2" x14ac:dyDescent="0.25">
      <c r="A4" s="2" t="s">
        <v>1</v>
      </c>
      <c r="B4" s="4">
        <v>72640</v>
      </c>
    </row>
    <row r="5" spans="1:2" x14ac:dyDescent="0.25">
      <c r="A5" s="5" t="s">
        <v>400</v>
      </c>
      <c r="B5" s="4">
        <v>72640</v>
      </c>
    </row>
    <row r="6" spans="1:2" x14ac:dyDescent="0.25">
      <c r="A6" s="2" t="s">
        <v>345</v>
      </c>
      <c r="B6" s="4">
        <v>72640</v>
      </c>
    </row>
    <row r="7" spans="1:2" x14ac:dyDescent="0.25">
      <c r="A7" s="5" t="s">
        <v>400</v>
      </c>
      <c r="B7" s="4">
        <v>72640</v>
      </c>
    </row>
    <row r="8" spans="1:2" x14ac:dyDescent="0.25">
      <c r="A8" s="2" t="s">
        <v>2</v>
      </c>
      <c r="B8" s="4">
        <v>145280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AEF2-BE94-405B-BA25-3E4C5F93F126}">
  <sheetPr codeName="Sheet4"/>
  <dimension ref="A1:J10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 x14ac:dyDescent="0.25"/>
  <cols>
    <col min="1" max="1" width="75.85546875" bestFit="1" customWidth="1"/>
    <col min="2" max="2" width="17" bestFit="1" customWidth="1"/>
    <col min="3" max="3" width="20.140625" bestFit="1" customWidth="1"/>
    <col min="4" max="4" width="17.7109375" bestFit="1" customWidth="1"/>
    <col min="5" max="5" width="11.42578125" bestFit="1" customWidth="1"/>
    <col min="6" max="6" width="12.42578125" bestFit="1" customWidth="1"/>
    <col min="7" max="7" width="12.140625" bestFit="1" customWidth="1"/>
    <col min="8" max="8" width="17.28515625" bestFit="1" customWidth="1"/>
    <col min="9" max="9" width="10.42578125" bestFit="1" customWidth="1"/>
    <col min="10" max="10" width="5.85546875" bestFit="1" customWidth="1"/>
  </cols>
  <sheetData>
    <row r="1" spans="1:10" x14ac:dyDescent="0.25">
      <c r="A1" s="1" t="s">
        <v>13</v>
      </c>
      <c r="B1" t="s" vm="13">
        <v>56</v>
      </c>
    </row>
    <row r="2" spans="1:10" x14ac:dyDescent="0.25">
      <c r="A2" s="1" t="s">
        <v>55</v>
      </c>
      <c r="B2" t="s" vm="1">
        <v>56</v>
      </c>
    </row>
    <row r="4" spans="1:10" x14ac:dyDescent="0.25">
      <c r="A4" s="1" t="s">
        <v>0</v>
      </c>
      <c r="B4" t="s">
        <v>53</v>
      </c>
      <c r="C4" t="s">
        <v>18</v>
      </c>
      <c r="D4" t="s">
        <v>19</v>
      </c>
      <c r="E4" t="s">
        <v>65</v>
      </c>
      <c r="F4" t="s">
        <v>49</v>
      </c>
      <c r="G4" t="s">
        <v>50</v>
      </c>
      <c r="H4" t="s">
        <v>9</v>
      </c>
      <c r="I4" t="s">
        <v>51</v>
      </c>
      <c r="J4" t="s">
        <v>52</v>
      </c>
    </row>
    <row r="5" spans="1:10" x14ac:dyDescent="0.25">
      <c r="A5" s="2" t="s">
        <v>354</v>
      </c>
      <c r="B5" s="34" t="s">
        <v>54</v>
      </c>
      <c r="C5" s="4">
        <v>99</v>
      </c>
      <c r="D5" s="4">
        <v>4383</v>
      </c>
      <c r="E5" s="3">
        <v>14.230519480519479</v>
      </c>
      <c r="F5" s="4">
        <v>1</v>
      </c>
      <c r="G5" s="4"/>
      <c r="H5" s="4">
        <v>12592</v>
      </c>
      <c r="I5" s="4"/>
      <c r="J5" s="4"/>
    </row>
    <row r="6" spans="1:10" x14ac:dyDescent="0.25">
      <c r="A6" s="5" t="s">
        <v>401</v>
      </c>
      <c r="B6" s="34" t="s">
        <v>54</v>
      </c>
      <c r="C6" s="4">
        <v>99</v>
      </c>
      <c r="D6" s="4">
        <v>4383</v>
      </c>
      <c r="E6" s="3">
        <v>14.230519480519479</v>
      </c>
      <c r="F6" s="4"/>
      <c r="G6" s="4"/>
      <c r="H6" s="4">
        <v>8248</v>
      </c>
      <c r="I6" s="4"/>
      <c r="J6" s="4"/>
    </row>
    <row r="7" spans="1:10" x14ac:dyDescent="0.25">
      <c r="A7" s="5" t="s">
        <v>402</v>
      </c>
      <c r="B7" s="34" t="s">
        <v>54</v>
      </c>
      <c r="C7" s="4">
        <v>93</v>
      </c>
      <c r="D7" s="4">
        <v>4383</v>
      </c>
      <c r="E7" s="3">
        <v>14.230519480519479</v>
      </c>
      <c r="F7" s="4">
        <v>1</v>
      </c>
      <c r="G7" s="4">
        <v>207</v>
      </c>
      <c r="H7" s="4">
        <v>4312</v>
      </c>
      <c r="I7" s="4"/>
      <c r="J7" s="4"/>
    </row>
    <row r="8" spans="1:10" x14ac:dyDescent="0.25">
      <c r="A8" s="5" t="s">
        <v>403</v>
      </c>
      <c r="B8" s="34" t="s">
        <v>54</v>
      </c>
      <c r="C8" s="4">
        <v>6</v>
      </c>
      <c r="D8" s="4">
        <v>6</v>
      </c>
      <c r="E8" s="3">
        <v>1.948051948051948E-2</v>
      </c>
      <c r="F8" s="4"/>
      <c r="G8" s="4"/>
      <c r="H8" s="4">
        <v>8</v>
      </c>
      <c r="I8" s="4"/>
      <c r="J8" s="4"/>
    </row>
    <row r="9" spans="1:10" x14ac:dyDescent="0.25">
      <c r="A9" s="5" t="s">
        <v>404</v>
      </c>
      <c r="B9" s="34" t="s">
        <v>54</v>
      </c>
      <c r="C9" s="4">
        <v>28</v>
      </c>
      <c r="D9" s="4">
        <v>28</v>
      </c>
      <c r="E9" s="3">
        <v>9.0909090909090912E-2</v>
      </c>
      <c r="F9" s="4"/>
      <c r="G9" s="4"/>
      <c r="H9" s="4">
        <v>24</v>
      </c>
      <c r="I9" s="4"/>
      <c r="J9" s="4"/>
    </row>
    <row r="10" spans="1:10" x14ac:dyDescent="0.25">
      <c r="A10" s="2" t="s">
        <v>2</v>
      </c>
      <c r="B10" s="34" t="s">
        <v>54</v>
      </c>
      <c r="C10" s="4">
        <v>99</v>
      </c>
      <c r="D10" s="4">
        <v>4383</v>
      </c>
      <c r="E10" s="3">
        <v>14.230519480519479</v>
      </c>
      <c r="F10" s="4">
        <v>1</v>
      </c>
      <c r="G10" s="4"/>
      <c r="H10" s="4">
        <v>12592</v>
      </c>
      <c r="I10" s="4"/>
      <c r="J10" s="4"/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608F-4888-4D5E-B0C0-6AE851CCB2E4}">
  <sheetPr codeName="Sheet5"/>
  <dimension ref="A1:E19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 x14ac:dyDescent="0.25"/>
  <cols>
    <col min="1" max="1" width="13.7109375" bestFit="1" customWidth="1"/>
    <col min="2" max="2" width="9" bestFit="1" customWidth="1"/>
    <col min="3" max="3" width="15.28515625" bestFit="1" customWidth="1"/>
    <col min="4" max="4" width="11.140625" bestFit="1" customWidth="1"/>
    <col min="5" max="5" width="11" bestFit="1" customWidth="1"/>
  </cols>
  <sheetData>
    <row r="1" spans="1:5" x14ac:dyDescent="0.25">
      <c r="A1" s="1" t="s">
        <v>13</v>
      </c>
      <c r="B1" t="s" vm="13">
        <v>56</v>
      </c>
    </row>
    <row r="3" spans="1:5" x14ac:dyDescent="0.25">
      <c r="A3" s="1" t="s">
        <v>0</v>
      </c>
      <c r="B3" t="s">
        <v>4</v>
      </c>
      <c r="C3" t="s">
        <v>10</v>
      </c>
      <c r="D3" t="s">
        <v>11</v>
      </c>
      <c r="E3" t="s">
        <v>12</v>
      </c>
    </row>
    <row r="4" spans="1:5" x14ac:dyDescent="0.25">
      <c r="A4" s="2" t="s">
        <v>97</v>
      </c>
      <c r="B4" s="4">
        <v>768</v>
      </c>
      <c r="C4" s="3">
        <v>7.4229147698606464E-4</v>
      </c>
      <c r="D4" s="4">
        <v>6</v>
      </c>
      <c r="E4" s="4">
        <v>6</v>
      </c>
    </row>
    <row r="5" spans="1:5" x14ac:dyDescent="0.25">
      <c r="A5" s="5" t="s">
        <v>98</v>
      </c>
      <c r="B5" s="4">
        <v>768</v>
      </c>
      <c r="C5" s="3">
        <v>7.4229147698606464E-4</v>
      </c>
      <c r="D5" s="4">
        <v>6</v>
      </c>
      <c r="E5" s="4">
        <v>6</v>
      </c>
    </row>
    <row r="6" spans="1:5" x14ac:dyDescent="0.25">
      <c r="A6" s="2" t="s">
        <v>20</v>
      </c>
      <c r="B6" s="4">
        <v>71272</v>
      </c>
      <c r="C6" s="3">
        <v>6.8886195504883854E-2</v>
      </c>
      <c r="D6" s="4">
        <v>6</v>
      </c>
      <c r="E6" s="4">
        <v>6</v>
      </c>
    </row>
    <row r="7" spans="1:5" x14ac:dyDescent="0.25">
      <c r="A7" s="5">
        <v>1</v>
      </c>
      <c r="B7" s="4">
        <v>408</v>
      </c>
      <c r="C7" s="3">
        <v>3.9434234714884683E-4</v>
      </c>
      <c r="D7" s="4">
        <v>3</v>
      </c>
      <c r="E7" s="4">
        <v>3</v>
      </c>
    </row>
    <row r="8" spans="1:5" x14ac:dyDescent="0.25">
      <c r="A8" s="5">
        <v>2</v>
      </c>
      <c r="B8" s="4">
        <v>600</v>
      </c>
      <c r="C8" s="3">
        <v>5.7991521639536297E-4</v>
      </c>
      <c r="D8" s="4">
        <v>4</v>
      </c>
      <c r="E8" s="4">
        <v>4</v>
      </c>
    </row>
    <row r="9" spans="1:5" x14ac:dyDescent="0.25">
      <c r="A9" s="5">
        <v>3</v>
      </c>
      <c r="B9" s="4">
        <v>8416</v>
      </c>
      <c r="C9" s="3">
        <v>8.1342774353056254E-3</v>
      </c>
      <c r="D9" s="4">
        <v>4</v>
      </c>
      <c r="E9" s="4">
        <v>4</v>
      </c>
    </row>
    <row r="10" spans="1:5" x14ac:dyDescent="0.25">
      <c r="A10" s="5">
        <v>4</v>
      </c>
      <c r="B10" s="4">
        <v>5712</v>
      </c>
      <c r="C10" s="3">
        <v>5.5207928600838558E-3</v>
      </c>
      <c r="D10" s="4">
        <v>3</v>
      </c>
      <c r="E10" s="4">
        <v>3</v>
      </c>
    </row>
    <row r="11" spans="1:5" x14ac:dyDescent="0.25">
      <c r="A11" s="5">
        <v>5</v>
      </c>
      <c r="B11" s="4">
        <v>592</v>
      </c>
      <c r="C11" s="3">
        <v>5.7218301351009146E-4</v>
      </c>
      <c r="D11" s="4">
        <v>2</v>
      </c>
      <c r="E11" s="4">
        <v>2</v>
      </c>
    </row>
    <row r="12" spans="1:5" x14ac:dyDescent="0.25">
      <c r="A12" s="5">
        <v>6</v>
      </c>
      <c r="B12" s="4">
        <v>13728</v>
      </c>
      <c r="C12" s="3">
        <v>1.3268460151125906E-2</v>
      </c>
      <c r="D12" s="4">
        <v>2</v>
      </c>
      <c r="E12" s="4">
        <v>2</v>
      </c>
    </row>
    <row r="13" spans="1:5" x14ac:dyDescent="0.25">
      <c r="A13" s="5">
        <v>8</v>
      </c>
      <c r="B13" s="4">
        <v>18048</v>
      </c>
      <c r="C13" s="3">
        <v>1.744384970917252E-2</v>
      </c>
      <c r="D13" s="4">
        <v>2</v>
      </c>
      <c r="E13" s="4">
        <v>2</v>
      </c>
    </row>
    <row r="14" spans="1:5" x14ac:dyDescent="0.25">
      <c r="A14" s="5">
        <v>9</v>
      </c>
      <c r="B14" s="4">
        <v>488</v>
      </c>
      <c r="C14" s="3">
        <v>4.7166437600156192E-4</v>
      </c>
      <c r="D14" s="4">
        <v>1</v>
      </c>
      <c r="E14" s="4">
        <v>1</v>
      </c>
    </row>
    <row r="15" spans="1:5" x14ac:dyDescent="0.25">
      <c r="A15" s="5">
        <v>12</v>
      </c>
      <c r="B15" s="4">
        <v>296</v>
      </c>
      <c r="C15" s="3">
        <v>2.8609150675504573E-4</v>
      </c>
      <c r="D15" s="4">
        <v>1</v>
      </c>
      <c r="E15" s="4">
        <v>1</v>
      </c>
    </row>
    <row r="16" spans="1:5" x14ac:dyDescent="0.25">
      <c r="A16" s="5">
        <v>16</v>
      </c>
      <c r="B16" s="4">
        <v>19296</v>
      </c>
      <c r="C16" s="3">
        <v>1.8650073359274873E-2</v>
      </c>
      <c r="D16" s="4">
        <v>3</v>
      </c>
      <c r="E16" s="4">
        <v>3</v>
      </c>
    </row>
    <row r="17" spans="1:5" x14ac:dyDescent="0.25">
      <c r="A17" s="5">
        <v>21</v>
      </c>
      <c r="B17" s="4">
        <v>952</v>
      </c>
      <c r="C17" s="3">
        <v>9.2013214334730933E-4</v>
      </c>
      <c r="D17" s="4">
        <v>1</v>
      </c>
      <c r="E17" s="4">
        <v>1</v>
      </c>
    </row>
    <row r="18" spans="1:5" x14ac:dyDescent="0.25">
      <c r="A18" s="5">
        <v>32</v>
      </c>
      <c r="B18" s="4">
        <v>2736</v>
      </c>
      <c r="C18" s="3">
        <v>2.6444133867628552E-3</v>
      </c>
      <c r="D18" s="4">
        <v>1</v>
      </c>
      <c r="E18" s="4">
        <v>1</v>
      </c>
    </row>
    <row r="19" spans="1:5" x14ac:dyDescent="0.25">
      <c r="A19" s="2" t="s">
        <v>2</v>
      </c>
      <c r="B19" s="4">
        <v>72040</v>
      </c>
      <c r="C19" s="3">
        <v>1</v>
      </c>
      <c r="D19" s="4">
        <v>6</v>
      </c>
      <c r="E19" s="4">
        <v>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3E7D-99C2-49BE-9B9D-951137023008}">
  <sheetPr codeName="Sheet6"/>
  <dimension ref="A1:K11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46.140625" bestFit="1" customWidth="1"/>
    <col min="2" max="2" width="5.7109375" bestFit="1" customWidth="1"/>
    <col min="3" max="3" width="10.5703125" bestFit="1" customWidth="1"/>
    <col min="4" max="4" width="17.85546875" bestFit="1" customWidth="1"/>
    <col min="5" max="5" width="9" bestFit="1" customWidth="1"/>
    <col min="6" max="6" width="14.140625" bestFit="1" customWidth="1"/>
    <col min="7" max="7" width="23.5703125" bestFit="1" customWidth="1"/>
    <col min="8" max="8" width="15.28515625" bestFit="1" customWidth="1"/>
    <col min="9" max="9" width="11.140625" bestFit="1" customWidth="1"/>
    <col min="10" max="10" width="11" bestFit="1" customWidth="1"/>
    <col min="11" max="11" width="10.140625" bestFit="1" customWidth="1"/>
  </cols>
  <sheetData>
    <row r="1" spans="1:11" x14ac:dyDescent="0.25">
      <c r="A1" s="1" t="s">
        <v>13</v>
      </c>
      <c r="B1" t="s" vm="13">
        <v>56</v>
      </c>
    </row>
    <row r="3" spans="1:11" x14ac:dyDescent="0.25">
      <c r="A3" s="1" t="s">
        <v>0</v>
      </c>
      <c r="B3" t="s">
        <v>17</v>
      </c>
      <c r="C3" t="s">
        <v>35</v>
      </c>
      <c r="D3" t="s">
        <v>37</v>
      </c>
      <c r="E3" t="s">
        <v>4</v>
      </c>
      <c r="F3" t="s">
        <v>38</v>
      </c>
      <c r="G3" t="s">
        <v>39</v>
      </c>
      <c r="H3" t="s">
        <v>10</v>
      </c>
      <c r="I3" t="s">
        <v>11</v>
      </c>
      <c r="J3" t="s">
        <v>12</v>
      </c>
      <c r="K3" t="s">
        <v>41</v>
      </c>
    </row>
    <row r="4" spans="1:11" x14ac:dyDescent="0.25">
      <c r="A4" s="2" t="s">
        <v>85</v>
      </c>
      <c r="B4" s="4">
        <v>8766</v>
      </c>
      <c r="C4" s="4">
        <v>8766</v>
      </c>
      <c r="D4" s="4">
        <v>2944</v>
      </c>
      <c r="E4" s="4">
        <v>272</v>
      </c>
      <c r="F4" s="4">
        <v>2608</v>
      </c>
      <c r="G4" s="4">
        <v>64</v>
      </c>
      <c r="H4" s="3">
        <v>0.14326225505831047</v>
      </c>
      <c r="I4" s="4">
        <v>2</v>
      </c>
      <c r="J4" s="4">
        <v>2</v>
      </c>
      <c r="K4" s="4">
        <v>2</v>
      </c>
    </row>
    <row r="5" spans="1:11" x14ac:dyDescent="0.25">
      <c r="A5" s="2" t="s">
        <v>22</v>
      </c>
      <c r="B5" s="4">
        <v>9074</v>
      </c>
      <c r="C5" s="4">
        <v>9074</v>
      </c>
      <c r="D5" s="4">
        <v>454328</v>
      </c>
      <c r="E5" s="4">
        <v>18840</v>
      </c>
      <c r="F5" s="4">
        <v>364568</v>
      </c>
      <c r="G5" s="4">
        <v>70920</v>
      </c>
      <c r="H5" s="3">
        <v>0.59170682579540201</v>
      </c>
      <c r="I5" s="4">
        <v>3</v>
      </c>
      <c r="J5" s="4">
        <v>3</v>
      </c>
      <c r="K5" s="4">
        <v>4</v>
      </c>
    </row>
    <row r="6" spans="1:11" x14ac:dyDescent="0.25">
      <c r="A6" s="2" t="s">
        <v>25</v>
      </c>
      <c r="B6" s="4">
        <v>308</v>
      </c>
      <c r="C6" s="4">
        <v>308</v>
      </c>
      <c r="D6" s="4">
        <v>5488</v>
      </c>
      <c r="E6" s="4">
        <v>2736</v>
      </c>
      <c r="F6" s="4">
        <v>272</v>
      </c>
      <c r="G6" s="4">
        <v>2480</v>
      </c>
      <c r="H6" s="3">
        <v>1.7474778520713604E-2</v>
      </c>
      <c r="I6" s="4">
        <v>1</v>
      </c>
      <c r="J6" s="4">
        <v>1</v>
      </c>
      <c r="K6" s="4">
        <v>2</v>
      </c>
    </row>
    <row r="7" spans="1:11" x14ac:dyDescent="0.25">
      <c r="A7" s="5" t="s">
        <v>380</v>
      </c>
      <c r="B7" s="4">
        <v>308</v>
      </c>
      <c r="C7" s="4">
        <v>308</v>
      </c>
      <c r="D7" s="4">
        <v>2744</v>
      </c>
      <c r="E7" s="4">
        <v>1368</v>
      </c>
      <c r="F7" s="4">
        <v>136</v>
      </c>
      <c r="G7" s="4">
        <v>1240</v>
      </c>
      <c r="H7" s="3">
        <v>2.6521455896481266E-3</v>
      </c>
      <c r="I7" s="4">
        <v>1</v>
      </c>
      <c r="J7" s="4">
        <v>1</v>
      </c>
      <c r="K7" s="4">
        <v>1</v>
      </c>
    </row>
    <row r="8" spans="1:11" x14ac:dyDescent="0.25">
      <c r="A8" s="5" t="s">
        <v>379</v>
      </c>
      <c r="B8" s="4">
        <v>308</v>
      </c>
      <c r="C8" s="4">
        <v>308</v>
      </c>
      <c r="D8" s="4">
        <v>2744</v>
      </c>
      <c r="E8" s="4">
        <v>1368</v>
      </c>
      <c r="F8" s="4">
        <v>136</v>
      </c>
      <c r="G8" s="4">
        <v>1240</v>
      </c>
      <c r="H8" s="3">
        <v>2.6521455896481266E-3</v>
      </c>
      <c r="I8" s="4">
        <v>1</v>
      </c>
      <c r="J8" s="4">
        <v>1</v>
      </c>
      <c r="K8" s="4">
        <v>1</v>
      </c>
    </row>
    <row r="9" spans="1:11" x14ac:dyDescent="0.25">
      <c r="A9" s="2" t="s">
        <v>24</v>
      </c>
      <c r="B9" s="4">
        <v>9109</v>
      </c>
      <c r="C9" s="4">
        <v>9109</v>
      </c>
      <c r="D9" s="4">
        <v>56180</v>
      </c>
      <c r="E9" s="4">
        <v>28312</v>
      </c>
      <c r="F9" s="4">
        <v>22404</v>
      </c>
      <c r="G9" s="4">
        <v>5464</v>
      </c>
      <c r="H9" s="3">
        <v>0.20688668649976708</v>
      </c>
      <c r="I9" s="4">
        <v>6</v>
      </c>
      <c r="J9" s="4">
        <v>6</v>
      </c>
      <c r="K9" s="4">
        <v>25</v>
      </c>
    </row>
    <row r="10" spans="1:11" x14ac:dyDescent="0.25">
      <c r="A10" s="2" t="s">
        <v>21</v>
      </c>
      <c r="B10" s="4">
        <v>9108</v>
      </c>
      <c r="C10" s="4">
        <v>9108</v>
      </c>
      <c r="D10" s="4">
        <v>357822</v>
      </c>
      <c r="E10" s="4">
        <v>21880</v>
      </c>
      <c r="F10" s="4">
        <v>329302</v>
      </c>
      <c r="G10" s="4">
        <v>6640</v>
      </c>
      <c r="H10" s="3">
        <v>0.49843132933965056</v>
      </c>
      <c r="I10" s="4">
        <v>5</v>
      </c>
      <c r="J10" s="4">
        <v>5</v>
      </c>
      <c r="K10" s="4">
        <v>18</v>
      </c>
    </row>
    <row r="11" spans="1:11" x14ac:dyDescent="0.25">
      <c r="A11" s="2" t="s">
        <v>2</v>
      </c>
      <c r="B11" s="4">
        <v>9109</v>
      </c>
      <c r="C11" s="4">
        <v>9109</v>
      </c>
      <c r="D11" s="4">
        <v>876762</v>
      </c>
      <c r="E11" s="4">
        <v>72040</v>
      </c>
      <c r="F11" s="4">
        <v>719154</v>
      </c>
      <c r="G11" s="4">
        <v>85568</v>
      </c>
      <c r="H11" s="3">
        <v>1</v>
      </c>
      <c r="I11" s="4">
        <v>6</v>
      </c>
      <c r="J11" s="4">
        <v>6</v>
      </c>
      <c r="K11" s="4">
        <v>51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816E-FA05-44CE-B00A-BB658403CB22}">
  <sheetPr codeName="Sheet7"/>
  <dimension ref="A1:L13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13.7109375" bestFit="1" customWidth="1"/>
    <col min="2" max="2" width="5.7109375" bestFit="1" customWidth="1"/>
    <col min="3" max="3" width="10.5703125" bestFit="1" customWidth="1"/>
    <col min="4" max="4" width="17.85546875" bestFit="1" customWidth="1"/>
    <col min="5" max="5" width="9" bestFit="1" customWidth="1"/>
    <col min="6" max="6" width="14.140625" bestFit="1" customWidth="1"/>
    <col min="7" max="7" width="23.5703125" bestFit="1" customWidth="1"/>
    <col min="8" max="8" width="15.28515625" bestFit="1" customWidth="1"/>
    <col min="9" max="9" width="11.140625" bestFit="1" customWidth="1"/>
    <col min="10" max="10" width="11" bestFit="1" customWidth="1"/>
    <col min="11" max="11" width="10.140625" bestFit="1" customWidth="1"/>
    <col min="12" max="12" width="11.140625" bestFit="1" customWidth="1"/>
  </cols>
  <sheetData>
    <row r="1" spans="1:12" x14ac:dyDescent="0.25">
      <c r="A1" s="1" t="s">
        <v>13</v>
      </c>
      <c r="B1" t="s" vm="13">
        <v>56</v>
      </c>
    </row>
    <row r="3" spans="1:12" x14ac:dyDescent="0.25">
      <c r="A3" s="1" t="s">
        <v>0</v>
      </c>
      <c r="B3" t="s">
        <v>17</v>
      </c>
      <c r="C3" t="s">
        <v>35</v>
      </c>
      <c r="D3" t="s">
        <v>37</v>
      </c>
      <c r="E3" t="s">
        <v>4</v>
      </c>
      <c r="F3" t="s">
        <v>38</v>
      </c>
      <c r="G3" t="s">
        <v>39</v>
      </c>
      <c r="H3" t="s">
        <v>10</v>
      </c>
      <c r="I3" t="s">
        <v>11</v>
      </c>
      <c r="J3" t="s">
        <v>12</v>
      </c>
      <c r="K3" t="s">
        <v>41</v>
      </c>
      <c r="L3" t="s">
        <v>5</v>
      </c>
    </row>
    <row r="4" spans="1:12" x14ac:dyDescent="0.25">
      <c r="A4" s="2" t="s">
        <v>6</v>
      </c>
      <c r="B4" s="4">
        <v>9108</v>
      </c>
      <c r="C4" s="4">
        <v>9108</v>
      </c>
      <c r="D4" s="4">
        <v>862834</v>
      </c>
      <c r="E4" s="4">
        <v>65072</v>
      </c>
      <c r="F4" s="4">
        <v>716978</v>
      </c>
      <c r="G4" s="4">
        <v>80784</v>
      </c>
      <c r="H4" s="3">
        <v>0.9865382347767423</v>
      </c>
      <c r="I4" s="4">
        <v>5</v>
      </c>
      <c r="J4" s="4">
        <v>5</v>
      </c>
      <c r="K4" s="4">
        <v>35</v>
      </c>
      <c r="L4" s="34" t="s">
        <v>7</v>
      </c>
    </row>
    <row r="5" spans="1:12" x14ac:dyDescent="0.25">
      <c r="A5" s="5" t="s">
        <v>85</v>
      </c>
      <c r="B5" s="4">
        <v>8766</v>
      </c>
      <c r="C5" s="4">
        <v>8766</v>
      </c>
      <c r="D5" s="4">
        <v>2944</v>
      </c>
      <c r="E5" s="4">
        <v>272</v>
      </c>
      <c r="F5" s="4">
        <v>2608</v>
      </c>
      <c r="G5" s="4">
        <v>64</v>
      </c>
      <c r="H5" s="3">
        <v>0.14326225505831047</v>
      </c>
      <c r="I5" s="4">
        <v>2</v>
      </c>
      <c r="J5" s="4">
        <v>2</v>
      </c>
      <c r="K5" s="4">
        <v>2</v>
      </c>
      <c r="L5" s="34" t="s">
        <v>7</v>
      </c>
    </row>
    <row r="6" spans="1:12" x14ac:dyDescent="0.25">
      <c r="A6" s="5" t="s">
        <v>22</v>
      </c>
      <c r="B6" s="4">
        <v>8766</v>
      </c>
      <c r="C6" s="4">
        <v>8766</v>
      </c>
      <c r="D6" s="4">
        <v>452232</v>
      </c>
      <c r="E6" s="4">
        <v>17792</v>
      </c>
      <c r="F6" s="4">
        <v>364296</v>
      </c>
      <c r="G6" s="4">
        <v>70144</v>
      </c>
      <c r="H6" s="3">
        <v>0.5775105012980436</v>
      </c>
      <c r="I6" s="4">
        <v>2</v>
      </c>
      <c r="J6" s="4">
        <v>2</v>
      </c>
      <c r="K6" s="4">
        <v>2</v>
      </c>
      <c r="L6" s="34" t="s">
        <v>7</v>
      </c>
    </row>
    <row r="7" spans="1:12" x14ac:dyDescent="0.25">
      <c r="A7" s="5" t="s">
        <v>24</v>
      </c>
      <c r="B7" s="4">
        <v>9074</v>
      </c>
      <c r="C7" s="4">
        <v>9074</v>
      </c>
      <c r="D7" s="4">
        <v>49836</v>
      </c>
      <c r="E7" s="4">
        <v>25128</v>
      </c>
      <c r="F7" s="4">
        <v>20772</v>
      </c>
      <c r="G7" s="4">
        <v>3936</v>
      </c>
      <c r="H7" s="3">
        <v>0.20075504961174676</v>
      </c>
      <c r="I7" s="4">
        <v>3</v>
      </c>
      <c r="J7" s="4">
        <v>3</v>
      </c>
      <c r="K7" s="4">
        <v>13</v>
      </c>
      <c r="L7" s="34" t="s">
        <v>7</v>
      </c>
    </row>
    <row r="8" spans="1:12" x14ac:dyDescent="0.25">
      <c r="A8" s="5" t="s">
        <v>21</v>
      </c>
      <c r="B8" s="4">
        <v>9108</v>
      </c>
      <c r="C8" s="4">
        <v>9108</v>
      </c>
      <c r="D8" s="4">
        <v>357822</v>
      </c>
      <c r="E8" s="4">
        <v>21880</v>
      </c>
      <c r="F8" s="4">
        <v>329302</v>
      </c>
      <c r="G8" s="4">
        <v>6640</v>
      </c>
      <c r="H8" s="3">
        <v>0.49843132933965056</v>
      </c>
      <c r="I8" s="4">
        <v>5</v>
      </c>
      <c r="J8" s="4">
        <v>5</v>
      </c>
      <c r="K8" s="4">
        <v>18</v>
      </c>
      <c r="L8" s="34" t="s">
        <v>7</v>
      </c>
    </row>
    <row r="9" spans="1:12" x14ac:dyDescent="0.25">
      <c r="A9" s="2" t="s">
        <v>14</v>
      </c>
      <c r="B9" s="4">
        <v>9109</v>
      </c>
      <c r="C9" s="4">
        <v>9109</v>
      </c>
      <c r="D9" s="4">
        <v>13928</v>
      </c>
      <c r="E9" s="4">
        <v>6968</v>
      </c>
      <c r="F9" s="4">
        <v>2176</v>
      </c>
      <c r="G9" s="4">
        <v>4784</v>
      </c>
      <c r="H9" s="3">
        <v>0.16604905696120562</v>
      </c>
      <c r="I9" s="4">
        <v>6</v>
      </c>
      <c r="J9" s="4">
        <v>6</v>
      </c>
      <c r="K9" s="4">
        <v>16</v>
      </c>
      <c r="L9" s="34" t="s">
        <v>23</v>
      </c>
    </row>
    <row r="10" spans="1:12" x14ac:dyDescent="0.25">
      <c r="A10" s="5" t="s">
        <v>22</v>
      </c>
      <c r="B10" s="4">
        <v>308</v>
      </c>
      <c r="C10" s="4">
        <v>308</v>
      </c>
      <c r="D10" s="4">
        <v>2096</v>
      </c>
      <c r="E10" s="4">
        <v>1048</v>
      </c>
      <c r="F10" s="4">
        <v>272</v>
      </c>
      <c r="G10" s="4">
        <v>776</v>
      </c>
      <c r="H10" s="3">
        <v>1.4196324497358486E-2</v>
      </c>
      <c r="I10" s="4">
        <v>1</v>
      </c>
      <c r="J10" s="4">
        <v>1</v>
      </c>
      <c r="K10" s="4">
        <v>2</v>
      </c>
      <c r="L10" s="34" t="s">
        <v>23</v>
      </c>
    </row>
    <row r="11" spans="1:12" x14ac:dyDescent="0.25">
      <c r="A11" s="5" t="s">
        <v>25</v>
      </c>
      <c r="B11" s="4">
        <v>308</v>
      </c>
      <c r="C11" s="4">
        <v>308</v>
      </c>
      <c r="D11" s="4">
        <v>5488</v>
      </c>
      <c r="E11" s="4">
        <v>2736</v>
      </c>
      <c r="F11" s="4">
        <v>272</v>
      </c>
      <c r="G11" s="4">
        <v>2480</v>
      </c>
      <c r="H11" s="3">
        <v>1.7474778520713604E-2</v>
      </c>
      <c r="I11" s="4">
        <v>1</v>
      </c>
      <c r="J11" s="4">
        <v>1</v>
      </c>
      <c r="K11" s="4">
        <v>2</v>
      </c>
      <c r="L11" s="34" t="s">
        <v>23</v>
      </c>
    </row>
    <row r="12" spans="1:12" x14ac:dyDescent="0.25">
      <c r="A12" s="5" t="s">
        <v>24</v>
      </c>
      <c r="B12" s="4">
        <v>9109</v>
      </c>
      <c r="C12" s="4">
        <v>9109</v>
      </c>
      <c r="D12" s="4">
        <v>6344</v>
      </c>
      <c r="E12" s="4">
        <v>3184</v>
      </c>
      <c r="F12" s="4">
        <v>1632</v>
      </c>
      <c r="G12" s="4">
        <v>1528</v>
      </c>
      <c r="H12" s="3">
        <v>0.1587189286259682</v>
      </c>
      <c r="I12" s="4">
        <v>6</v>
      </c>
      <c r="J12" s="4">
        <v>6</v>
      </c>
      <c r="K12" s="4">
        <v>12</v>
      </c>
      <c r="L12" s="34" t="s">
        <v>23</v>
      </c>
    </row>
    <row r="13" spans="1:12" x14ac:dyDescent="0.25">
      <c r="A13" s="2" t="s">
        <v>2</v>
      </c>
      <c r="B13" s="4">
        <v>9109</v>
      </c>
      <c r="C13" s="4">
        <v>9109</v>
      </c>
      <c r="D13" s="4">
        <v>876762</v>
      </c>
      <c r="E13" s="4">
        <v>72040</v>
      </c>
      <c r="F13" s="4">
        <v>719154</v>
      </c>
      <c r="G13" s="4">
        <v>85568</v>
      </c>
      <c r="H13" s="3">
        <v>1</v>
      </c>
      <c r="I13" s="4">
        <v>6</v>
      </c>
      <c r="J13" s="4">
        <v>6</v>
      </c>
      <c r="K13" s="4">
        <v>51</v>
      </c>
      <c r="L13" s="34" t="s"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9834-084E-43F1-8E1E-2115C365CACE}">
  <sheetPr codeName="Sheet8"/>
  <dimension ref="A1:H128"/>
  <sheetViews>
    <sheetView tabSelected="1" workbookViewId="0">
      <selection activeCell="O7" sqref="O7"/>
    </sheetView>
  </sheetViews>
  <sheetFormatPr defaultRowHeight="15" x14ac:dyDescent="0.25"/>
  <cols>
    <col min="1" max="1" width="21.7109375" bestFit="1" customWidth="1"/>
    <col min="2" max="2" width="8.7109375" bestFit="1" customWidth="1"/>
    <col min="3" max="3" width="40.140625" bestFit="1" customWidth="1"/>
    <col min="4" max="4" width="55.5703125" bestFit="1" customWidth="1"/>
    <col min="5" max="5" width="23.28515625" bestFit="1" customWidth="1"/>
    <col min="6" max="6" width="18.5703125" bestFit="1" customWidth="1"/>
    <col min="7" max="7" width="11.140625" bestFit="1" customWidth="1"/>
    <col min="8" max="8" width="13.42578125" bestFit="1" customWidth="1"/>
    <col min="9" max="45" width="8.7109375" customWidth="1"/>
  </cols>
  <sheetData>
    <row r="1" spans="1:8" x14ac:dyDescent="0.25">
      <c r="A1" t="s">
        <v>28</v>
      </c>
      <c r="B1" t="s">
        <v>29</v>
      </c>
      <c r="C1" t="s">
        <v>33</v>
      </c>
      <c r="D1" t="s">
        <v>30</v>
      </c>
      <c r="E1" t="s">
        <v>32</v>
      </c>
      <c r="F1" t="s">
        <v>27</v>
      </c>
      <c r="G1" t="s">
        <v>26</v>
      </c>
      <c r="H1" t="s">
        <v>31</v>
      </c>
    </row>
    <row r="2" spans="1:8" x14ac:dyDescent="0.25">
      <c r="A2" t="s">
        <v>102</v>
      </c>
      <c r="B2" t="s">
        <v>28</v>
      </c>
      <c r="C2" t="s">
        <v>44</v>
      </c>
      <c r="D2" s="6" t="s">
        <v>103</v>
      </c>
      <c r="E2" t="s">
        <v>44</v>
      </c>
      <c r="F2" t="s">
        <v>44</v>
      </c>
      <c r="H2" t="s">
        <v>44</v>
      </c>
    </row>
    <row r="3" spans="1:8" x14ac:dyDescent="0.25">
      <c r="A3" t="s">
        <v>102</v>
      </c>
      <c r="B3" t="s">
        <v>43</v>
      </c>
      <c r="C3" t="s">
        <v>104</v>
      </c>
      <c r="D3" s="6" t="s">
        <v>105</v>
      </c>
      <c r="E3" t="s">
        <v>44</v>
      </c>
      <c r="F3" t="s">
        <v>106</v>
      </c>
      <c r="H3" t="s">
        <v>44</v>
      </c>
    </row>
    <row r="4" spans="1:8" ht="135" x14ac:dyDescent="0.25">
      <c r="A4" t="s">
        <v>102</v>
      </c>
      <c r="B4" t="s">
        <v>43</v>
      </c>
      <c r="C4" t="s">
        <v>107</v>
      </c>
      <c r="D4" s="6" t="s">
        <v>108</v>
      </c>
      <c r="E4" t="s">
        <v>44</v>
      </c>
      <c r="F4" t="s">
        <v>48</v>
      </c>
      <c r="H4" t="s">
        <v>44</v>
      </c>
    </row>
    <row r="5" spans="1:8" ht="75" x14ac:dyDescent="0.25">
      <c r="A5" t="s">
        <v>102</v>
      </c>
      <c r="B5" t="s">
        <v>43</v>
      </c>
      <c r="C5" t="s">
        <v>109</v>
      </c>
      <c r="D5" s="6" t="s">
        <v>110</v>
      </c>
      <c r="E5" t="s">
        <v>111</v>
      </c>
      <c r="F5" t="s">
        <v>106</v>
      </c>
      <c r="H5" t="s">
        <v>44</v>
      </c>
    </row>
    <row r="6" spans="1:8" ht="75" x14ac:dyDescent="0.25">
      <c r="A6" t="s">
        <v>102</v>
      </c>
      <c r="B6" t="s">
        <v>43</v>
      </c>
      <c r="C6" t="s">
        <v>112</v>
      </c>
      <c r="D6" s="6" t="s">
        <v>113</v>
      </c>
      <c r="E6" t="s">
        <v>111</v>
      </c>
      <c r="F6" t="s">
        <v>106</v>
      </c>
      <c r="H6" t="s">
        <v>44</v>
      </c>
    </row>
    <row r="7" spans="1:8" ht="390" x14ac:dyDescent="0.25">
      <c r="A7" t="s">
        <v>102</v>
      </c>
      <c r="B7" t="s">
        <v>43</v>
      </c>
      <c r="C7" t="s">
        <v>114</v>
      </c>
      <c r="D7" s="6" t="s">
        <v>115</v>
      </c>
      <c r="E7" t="s">
        <v>111</v>
      </c>
      <c r="F7" t="s">
        <v>44</v>
      </c>
      <c r="H7" t="s">
        <v>44</v>
      </c>
    </row>
    <row r="8" spans="1:8" ht="120" x14ac:dyDescent="0.25">
      <c r="A8" t="s">
        <v>102</v>
      </c>
      <c r="B8" t="s">
        <v>43</v>
      </c>
      <c r="C8" t="s">
        <v>116</v>
      </c>
      <c r="D8" s="33" t="s">
        <v>117</v>
      </c>
      <c r="E8" t="s">
        <v>111</v>
      </c>
      <c r="F8" t="s">
        <v>44</v>
      </c>
      <c r="H8" t="s">
        <v>44</v>
      </c>
    </row>
    <row r="9" spans="1:8" ht="180" x14ac:dyDescent="0.25">
      <c r="A9" t="s">
        <v>102</v>
      </c>
      <c r="B9" t="s">
        <v>43</v>
      </c>
      <c r="C9" t="s">
        <v>118</v>
      </c>
      <c r="D9" s="33" t="s">
        <v>119</v>
      </c>
      <c r="E9" t="s">
        <v>111</v>
      </c>
      <c r="F9" t="s">
        <v>106</v>
      </c>
      <c r="H9" t="s">
        <v>44</v>
      </c>
    </row>
    <row r="10" spans="1:8" ht="90" x14ac:dyDescent="0.25">
      <c r="A10" t="s">
        <v>102</v>
      </c>
      <c r="B10" t="s">
        <v>43</v>
      </c>
      <c r="C10" t="s">
        <v>120</v>
      </c>
      <c r="D10" s="33" t="s">
        <v>121</v>
      </c>
      <c r="E10" t="s">
        <v>111</v>
      </c>
      <c r="F10" t="s">
        <v>106</v>
      </c>
      <c r="H10" t="s">
        <v>44</v>
      </c>
    </row>
    <row r="11" spans="1:8" ht="210" x14ac:dyDescent="0.25">
      <c r="A11" t="s">
        <v>102</v>
      </c>
      <c r="B11" t="s">
        <v>43</v>
      </c>
      <c r="C11" t="s">
        <v>122</v>
      </c>
      <c r="D11" s="33" t="s">
        <v>123</v>
      </c>
      <c r="E11" t="s">
        <v>111</v>
      </c>
      <c r="F11" t="s">
        <v>106</v>
      </c>
      <c r="H11" t="s">
        <v>44</v>
      </c>
    </row>
    <row r="12" spans="1:8" ht="225" x14ac:dyDescent="0.25">
      <c r="A12" t="s">
        <v>102</v>
      </c>
      <c r="B12" t="s">
        <v>43</v>
      </c>
      <c r="C12" t="s">
        <v>124</v>
      </c>
      <c r="D12" s="33" t="s">
        <v>125</v>
      </c>
      <c r="E12" t="s">
        <v>111</v>
      </c>
      <c r="F12" t="s">
        <v>106</v>
      </c>
      <c r="H12" t="s">
        <v>44</v>
      </c>
    </row>
    <row r="13" spans="1:8" ht="30" x14ac:dyDescent="0.25">
      <c r="A13" t="s">
        <v>102</v>
      </c>
      <c r="B13" t="s">
        <v>43</v>
      </c>
      <c r="C13" t="s">
        <v>126</v>
      </c>
      <c r="D13" s="33" t="s">
        <v>127</v>
      </c>
      <c r="E13" t="s">
        <v>111</v>
      </c>
      <c r="F13" t="s">
        <v>48</v>
      </c>
      <c r="H13" t="s">
        <v>44</v>
      </c>
    </row>
    <row r="14" spans="1:8" ht="150" x14ac:dyDescent="0.25">
      <c r="A14" t="s">
        <v>102</v>
      </c>
      <c r="B14" t="s">
        <v>43</v>
      </c>
      <c r="C14" t="s">
        <v>128</v>
      </c>
      <c r="D14" s="33" t="s">
        <v>129</v>
      </c>
      <c r="E14" t="s">
        <v>111</v>
      </c>
      <c r="F14" t="s">
        <v>106</v>
      </c>
      <c r="H14" t="s">
        <v>44</v>
      </c>
    </row>
    <row r="15" spans="1:8" x14ac:dyDescent="0.25">
      <c r="A15" t="s">
        <v>102</v>
      </c>
      <c r="B15" t="s">
        <v>43</v>
      </c>
      <c r="C15" t="s">
        <v>130</v>
      </c>
      <c r="D15" s="33" t="s">
        <v>131</v>
      </c>
      <c r="E15" t="s">
        <v>111</v>
      </c>
      <c r="F15" t="s">
        <v>106</v>
      </c>
      <c r="H15" t="s">
        <v>44</v>
      </c>
    </row>
    <row r="16" spans="1:8" ht="90" x14ac:dyDescent="0.25">
      <c r="A16" t="s">
        <v>102</v>
      </c>
      <c r="B16" t="s">
        <v>43</v>
      </c>
      <c r="C16" t="s">
        <v>132</v>
      </c>
      <c r="D16" s="33" t="s">
        <v>133</v>
      </c>
      <c r="E16" t="s">
        <v>111</v>
      </c>
      <c r="F16" t="s">
        <v>106</v>
      </c>
      <c r="H16" t="s">
        <v>44</v>
      </c>
    </row>
    <row r="17" spans="1:8" ht="330" x14ac:dyDescent="0.25">
      <c r="A17" t="s">
        <v>102</v>
      </c>
      <c r="B17" t="s">
        <v>43</v>
      </c>
      <c r="C17" t="s">
        <v>134</v>
      </c>
      <c r="D17" s="33" t="s">
        <v>135</v>
      </c>
      <c r="E17" t="s">
        <v>136</v>
      </c>
      <c r="F17" t="s">
        <v>44</v>
      </c>
      <c r="H17" t="s">
        <v>44</v>
      </c>
    </row>
    <row r="18" spans="1:8" ht="150" x14ac:dyDescent="0.25">
      <c r="A18" t="s">
        <v>102</v>
      </c>
      <c r="B18" t="s">
        <v>43</v>
      </c>
      <c r="C18" t="s">
        <v>137</v>
      </c>
      <c r="D18" s="33" t="s">
        <v>138</v>
      </c>
      <c r="E18" t="s">
        <v>136</v>
      </c>
      <c r="F18" t="s">
        <v>106</v>
      </c>
      <c r="H18" t="s">
        <v>44</v>
      </c>
    </row>
    <row r="19" spans="1:8" x14ac:dyDescent="0.25">
      <c r="A19" t="s">
        <v>102</v>
      </c>
      <c r="B19" t="s">
        <v>43</v>
      </c>
      <c r="C19" t="s">
        <v>139</v>
      </c>
      <c r="D19" s="33" t="s">
        <v>140</v>
      </c>
      <c r="E19" t="s">
        <v>136</v>
      </c>
      <c r="F19" t="s">
        <v>48</v>
      </c>
      <c r="H19" t="s">
        <v>44</v>
      </c>
    </row>
    <row r="20" spans="1:8" x14ac:dyDescent="0.25">
      <c r="A20" t="s">
        <v>102</v>
      </c>
      <c r="B20" t="s">
        <v>43</v>
      </c>
      <c r="C20" t="s">
        <v>141</v>
      </c>
      <c r="D20" s="33" t="s">
        <v>142</v>
      </c>
      <c r="E20" t="s">
        <v>136</v>
      </c>
      <c r="F20" t="s">
        <v>44</v>
      </c>
      <c r="H20" t="s">
        <v>44</v>
      </c>
    </row>
    <row r="21" spans="1:8" ht="330" x14ac:dyDescent="0.25">
      <c r="A21" t="s">
        <v>102</v>
      </c>
      <c r="B21" t="s">
        <v>43</v>
      </c>
      <c r="C21" t="s">
        <v>143</v>
      </c>
      <c r="D21" s="33" t="s">
        <v>144</v>
      </c>
      <c r="E21" t="s">
        <v>136</v>
      </c>
      <c r="F21" t="s">
        <v>44</v>
      </c>
      <c r="H21" t="s">
        <v>44</v>
      </c>
    </row>
    <row r="22" spans="1:8" ht="105" x14ac:dyDescent="0.25">
      <c r="A22" t="s">
        <v>102</v>
      </c>
      <c r="B22" t="s">
        <v>43</v>
      </c>
      <c r="C22" t="s">
        <v>145</v>
      </c>
      <c r="D22" s="33" t="s">
        <v>146</v>
      </c>
      <c r="E22" t="s">
        <v>136</v>
      </c>
      <c r="F22" t="s">
        <v>44</v>
      </c>
      <c r="H22" t="s">
        <v>44</v>
      </c>
    </row>
    <row r="23" spans="1:8" ht="90" x14ac:dyDescent="0.25">
      <c r="A23" t="s">
        <v>102</v>
      </c>
      <c r="B23" t="s">
        <v>43</v>
      </c>
      <c r="C23" t="s">
        <v>147</v>
      </c>
      <c r="D23" s="33" t="s">
        <v>148</v>
      </c>
      <c r="E23" t="s">
        <v>136</v>
      </c>
      <c r="F23" t="s">
        <v>44</v>
      </c>
      <c r="H23" t="s">
        <v>44</v>
      </c>
    </row>
    <row r="24" spans="1:8" ht="210" x14ac:dyDescent="0.25">
      <c r="A24" t="s">
        <v>102</v>
      </c>
      <c r="B24" t="s">
        <v>43</v>
      </c>
      <c r="C24" t="s">
        <v>149</v>
      </c>
      <c r="D24" s="33" t="s">
        <v>150</v>
      </c>
      <c r="E24" t="s">
        <v>136</v>
      </c>
      <c r="F24" t="s">
        <v>44</v>
      </c>
      <c r="H24" t="s">
        <v>44</v>
      </c>
    </row>
    <row r="25" spans="1:8" ht="60" x14ac:dyDescent="0.25">
      <c r="A25" t="s">
        <v>102</v>
      </c>
      <c r="B25" t="s">
        <v>43</v>
      </c>
      <c r="C25" t="s">
        <v>151</v>
      </c>
      <c r="D25" s="33" t="s">
        <v>152</v>
      </c>
      <c r="E25" t="s">
        <v>136</v>
      </c>
      <c r="F25" t="s">
        <v>44</v>
      </c>
      <c r="H25" t="s">
        <v>44</v>
      </c>
    </row>
    <row r="26" spans="1:8" ht="180" x14ac:dyDescent="0.25">
      <c r="A26" t="s">
        <v>102</v>
      </c>
      <c r="B26" t="s">
        <v>43</v>
      </c>
      <c r="C26" t="s">
        <v>153</v>
      </c>
      <c r="D26" s="33" t="s">
        <v>154</v>
      </c>
      <c r="E26" t="s">
        <v>136</v>
      </c>
      <c r="F26" t="s">
        <v>44</v>
      </c>
      <c r="H26" t="s">
        <v>44</v>
      </c>
    </row>
    <row r="27" spans="1:8" ht="135" x14ac:dyDescent="0.25">
      <c r="A27" t="s">
        <v>102</v>
      </c>
      <c r="B27" t="s">
        <v>43</v>
      </c>
      <c r="C27" t="s">
        <v>155</v>
      </c>
      <c r="D27" s="33" t="s">
        <v>156</v>
      </c>
      <c r="E27" t="s">
        <v>136</v>
      </c>
      <c r="F27" t="s">
        <v>106</v>
      </c>
      <c r="H27" t="s">
        <v>44</v>
      </c>
    </row>
    <row r="28" spans="1:8" x14ac:dyDescent="0.25">
      <c r="A28" t="s">
        <v>102</v>
      </c>
      <c r="B28" t="s">
        <v>43</v>
      </c>
      <c r="C28" t="s">
        <v>157</v>
      </c>
      <c r="D28" s="33" t="s">
        <v>158</v>
      </c>
      <c r="E28" t="s">
        <v>136</v>
      </c>
      <c r="F28" t="s">
        <v>48</v>
      </c>
      <c r="H28" t="s">
        <v>44</v>
      </c>
    </row>
    <row r="29" spans="1:8" x14ac:dyDescent="0.25">
      <c r="A29" t="s">
        <v>102</v>
      </c>
      <c r="B29" t="s">
        <v>43</v>
      </c>
      <c r="C29" t="s">
        <v>159</v>
      </c>
      <c r="D29" s="33" t="s">
        <v>160</v>
      </c>
      <c r="E29" t="s">
        <v>136</v>
      </c>
      <c r="F29" t="s">
        <v>44</v>
      </c>
      <c r="H29" t="s">
        <v>44</v>
      </c>
    </row>
    <row r="30" spans="1:8" ht="135" x14ac:dyDescent="0.25">
      <c r="A30" t="s">
        <v>102</v>
      </c>
      <c r="B30" t="s">
        <v>43</v>
      </c>
      <c r="C30" t="s">
        <v>161</v>
      </c>
      <c r="D30" s="33" t="s">
        <v>162</v>
      </c>
      <c r="E30" t="s">
        <v>136</v>
      </c>
      <c r="F30" t="s">
        <v>106</v>
      </c>
      <c r="H30" t="s">
        <v>44</v>
      </c>
    </row>
    <row r="31" spans="1:8" x14ac:dyDescent="0.25">
      <c r="A31" t="s">
        <v>102</v>
      </c>
      <c r="B31" t="s">
        <v>43</v>
      </c>
      <c r="C31" t="s">
        <v>163</v>
      </c>
      <c r="D31" s="33" t="s">
        <v>164</v>
      </c>
      <c r="E31" t="s">
        <v>136</v>
      </c>
      <c r="F31" t="s">
        <v>48</v>
      </c>
      <c r="H31" t="s">
        <v>44</v>
      </c>
    </row>
    <row r="32" spans="1:8" x14ac:dyDescent="0.25">
      <c r="A32" t="s">
        <v>102</v>
      </c>
      <c r="B32" t="s">
        <v>43</v>
      </c>
      <c r="C32" t="s">
        <v>165</v>
      </c>
      <c r="D32" s="33" t="s">
        <v>166</v>
      </c>
      <c r="E32" t="s">
        <v>136</v>
      </c>
      <c r="F32" t="s">
        <v>44</v>
      </c>
      <c r="H32" t="s">
        <v>44</v>
      </c>
    </row>
    <row r="33" spans="1:8" ht="120" x14ac:dyDescent="0.25">
      <c r="A33" t="s">
        <v>102</v>
      </c>
      <c r="B33" t="s">
        <v>43</v>
      </c>
      <c r="C33" t="s">
        <v>167</v>
      </c>
      <c r="D33" s="33" t="s">
        <v>168</v>
      </c>
      <c r="E33" t="s">
        <v>136</v>
      </c>
      <c r="F33" t="s">
        <v>44</v>
      </c>
      <c r="H33" t="s">
        <v>44</v>
      </c>
    </row>
    <row r="34" spans="1:8" ht="120" x14ac:dyDescent="0.25">
      <c r="A34" t="s">
        <v>102</v>
      </c>
      <c r="B34" t="s">
        <v>43</v>
      </c>
      <c r="C34" t="s">
        <v>169</v>
      </c>
      <c r="D34" s="33" t="s">
        <v>170</v>
      </c>
      <c r="E34" t="s">
        <v>136</v>
      </c>
      <c r="F34" t="s">
        <v>44</v>
      </c>
      <c r="H34" t="s">
        <v>44</v>
      </c>
    </row>
    <row r="35" spans="1:8" ht="135" x14ac:dyDescent="0.25">
      <c r="A35" t="s">
        <v>102</v>
      </c>
      <c r="B35" t="s">
        <v>43</v>
      </c>
      <c r="C35" t="s">
        <v>171</v>
      </c>
      <c r="D35" s="33" t="s">
        <v>172</v>
      </c>
      <c r="E35" t="s">
        <v>136</v>
      </c>
      <c r="F35" t="s">
        <v>44</v>
      </c>
      <c r="H35" t="s">
        <v>44</v>
      </c>
    </row>
    <row r="36" spans="1:8" ht="120" x14ac:dyDescent="0.25">
      <c r="A36" t="s">
        <v>102</v>
      </c>
      <c r="B36" t="s">
        <v>43</v>
      </c>
      <c r="C36" t="s">
        <v>173</v>
      </c>
      <c r="D36" s="33" t="s">
        <v>174</v>
      </c>
      <c r="E36" t="s">
        <v>136</v>
      </c>
      <c r="F36" t="s">
        <v>44</v>
      </c>
      <c r="H36" t="s">
        <v>44</v>
      </c>
    </row>
    <row r="37" spans="1:8" ht="300" x14ac:dyDescent="0.25">
      <c r="A37" t="s">
        <v>102</v>
      </c>
      <c r="B37" t="s">
        <v>43</v>
      </c>
      <c r="C37" t="s">
        <v>175</v>
      </c>
      <c r="D37" s="33" t="s">
        <v>176</v>
      </c>
      <c r="E37" t="s">
        <v>136</v>
      </c>
      <c r="F37" t="s">
        <v>44</v>
      </c>
      <c r="H37" t="s">
        <v>44</v>
      </c>
    </row>
    <row r="38" spans="1:8" x14ac:dyDescent="0.25">
      <c r="A38" t="s">
        <v>102</v>
      </c>
      <c r="B38" t="s">
        <v>43</v>
      </c>
      <c r="C38" t="s">
        <v>177</v>
      </c>
      <c r="D38" s="33" t="s">
        <v>178</v>
      </c>
      <c r="E38" t="s">
        <v>179</v>
      </c>
      <c r="F38" t="s">
        <v>44</v>
      </c>
      <c r="H38" t="s">
        <v>44</v>
      </c>
    </row>
    <row r="39" spans="1:8" ht="30" x14ac:dyDescent="0.25">
      <c r="A39" t="s">
        <v>102</v>
      </c>
      <c r="B39" t="s">
        <v>43</v>
      </c>
      <c r="C39" t="s">
        <v>180</v>
      </c>
      <c r="D39" s="33" t="s">
        <v>181</v>
      </c>
      <c r="E39" t="s">
        <v>179</v>
      </c>
      <c r="F39" t="s">
        <v>44</v>
      </c>
      <c r="H39" t="s">
        <v>44</v>
      </c>
    </row>
    <row r="40" spans="1:8" ht="75" x14ac:dyDescent="0.25">
      <c r="A40" t="s">
        <v>102</v>
      </c>
      <c r="B40" t="s">
        <v>43</v>
      </c>
      <c r="C40" t="s">
        <v>182</v>
      </c>
      <c r="D40" s="33" t="s">
        <v>183</v>
      </c>
      <c r="E40" t="s">
        <v>179</v>
      </c>
      <c r="F40" t="s">
        <v>44</v>
      </c>
      <c r="H40" t="s">
        <v>44</v>
      </c>
    </row>
    <row r="41" spans="1:8" ht="405" x14ac:dyDescent="0.25">
      <c r="A41" t="s">
        <v>102</v>
      </c>
      <c r="B41" t="s">
        <v>43</v>
      </c>
      <c r="C41" t="s">
        <v>184</v>
      </c>
      <c r="D41" s="33" t="s">
        <v>185</v>
      </c>
      <c r="E41" t="s">
        <v>179</v>
      </c>
      <c r="F41" t="s">
        <v>44</v>
      </c>
      <c r="H41" t="s">
        <v>44</v>
      </c>
    </row>
    <row r="42" spans="1:8" ht="75" x14ac:dyDescent="0.25">
      <c r="A42" t="s">
        <v>102</v>
      </c>
      <c r="B42" t="s">
        <v>43</v>
      </c>
      <c r="C42" t="s">
        <v>186</v>
      </c>
      <c r="D42" s="33" t="s">
        <v>187</v>
      </c>
      <c r="E42" t="s">
        <v>44</v>
      </c>
      <c r="F42" t="s">
        <v>106</v>
      </c>
      <c r="H42" t="s">
        <v>44</v>
      </c>
    </row>
    <row r="43" spans="1:8" ht="75" x14ac:dyDescent="0.25">
      <c r="A43" t="s">
        <v>102</v>
      </c>
      <c r="B43" t="s">
        <v>43</v>
      </c>
      <c r="C43" t="s">
        <v>188</v>
      </c>
      <c r="D43" s="33" t="s">
        <v>187</v>
      </c>
      <c r="E43" t="s">
        <v>44</v>
      </c>
      <c r="F43" t="s">
        <v>106</v>
      </c>
      <c r="H43" t="s">
        <v>44</v>
      </c>
    </row>
    <row r="44" spans="1:8" ht="90" x14ac:dyDescent="0.25">
      <c r="A44" t="s">
        <v>102</v>
      </c>
      <c r="B44" t="s">
        <v>43</v>
      </c>
      <c r="C44" t="s">
        <v>189</v>
      </c>
      <c r="D44" s="33" t="s">
        <v>190</v>
      </c>
      <c r="E44" t="s">
        <v>44</v>
      </c>
      <c r="F44" t="s">
        <v>106</v>
      </c>
      <c r="H44" t="s">
        <v>44</v>
      </c>
    </row>
    <row r="45" spans="1:8" ht="30" x14ac:dyDescent="0.25">
      <c r="A45" t="s">
        <v>102</v>
      </c>
      <c r="B45" t="s">
        <v>43</v>
      </c>
      <c r="C45" t="s">
        <v>191</v>
      </c>
      <c r="D45" s="33" t="s">
        <v>192</v>
      </c>
      <c r="E45" t="s">
        <v>44</v>
      </c>
      <c r="F45" t="s">
        <v>44</v>
      </c>
      <c r="H45" t="s">
        <v>44</v>
      </c>
    </row>
    <row r="46" spans="1:8" ht="240" x14ac:dyDescent="0.25">
      <c r="A46" t="s">
        <v>102</v>
      </c>
      <c r="B46" t="s">
        <v>43</v>
      </c>
      <c r="C46" t="s">
        <v>193</v>
      </c>
      <c r="D46" s="33" t="s">
        <v>194</v>
      </c>
      <c r="E46" t="s">
        <v>179</v>
      </c>
      <c r="F46" t="s">
        <v>44</v>
      </c>
      <c r="H46" t="s">
        <v>44</v>
      </c>
    </row>
    <row r="47" spans="1:8" x14ac:dyDescent="0.25">
      <c r="A47" t="s">
        <v>102</v>
      </c>
      <c r="B47" t="s">
        <v>43</v>
      </c>
      <c r="C47" t="s">
        <v>195</v>
      </c>
      <c r="D47" s="33" t="s">
        <v>196</v>
      </c>
      <c r="E47" t="s">
        <v>179</v>
      </c>
      <c r="F47" t="s">
        <v>44</v>
      </c>
      <c r="H47" t="s">
        <v>44</v>
      </c>
    </row>
    <row r="48" spans="1:8" ht="195" x14ac:dyDescent="0.25">
      <c r="A48" t="s">
        <v>102</v>
      </c>
      <c r="B48" t="s">
        <v>43</v>
      </c>
      <c r="C48" t="s">
        <v>197</v>
      </c>
      <c r="D48" s="33" t="s">
        <v>198</v>
      </c>
      <c r="E48" t="s">
        <v>179</v>
      </c>
      <c r="F48" t="s">
        <v>44</v>
      </c>
      <c r="H48" t="s">
        <v>44</v>
      </c>
    </row>
    <row r="49" spans="1:8" ht="30" x14ac:dyDescent="0.25">
      <c r="A49" t="s">
        <v>102</v>
      </c>
      <c r="B49" t="s">
        <v>43</v>
      </c>
      <c r="C49" t="s">
        <v>199</v>
      </c>
      <c r="D49" s="33" t="s">
        <v>200</v>
      </c>
      <c r="E49" t="s">
        <v>179</v>
      </c>
      <c r="F49" t="s">
        <v>44</v>
      </c>
      <c r="H49" t="s">
        <v>44</v>
      </c>
    </row>
    <row r="50" spans="1:8" ht="90" x14ac:dyDescent="0.25">
      <c r="A50" t="s">
        <v>102</v>
      </c>
      <c r="B50" t="s">
        <v>43</v>
      </c>
      <c r="C50" t="s">
        <v>201</v>
      </c>
      <c r="D50" s="33" t="s">
        <v>202</v>
      </c>
      <c r="E50" t="s">
        <v>179</v>
      </c>
      <c r="F50" t="s">
        <v>106</v>
      </c>
      <c r="H50" t="s">
        <v>44</v>
      </c>
    </row>
    <row r="51" spans="1:8" ht="105" x14ac:dyDescent="0.25">
      <c r="A51" t="s">
        <v>102</v>
      </c>
      <c r="B51" t="s">
        <v>43</v>
      </c>
      <c r="C51" t="s">
        <v>203</v>
      </c>
      <c r="D51" s="33" t="s">
        <v>204</v>
      </c>
      <c r="E51" t="s">
        <v>179</v>
      </c>
      <c r="F51" t="s">
        <v>48</v>
      </c>
      <c r="H51" t="s">
        <v>44</v>
      </c>
    </row>
    <row r="52" spans="1:8" ht="30" x14ac:dyDescent="0.25">
      <c r="A52" t="s">
        <v>102</v>
      </c>
      <c r="B52" t="s">
        <v>43</v>
      </c>
      <c r="C52" t="s">
        <v>205</v>
      </c>
      <c r="D52" s="33" t="s">
        <v>206</v>
      </c>
      <c r="E52" t="s">
        <v>179</v>
      </c>
      <c r="F52" t="s">
        <v>44</v>
      </c>
      <c r="H52" t="s">
        <v>44</v>
      </c>
    </row>
    <row r="53" spans="1:8" ht="75" x14ac:dyDescent="0.25">
      <c r="A53" t="s">
        <v>102</v>
      </c>
      <c r="B53" t="s">
        <v>43</v>
      </c>
      <c r="C53" t="s">
        <v>207</v>
      </c>
      <c r="D53" s="33" t="s">
        <v>208</v>
      </c>
      <c r="E53" t="s">
        <v>179</v>
      </c>
      <c r="F53" t="s">
        <v>106</v>
      </c>
      <c r="H53" t="s">
        <v>44</v>
      </c>
    </row>
    <row r="54" spans="1:8" ht="120" x14ac:dyDescent="0.25">
      <c r="A54" t="s">
        <v>102</v>
      </c>
      <c r="B54" t="s">
        <v>43</v>
      </c>
      <c r="C54" t="s">
        <v>209</v>
      </c>
      <c r="D54" s="33" t="s">
        <v>210</v>
      </c>
      <c r="E54" t="s">
        <v>179</v>
      </c>
      <c r="F54" t="s">
        <v>44</v>
      </c>
      <c r="H54" t="s">
        <v>44</v>
      </c>
    </row>
    <row r="55" spans="1:8" ht="120" x14ac:dyDescent="0.25">
      <c r="A55" t="s">
        <v>102</v>
      </c>
      <c r="B55" t="s">
        <v>43</v>
      </c>
      <c r="C55" t="s">
        <v>211</v>
      </c>
      <c r="D55" s="33" t="s">
        <v>212</v>
      </c>
      <c r="E55" t="s">
        <v>179</v>
      </c>
      <c r="F55" t="s">
        <v>44</v>
      </c>
      <c r="H55" t="s">
        <v>44</v>
      </c>
    </row>
    <row r="56" spans="1:8" ht="45" x14ac:dyDescent="0.25">
      <c r="A56" t="s">
        <v>102</v>
      </c>
      <c r="B56" t="s">
        <v>43</v>
      </c>
      <c r="C56" t="s">
        <v>213</v>
      </c>
      <c r="D56" s="33" t="s">
        <v>214</v>
      </c>
      <c r="E56" t="s">
        <v>179</v>
      </c>
      <c r="F56" t="s">
        <v>44</v>
      </c>
      <c r="H56" t="s">
        <v>44</v>
      </c>
    </row>
    <row r="57" spans="1:8" ht="45" x14ac:dyDescent="0.25">
      <c r="A57" t="s">
        <v>102</v>
      </c>
      <c r="B57" t="s">
        <v>43</v>
      </c>
      <c r="C57" t="s">
        <v>215</v>
      </c>
      <c r="D57" s="33" t="s">
        <v>216</v>
      </c>
      <c r="E57" t="s">
        <v>179</v>
      </c>
      <c r="F57" t="s">
        <v>44</v>
      </c>
      <c r="H57" t="s">
        <v>44</v>
      </c>
    </row>
    <row r="58" spans="1:8" ht="90" x14ac:dyDescent="0.25">
      <c r="A58" t="s">
        <v>102</v>
      </c>
      <c r="B58" t="s">
        <v>43</v>
      </c>
      <c r="C58" t="s">
        <v>217</v>
      </c>
      <c r="D58" s="33" t="s">
        <v>218</v>
      </c>
      <c r="E58" t="s">
        <v>179</v>
      </c>
      <c r="F58" t="s">
        <v>106</v>
      </c>
      <c r="H58" t="s">
        <v>44</v>
      </c>
    </row>
    <row r="59" spans="1:8" ht="120" x14ac:dyDescent="0.25">
      <c r="A59" t="s">
        <v>102</v>
      </c>
      <c r="B59" t="s">
        <v>43</v>
      </c>
      <c r="C59" t="s">
        <v>219</v>
      </c>
      <c r="D59" s="33" t="s">
        <v>220</v>
      </c>
      <c r="E59" t="s">
        <v>179</v>
      </c>
      <c r="F59" t="s">
        <v>44</v>
      </c>
      <c r="H59" t="s">
        <v>44</v>
      </c>
    </row>
    <row r="60" spans="1:8" ht="120" x14ac:dyDescent="0.25">
      <c r="A60" t="s">
        <v>102</v>
      </c>
      <c r="B60" t="s">
        <v>43</v>
      </c>
      <c r="C60" t="s">
        <v>221</v>
      </c>
      <c r="D60" s="33" t="s">
        <v>222</v>
      </c>
      <c r="E60" t="s">
        <v>179</v>
      </c>
      <c r="F60" t="s">
        <v>44</v>
      </c>
      <c r="H60" t="s">
        <v>44</v>
      </c>
    </row>
    <row r="61" spans="1:8" ht="45" x14ac:dyDescent="0.25">
      <c r="A61" t="s">
        <v>102</v>
      </c>
      <c r="B61" t="s">
        <v>43</v>
      </c>
      <c r="C61" t="s">
        <v>223</v>
      </c>
      <c r="D61" s="33" t="s">
        <v>224</v>
      </c>
      <c r="E61" t="s">
        <v>179</v>
      </c>
      <c r="F61" t="s">
        <v>44</v>
      </c>
      <c r="H61" t="s">
        <v>44</v>
      </c>
    </row>
    <row r="62" spans="1:8" ht="75" x14ac:dyDescent="0.25">
      <c r="A62" t="s">
        <v>102</v>
      </c>
      <c r="B62" t="s">
        <v>43</v>
      </c>
      <c r="C62" t="s">
        <v>225</v>
      </c>
      <c r="D62" s="33" t="s">
        <v>226</v>
      </c>
      <c r="E62" t="s">
        <v>179</v>
      </c>
      <c r="F62" t="s">
        <v>106</v>
      </c>
      <c r="H62" t="s">
        <v>44</v>
      </c>
    </row>
    <row r="63" spans="1:8" ht="150" x14ac:dyDescent="0.25">
      <c r="A63" t="s">
        <v>102</v>
      </c>
      <c r="B63" t="s">
        <v>43</v>
      </c>
      <c r="C63" t="s">
        <v>227</v>
      </c>
      <c r="D63" s="33" t="s">
        <v>228</v>
      </c>
      <c r="E63" t="s">
        <v>179</v>
      </c>
      <c r="F63" t="s">
        <v>48</v>
      </c>
      <c r="H63" t="s">
        <v>44</v>
      </c>
    </row>
    <row r="64" spans="1:8" ht="75" x14ac:dyDescent="0.25">
      <c r="A64" t="s">
        <v>102</v>
      </c>
      <c r="B64" t="s">
        <v>43</v>
      </c>
      <c r="C64" t="s">
        <v>229</v>
      </c>
      <c r="D64" s="33" t="s">
        <v>230</v>
      </c>
      <c r="E64" t="s">
        <v>179</v>
      </c>
      <c r="F64" t="s">
        <v>48</v>
      </c>
      <c r="H64" t="s">
        <v>44</v>
      </c>
    </row>
    <row r="65" spans="1:8" ht="120" x14ac:dyDescent="0.25">
      <c r="A65" t="s">
        <v>102</v>
      </c>
      <c r="B65" t="s">
        <v>43</v>
      </c>
      <c r="C65" t="s">
        <v>231</v>
      </c>
      <c r="D65" s="33" t="s">
        <v>232</v>
      </c>
      <c r="E65" t="s">
        <v>179</v>
      </c>
      <c r="F65" t="s">
        <v>44</v>
      </c>
      <c r="H65" t="s">
        <v>44</v>
      </c>
    </row>
    <row r="66" spans="1:8" ht="45" x14ac:dyDescent="0.25">
      <c r="A66" t="s">
        <v>102</v>
      </c>
      <c r="B66" t="s">
        <v>43</v>
      </c>
      <c r="C66" t="s">
        <v>233</v>
      </c>
      <c r="D66" s="33" t="s">
        <v>234</v>
      </c>
      <c r="E66" t="s">
        <v>179</v>
      </c>
      <c r="F66" t="s">
        <v>44</v>
      </c>
      <c r="H66" t="s">
        <v>44</v>
      </c>
    </row>
    <row r="67" spans="1:8" ht="45" x14ac:dyDescent="0.25">
      <c r="A67" t="s">
        <v>102</v>
      </c>
      <c r="B67" t="s">
        <v>43</v>
      </c>
      <c r="C67" t="s">
        <v>235</v>
      </c>
      <c r="D67" s="33" t="s">
        <v>236</v>
      </c>
      <c r="E67" t="s">
        <v>179</v>
      </c>
      <c r="F67" t="s">
        <v>44</v>
      </c>
      <c r="H67" t="s">
        <v>44</v>
      </c>
    </row>
    <row r="68" spans="1:8" x14ac:dyDescent="0.25">
      <c r="A68" t="s">
        <v>102</v>
      </c>
      <c r="B68" t="s">
        <v>43</v>
      </c>
      <c r="C68" t="s">
        <v>237</v>
      </c>
      <c r="D68" s="33" t="s">
        <v>238</v>
      </c>
      <c r="E68" t="s">
        <v>179</v>
      </c>
      <c r="F68" t="s">
        <v>48</v>
      </c>
      <c r="H68" t="s">
        <v>44</v>
      </c>
    </row>
    <row r="69" spans="1:8" ht="90" x14ac:dyDescent="0.25">
      <c r="A69" t="s">
        <v>102</v>
      </c>
      <c r="B69" t="s">
        <v>43</v>
      </c>
      <c r="C69" t="s">
        <v>239</v>
      </c>
      <c r="D69" s="33" t="s">
        <v>240</v>
      </c>
      <c r="E69" t="s">
        <v>179</v>
      </c>
      <c r="F69" t="s">
        <v>106</v>
      </c>
      <c r="H69" t="s">
        <v>44</v>
      </c>
    </row>
    <row r="70" spans="1:8" ht="165" x14ac:dyDescent="0.25">
      <c r="A70" t="s">
        <v>102</v>
      </c>
      <c r="B70" t="s">
        <v>43</v>
      </c>
      <c r="C70" t="s">
        <v>241</v>
      </c>
      <c r="D70" s="33" t="s">
        <v>242</v>
      </c>
      <c r="E70" t="s">
        <v>179</v>
      </c>
      <c r="F70" t="s">
        <v>44</v>
      </c>
      <c r="H70" t="s">
        <v>44</v>
      </c>
    </row>
    <row r="71" spans="1:8" ht="75" x14ac:dyDescent="0.25">
      <c r="A71" t="s">
        <v>102</v>
      </c>
      <c r="B71" t="s">
        <v>43</v>
      </c>
      <c r="C71" t="s">
        <v>243</v>
      </c>
      <c r="D71" s="33" t="s">
        <v>244</v>
      </c>
      <c r="E71" t="s">
        <v>179</v>
      </c>
      <c r="F71" t="s">
        <v>44</v>
      </c>
      <c r="H71" t="s">
        <v>44</v>
      </c>
    </row>
    <row r="72" spans="1:8" ht="405" x14ac:dyDescent="0.25">
      <c r="A72" t="s">
        <v>102</v>
      </c>
      <c r="B72" t="s">
        <v>43</v>
      </c>
      <c r="C72" t="s">
        <v>245</v>
      </c>
      <c r="D72" s="33" t="s">
        <v>246</v>
      </c>
      <c r="E72" t="s">
        <v>179</v>
      </c>
      <c r="F72" t="s">
        <v>44</v>
      </c>
      <c r="H72" t="s">
        <v>44</v>
      </c>
    </row>
    <row r="73" spans="1:8" ht="90" x14ac:dyDescent="0.25">
      <c r="A73" t="s">
        <v>102</v>
      </c>
      <c r="B73" t="s">
        <v>43</v>
      </c>
      <c r="C73" t="s">
        <v>247</v>
      </c>
      <c r="D73" s="33" t="s">
        <v>248</v>
      </c>
      <c r="E73" t="s">
        <v>179</v>
      </c>
      <c r="F73" t="s">
        <v>106</v>
      </c>
      <c r="H73" t="s">
        <v>44</v>
      </c>
    </row>
    <row r="74" spans="1:8" ht="105" x14ac:dyDescent="0.25">
      <c r="A74" t="s">
        <v>102</v>
      </c>
      <c r="B74" t="s">
        <v>43</v>
      </c>
      <c r="C74" t="s">
        <v>249</v>
      </c>
      <c r="D74" s="33" t="s">
        <v>250</v>
      </c>
      <c r="E74" t="s">
        <v>179</v>
      </c>
      <c r="F74" t="s">
        <v>48</v>
      </c>
      <c r="H74" t="s">
        <v>44</v>
      </c>
    </row>
    <row r="75" spans="1:8" x14ac:dyDescent="0.25">
      <c r="A75" t="s">
        <v>102</v>
      </c>
      <c r="B75" t="s">
        <v>43</v>
      </c>
      <c r="C75" t="s">
        <v>251</v>
      </c>
      <c r="D75" s="33" t="s">
        <v>252</v>
      </c>
      <c r="E75" t="s">
        <v>253</v>
      </c>
      <c r="F75" t="s">
        <v>44</v>
      </c>
      <c r="H75" t="s">
        <v>44</v>
      </c>
    </row>
    <row r="76" spans="1:8" x14ac:dyDescent="0.25">
      <c r="A76" t="s">
        <v>102</v>
      </c>
      <c r="B76" t="s">
        <v>43</v>
      </c>
      <c r="C76" t="s">
        <v>254</v>
      </c>
      <c r="D76" s="33" t="s">
        <v>255</v>
      </c>
      <c r="E76" t="s">
        <v>253</v>
      </c>
      <c r="F76" t="s">
        <v>44</v>
      </c>
      <c r="H76" t="s">
        <v>44</v>
      </c>
    </row>
    <row r="77" spans="1:8" x14ac:dyDescent="0.25">
      <c r="A77" t="s">
        <v>102</v>
      </c>
      <c r="B77" t="s">
        <v>43</v>
      </c>
      <c r="C77" t="s">
        <v>256</v>
      </c>
      <c r="D77" s="33" t="s">
        <v>257</v>
      </c>
      <c r="E77" t="s">
        <v>253</v>
      </c>
      <c r="F77" t="s">
        <v>44</v>
      </c>
      <c r="H77" t="s">
        <v>44</v>
      </c>
    </row>
    <row r="78" spans="1:8" ht="90" x14ac:dyDescent="0.25">
      <c r="A78" t="s">
        <v>102</v>
      </c>
      <c r="B78" t="s">
        <v>43</v>
      </c>
      <c r="C78" t="s">
        <v>258</v>
      </c>
      <c r="D78" s="33" t="s">
        <v>259</v>
      </c>
      <c r="E78" t="s">
        <v>253</v>
      </c>
      <c r="F78" t="s">
        <v>44</v>
      </c>
      <c r="H78" t="s">
        <v>44</v>
      </c>
    </row>
    <row r="79" spans="1:8" x14ac:dyDescent="0.25">
      <c r="A79" t="s">
        <v>102</v>
      </c>
      <c r="B79" t="s">
        <v>43</v>
      </c>
      <c r="C79" t="s">
        <v>260</v>
      </c>
      <c r="D79" s="33" t="s">
        <v>261</v>
      </c>
      <c r="E79" t="s">
        <v>253</v>
      </c>
      <c r="F79" t="s">
        <v>44</v>
      </c>
      <c r="H79" t="s">
        <v>44</v>
      </c>
    </row>
    <row r="80" spans="1:8" ht="30" x14ac:dyDescent="0.25">
      <c r="A80" t="s">
        <v>102</v>
      </c>
      <c r="B80" t="s">
        <v>43</v>
      </c>
      <c r="C80" t="s">
        <v>262</v>
      </c>
      <c r="D80" s="33" t="s">
        <v>263</v>
      </c>
      <c r="E80" t="s">
        <v>253</v>
      </c>
      <c r="F80" t="s">
        <v>264</v>
      </c>
      <c r="H80" t="s">
        <v>44</v>
      </c>
    </row>
    <row r="81" spans="1:8" ht="75" x14ac:dyDescent="0.25">
      <c r="A81" t="s">
        <v>102</v>
      </c>
      <c r="B81" t="s">
        <v>43</v>
      </c>
      <c r="C81" t="s">
        <v>265</v>
      </c>
      <c r="D81" s="33" t="s">
        <v>266</v>
      </c>
      <c r="E81" t="s">
        <v>253</v>
      </c>
      <c r="F81" t="s">
        <v>106</v>
      </c>
      <c r="H81" t="s">
        <v>44</v>
      </c>
    </row>
    <row r="82" spans="1:8" ht="135" x14ac:dyDescent="0.25">
      <c r="A82" t="s">
        <v>102</v>
      </c>
      <c r="B82" t="s">
        <v>43</v>
      </c>
      <c r="C82" t="s">
        <v>267</v>
      </c>
      <c r="D82" s="33" t="s">
        <v>268</v>
      </c>
      <c r="E82" t="s">
        <v>253</v>
      </c>
      <c r="F82" t="s">
        <v>44</v>
      </c>
      <c r="H82" t="s">
        <v>44</v>
      </c>
    </row>
    <row r="83" spans="1:8" ht="90" x14ac:dyDescent="0.25">
      <c r="A83" t="s">
        <v>102</v>
      </c>
      <c r="B83" t="s">
        <v>43</v>
      </c>
      <c r="C83" t="s">
        <v>269</v>
      </c>
      <c r="D83" s="33" t="s">
        <v>270</v>
      </c>
      <c r="E83" t="s">
        <v>253</v>
      </c>
      <c r="F83" t="s">
        <v>44</v>
      </c>
      <c r="H83" t="s">
        <v>44</v>
      </c>
    </row>
    <row r="84" spans="1:8" ht="135" x14ac:dyDescent="0.25">
      <c r="A84" t="s">
        <v>102</v>
      </c>
      <c r="B84" t="s">
        <v>43</v>
      </c>
      <c r="C84" t="s">
        <v>271</v>
      </c>
      <c r="D84" s="33" t="s">
        <v>272</v>
      </c>
      <c r="E84" t="s">
        <v>253</v>
      </c>
      <c r="F84" t="s">
        <v>44</v>
      </c>
      <c r="H84" t="s">
        <v>44</v>
      </c>
    </row>
    <row r="85" spans="1:8" ht="30" x14ac:dyDescent="0.25">
      <c r="A85" t="s">
        <v>102</v>
      </c>
      <c r="B85" t="s">
        <v>43</v>
      </c>
      <c r="C85" t="s">
        <v>273</v>
      </c>
      <c r="D85" s="33" t="s">
        <v>274</v>
      </c>
      <c r="E85" t="s">
        <v>253</v>
      </c>
      <c r="F85" t="s">
        <v>44</v>
      </c>
      <c r="H85" t="s">
        <v>44</v>
      </c>
    </row>
    <row r="86" spans="1:8" ht="120" x14ac:dyDescent="0.25">
      <c r="A86" t="s">
        <v>102</v>
      </c>
      <c r="B86" t="s">
        <v>43</v>
      </c>
      <c r="C86" t="s">
        <v>275</v>
      </c>
      <c r="D86" s="33" t="s">
        <v>276</v>
      </c>
      <c r="E86" t="s">
        <v>253</v>
      </c>
      <c r="F86" t="s">
        <v>44</v>
      </c>
      <c r="H86" t="s">
        <v>44</v>
      </c>
    </row>
    <row r="87" spans="1:8" ht="30" x14ac:dyDescent="0.25">
      <c r="A87" t="s">
        <v>102</v>
      </c>
      <c r="B87" t="s">
        <v>43</v>
      </c>
      <c r="C87" t="s">
        <v>277</v>
      </c>
      <c r="D87" s="33" t="s">
        <v>278</v>
      </c>
      <c r="E87" t="s">
        <v>253</v>
      </c>
      <c r="F87" t="s">
        <v>44</v>
      </c>
      <c r="H87" t="s">
        <v>44</v>
      </c>
    </row>
    <row r="88" spans="1:8" ht="120" x14ac:dyDescent="0.25">
      <c r="A88" t="s">
        <v>102</v>
      </c>
      <c r="B88" t="s">
        <v>43</v>
      </c>
      <c r="C88" t="s">
        <v>279</v>
      </c>
      <c r="D88" s="33" t="s">
        <v>280</v>
      </c>
      <c r="E88" t="s">
        <v>253</v>
      </c>
      <c r="F88" t="s">
        <v>44</v>
      </c>
      <c r="H88" t="s">
        <v>44</v>
      </c>
    </row>
    <row r="89" spans="1:8" ht="75" x14ac:dyDescent="0.25">
      <c r="A89" t="s">
        <v>102</v>
      </c>
      <c r="B89" t="s">
        <v>43</v>
      </c>
      <c r="C89" t="s">
        <v>281</v>
      </c>
      <c r="D89" s="33" t="s">
        <v>282</v>
      </c>
      <c r="E89" t="s">
        <v>253</v>
      </c>
      <c r="F89" t="s">
        <v>44</v>
      </c>
      <c r="H89" t="s">
        <v>44</v>
      </c>
    </row>
    <row r="90" spans="1:8" x14ac:dyDescent="0.25">
      <c r="A90" t="s">
        <v>102</v>
      </c>
      <c r="B90" t="s">
        <v>43</v>
      </c>
      <c r="C90" t="s">
        <v>283</v>
      </c>
      <c r="D90" s="33" t="s">
        <v>284</v>
      </c>
      <c r="E90" t="s">
        <v>253</v>
      </c>
      <c r="F90" t="s">
        <v>44</v>
      </c>
      <c r="H90" t="s">
        <v>44</v>
      </c>
    </row>
    <row r="91" spans="1:8" ht="135" x14ac:dyDescent="0.25">
      <c r="A91" t="s">
        <v>102</v>
      </c>
      <c r="B91" t="s">
        <v>43</v>
      </c>
      <c r="C91" t="s">
        <v>285</v>
      </c>
      <c r="D91" s="33" t="s">
        <v>286</v>
      </c>
      <c r="E91" t="s">
        <v>253</v>
      </c>
      <c r="F91" t="s">
        <v>44</v>
      </c>
      <c r="H91" t="s">
        <v>44</v>
      </c>
    </row>
    <row r="92" spans="1:8" ht="135" x14ac:dyDescent="0.25">
      <c r="A92" t="s">
        <v>102</v>
      </c>
      <c r="B92" t="s">
        <v>43</v>
      </c>
      <c r="C92" t="s">
        <v>287</v>
      </c>
      <c r="D92" s="33" t="s">
        <v>288</v>
      </c>
      <c r="E92" t="s">
        <v>253</v>
      </c>
      <c r="F92" t="s">
        <v>44</v>
      </c>
      <c r="H92" t="s">
        <v>44</v>
      </c>
    </row>
    <row r="93" spans="1:8" ht="135" x14ac:dyDescent="0.25">
      <c r="A93" t="s">
        <v>102</v>
      </c>
      <c r="B93" t="s">
        <v>43</v>
      </c>
      <c r="C93" t="s">
        <v>289</v>
      </c>
      <c r="D93" s="33" t="s">
        <v>290</v>
      </c>
      <c r="E93" t="s">
        <v>253</v>
      </c>
      <c r="F93" t="s">
        <v>44</v>
      </c>
      <c r="H93" t="s">
        <v>44</v>
      </c>
    </row>
    <row r="94" spans="1:8" x14ac:dyDescent="0.25">
      <c r="A94" t="s">
        <v>102</v>
      </c>
      <c r="B94" t="s">
        <v>43</v>
      </c>
      <c r="C94" t="s">
        <v>291</v>
      </c>
      <c r="D94" s="33" t="s">
        <v>292</v>
      </c>
      <c r="E94" t="s">
        <v>253</v>
      </c>
      <c r="F94" t="s">
        <v>264</v>
      </c>
      <c r="H94" t="s">
        <v>44</v>
      </c>
    </row>
    <row r="95" spans="1:8" x14ac:dyDescent="0.25">
      <c r="A95" t="s">
        <v>102</v>
      </c>
      <c r="B95" t="s">
        <v>43</v>
      </c>
      <c r="C95" t="s">
        <v>293</v>
      </c>
      <c r="D95" s="33" t="s">
        <v>294</v>
      </c>
      <c r="E95" t="s">
        <v>253</v>
      </c>
      <c r="F95" t="s">
        <v>264</v>
      </c>
      <c r="H95" t="s">
        <v>44</v>
      </c>
    </row>
    <row r="96" spans="1:8" ht="75" x14ac:dyDescent="0.25">
      <c r="A96" t="s">
        <v>102</v>
      </c>
      <c r="B96" t="s">
        <v>43</v>
      </c>
      <c r="C96" t="s">
        <v>295</v>
      </c>
      <c r="D96" s="33" t="s">
        <v>296</v>
      </c>
      <c r="E96" t="s">
        <v>253</v>
      </c>
      <c r="F96" t="s">
        <v>44</v>
      </c>
      <c r="H96" t="s">
        <v>44</v>
      </c>
    </row>
    <row r="97" spans="1:8" ht="409.5" x14ac:dyDescent="0.25">
      <c r="A97" t="s">
        <v>102</v>
      </c>
      <c r="B97" t="s">
        <v>43</v>
      </c>
      <c r="C97" t="s">
        <v>297</v>
      </c>
      <c r="D97" s="33" t="s">
        <v>298</v>
      </c>
      <c r="E97" t="s">
        <v>253</v>
      </c>
      <c r="F97" t="s">
        <v>44</v>
      </c>
      <c r="H97" t="s">
        <v>44</v>
      </c>
    </row>
    <row r="98" spans="1:8" x14ac:dyDescent="0.25">
      <c r="A98" t="s">
        <v>102</v>
      </c>
      <c r="B98" t="s">
        <v>43</v>
      </c>
      <c r="C98" t="s">
        <v>299</v>
      </c>
      <c r="D98" s="33" t="s">
        <v>300</v>
      </c>
      <c r="E98" t="s">
        <v>253</v>
      </c>
      <c r="F98" t="s">
        <v>264</v>
      </c>
      <c r="H98" t="s">
        <v>44</v>
      </c>
    </row>
    <row r="99" spans="1:8" ht="105" x14ac:dyDescent="0.25">
      <c r="A99" t="s">
        <v>102</v>
      </c>
      <c r="B99" t="s">
        <v>43</v>
      </c>
      <c r="C99" t="s">
        <v>301</v>
      </c>
      <c r="D99" s="33" t="s">
        <v>302</v>
      </c>
      <c r="E99" t="s">
        <v>44</v>
      </c>
      <c r="F99" t="s">
        <v>44</v>
      </c>
      <c r="H99" t="s">
        <v>44</v>
      </c>
    </row>
    <row r="100" spans="1:8" ht="195" x14ac:dyDescent="0.25">
      <c r="A100" t="s">
        <v>102</v>
      </c>
      <c r="B100" t="s">
        <v>43</v>
      </c>
      <c r="C100" t="s">
        <v>303</v>
      </c>
      <c r="D100" s="33" t="s">
        <v>304</v>
      </c>
      <c r="E100" t="s">
        <v>44</v>
      </c>
      <c r="F100" t="s">
        <v>44</v>
      </c>
      <c r="H100" t="s">
        <v>44</v>
      </c>
    </row>
    <row r="101" spans="1:8" ht="105" x14ac:dyDescent="0.25">
      <c r="A101" t="s">
        <v>102</v>
      </c>
      <c r="B101" t="s">
        <v>43</v>
      </c>
      <c r="C101" t="s">
        <v>305</v>
      </c>
      <c r="D101" s="33" t="s">
        <v>306</v>
      </c>
      <c r="E101" t="s">
        <v>44</v>
      </c>
      <c r="F101" t="s">
        <v>44</v>
      </c>
      <c r="H101" t="s">
        <v>44</v>
      </c>
    </row>
    <row r="102" spans="1:8" ht="195" x14ac:dyDescent="0.25">
      <c r="A102" t="s">
        <v>102</v>
      </c>
      <c r="B102" t="s">
        <v>43</v>
      </c>
      <c r="C102" t="s">
        <v>307</v>
      </c>
      <c r="D102" s="33" t="s">
        <v>308</v>
      </c>
      <c r="E102" t="s">
        <v>44</v>
      </c>
      <c r="F102" t="s">
        <v>44</v>
      </c>
      <c r="H102" t="s">
        <v>44</v>
      </c>
    </row>
    <row r="103" spans="1:8" ht="30" x14ac:dyDescent="0.25">
      <c r="A103" t="s">
        <v>102</v>
      </c>
      <c r="B103" t="s">
        <v>43</v>
      </c>
      <c r="C103" t="s">
        <v>309</v>
      </c>
      <c r="D103" s="33" t="s">
        <v>310</v>
      </c>
      <c r="E103" t="s">
        <v>44</v>
      </c>
      <c r="F103" t="s">
        <v>106</v>
      </c>
      <c r="H103" t="s">
        <v>44</v>
      </c>
    </row>
    <row r="104" spans="1:8" ht="75" x14ac:dyDescent="0.25">
      <c r="A104" t="s">
        <v>102</v>
      </c>
      <c r="B104" t="s">
        <v>43</v>
      </c>
      <c r="C104" t="s">
        <v>311</v>
      </c>
      <c r="D104" s="33" t="s">
        <v>187</v>
      </c>
      <c r="E104" t="s">
        <v>44</v>
      </c>
      <c r="F104" t="s">
        <v>106</v>
      </c>
      <c r="H104" t="s">
        <v>44</v>
      </c>
    </row>
    <row r="105" spans="1:8" ht="90" x14ac:dyDescent="0.25">
      <c r="A105" t="s">
        <v>102</v>
      </c>
      <c r="B105" t="s">
        <v>43</v>
      </c>
      <c r="C105" t="s">
        <v>312</v>
      </c>
      <c r="D105" s="33" t="s">
        <v>190</v>
      </c>
      <c r="E105" t="s">
        <v>44</v>
      </c>
      <c r="F105" t="s">
        <v>106</v>
      </c>
      <c r="H105" t="s">
        <v>44</v>
      </c>
    </row>
    <row r="106" spans="1:8" ht="105" x14ac:dyDescent="0.25">
      <c r="A106" t="s">
        <v>102</v>
      </c>
      <c r="B106" t="s">
        <v>43</v>
      </c>
      <c r="C106" t="s">
        <v>313</v>
      </c>
      <c r="D106" s="33" t="s">
        <v>314</v>
      </c>
      <c r="E106" t="s">
        <v>44</v>
      </c>
      <c r="F106" t="s">
        <v>44</v>
      </c>
      <c r="H106" t="s">
        <v>44</v>
      </c>
    </row>
    <row r="107" spans="1:8" ht="195" x14ac:dyDescent="0.25">
      <c r="A107" t="s">
        <v>102</v>
      </c>
      <c r="B107" t="s">
        <v>43</v>
      </c>
      <c r="C107" t="s">
        <v>315</v>
      </c>
      <c r="D107" s="33" t="s">
        <v>316</v>
      </c>
      <c r="E107" t="s">
        <v>44</v>
      </c>
      <c r="F107" t="s">
        <v>44</v>
      </c>
      <c r="H107" t="s">
        <v>44</v>
      </c>
    </row>
    <row r="108" spans="1:8" ht="75" x14ac:dyDescent="0.25">
      <c r="A108" t="s">
        <v>102</v>
      </c>
      <c r="B108" t="s">
        <v>43</v>
      </c>
      <c r="C108" t="s">
        <v>317</v>
      </c>
      <c r="D108" s="33" t="s">
        <v>318</v>
      </c>
      <c r="E108" t="s">
        <v>319</v>
      </c>
      <c r="F108" t="s">
        <v>106</v>
      </c>
      <c r="H108" t="s">
        <v>44</v>
      </c>
    </row>
    <row r="109" spans="1:8" ht="105" x14ac:dyDescent="0.25">
      <c r="A109" t="s">
        <v>102</v>
      </c>
      <c r="B109" t="s">
        <v>43</v>
      </c>
      <c r="C109" t="s">
        <v>320</v>
      </c>
      <c r="D109" s="33" t="s">
        <v>321</v>
      </c>
      <c r="E109" t="s">
        <v>44</v>
      </c>
      <c r="F109" t="s">
        <v>44</v>
      </c>
      <c r="H109" t="s">
        <v>44</v>
      </c>
    </row>
    <row r="110" spans="1:8" ht="195" x14ac:dyDescent="0.25">
      <c r="A110" t="s">
        <v>102</v>
      </c>
      <c r="B110" t="s">
        <v>43</v>
      </c>
      <c r="C110" t="s">
        <v>322</v>
      </c>
      <c r="D110" s="33" t="s">
        <v>323</v>
      </c>
      <c r="E110" t="s">
        <v>44</v>
      </c>
      <c r="F110" t="s">
        <v>44</v>
      </c>
      <c r="H110" t="s">
        <v>44</v>
      </c>
    </row>
    <row r="111" spans="1:8" ht="105" x14ac:dyDescent="0.25">
      <c r="A111" t="s">
        <v>102</v>
      </c>
      <c r="B111" t="s">
        <v>43</v>
      </c>
      <c r="C111" t="s">
        <v>324</v>
      </c>
      <c r="D111" s="33" t="s">
        <v>325</v>
      </c>
      <c r="E111" t="s">
        <v>44</v>
      </c>
      <c r="F111" t="s">
        <v>44</v>
      </c>
      <c r="H111" t="s">
        <v>44</v>
      </c>
    </row>
    <row r="112" spans="1:8" ht="210" x14ac:dyDescent="0.25">
      <c r="A112" t="s">
        <v>102</v>
      </c>
      <c r="B112" t="s">
        <v>43</v>
      </c>
      <c r="C112" t="s">
        <v>326</v>
      </c>
      <c r="D112" s="33" t="s">
        <v>327</v>
      </c>
      <c r="E112" t="s">
        <v>44</v>
      </c>
      <c r="F112" t="s">
        <v>44</v>
      </c>
      <c r="H112" t="s">
        <v>44</v>
      </c>
    </row>
    <row r="113" spans="1:8" ht="90" x14ac:dyDescent="0.25">
      <c r="A113" t="s">
        <v>102</v>
      </c>
      <c r="B113" t="s">
        <v>43</v>
      </c>
      <c r="C113" t="s">
        <v>328</v>
      </c>
      <c r="D113" s="33" t="s">
        <v>329</v>
      </c>
      <c r="E113" t="s">
        <v>44</v>
      </c>
      <c r="F113" t="s">
        <v>106</v>
      </c>
      <c r="H113" t="s">
        <v>44</v>
      </c>
    </row>
    <row r="114" spans="1:8" ht="180" x14ac:dyDescent="0.25">
      <c r="A114" t="s">
        <v>102</v>
      </c>
      <c r="B114" t="s">
        <v>43</v>
      </c>
      <c r="C114" t="s">
        <v>330</v>
      </c>
      <c r="D114" s="33" t="s">
        <v>331</v>
      </c>
      <c r="E114" t="s">
        <v>44</v>
      </c>
      <c r="F114" t="s">
        <v>44</v>
      </c>
      <c r="H114" t="s">
        <v>44</v>
      </c>
    </row>
    <row r="115" spans="1:8" ht="90" x14ac:dyDescent="0.25">
      <c r="A115" t="s">
        <v>102</v>
      </c>
      <c r="B115" t="s">
        <v>43</v>
      </c>
      <c r="C115" t="s">
        <v>332</v>
      </c>
      <c r="D115" s="33" t="s">
        <v>333</v>
      </c>
      <c r="E115" t="s">
        <v>179</v>
      </c>
      <c r="F115" t="s">
        <v>44</v>
      </c>
      <c r="H115" t="s">
        <v>44</v>
      </c>
    </row>
    <row r="116" spans="1:8" ht="90" x14ac:dyDescent="0.25">
      <c r="A116" t="s">
        <v>102</v>
      </c>
      <c r="B116" t="s">
        <v>43</v>
      </c>
      <c r="C116" t="s">
        <v>334</v>
      </c>
      <c r="D116" s="33" t="s">
        <v>335</v>
      </c>
      <c r="E116" t="s">
        <v>44</v>
      </c>
      <c r="F116" t="s">
        <v>44</v>
      </c>
      <c r="H116" t="s">
        <v>44</v>
      </c>
    </row>
    <row r="117" spans="1:8" x14ac:dyDescent="0.25">
      <c r="A117" t="s">
        <v>102</v>
      </c>
      <c r="B117" t="s">
        <v>43</v>
      </c>
      <c r="C117" t="s">
        <v>336</v>
      </c>
      <c r="D117" s="33" t="s">
        <v>105</v>
      </c>
      <c r="E117" t="s">
        <v>44</v>
      </c>
      <c r="F117" t="s">
        <v>106</v>
      </c>
      <c r="H117" t="s">
        <v>44</v>
      </c>
    </row>
    <row r="118" spans="1:8" ht="180" x14ac:dyDescent="0.25">
      <c r="A118" t="s">
        <v>102</v>
      </c>
      <c r="B118" t="s">
        <v>43</v>
      </c>
      <c r="C118" t="s">
        <v>337</v>
      </c>
      <c r="D118" s="33" t="s">
        <v>338</v>
      </c>
      <c r="E118" t="s">
        <v>319</v>
      </c>
      <c r="F118" t="s">
        <v>44</v>
      </c>
      <c r="H118" t="s">
        <v>44</v>
      </c>
    </row>
    <row r="119" spans="1:8" x14ac:dyDescent="0.25">
      <c r="A119" t="s">
        <v>102</v>
      </c>
      <c r="B119" t="s">
        <v>43</v>
      </c>
      <c r="C119" t="s">
        <v>339</v>
      </c>
      <c r="D119" s="33" t="s">
        <v>105</v>
      </c>
      <c r="E119" t="s">
        <v>136</v>
      </c>
      <c r="F119" t="s">
        <v>44</v>
      </c>
      <c r="H119" t="s">
        <v>44</v>
      </c>
    </row>
    <row r="120" spans="1:8" ht="150" x14ac:dyDescent="0.25">
      <c r="A120" t="s">
        <v>102</v>
      </c>
      <c r="B120" t="s">
        <v>43</v>
      </c>
      <c r="C120" t="s">
        <v>340</v>
      </c>
      <c r="D120" s="33" t="s">
        <v>341</v>
      </c>
      <c r="E120" t="s">
        <v>136</v>
      </c>
      <c r="F120" t="s">
        <v>44</v>
      </c>
      <c r="H120" t="s">
        <v>44</v>
      </c>
    </row>
    <row r="121" spans="1:8" x14ac:dyDescent="0.25">
      <c r="A121" t="s">
        <v>102</v>
      </c>
      <c r="B121" t="s">
        <v>43</v>
      </c>
      <c r="C121" t="s">
        <v>342</v>
      </c>
      <c r="D121" s="33" t="s">
        <v>343</v>
      </c>
      <c r="E121" t="s">
        <v>44</v>
      </c>
      <c r="F121" t="s">
        <v>106</v>
      </c>
      <c r="H121" t="s">
        <v>44</v>
      </c>
    </row>
    <row r="122" spans="1:8" x14ac:dyDescent="0.25">
      <c r="A122" t="s">
        <v>1</v>
      </c>
      <c r="B122" t="s">
        <v>28</v>
      </c>
      <c r="C122" t="s">
        <v>44</v>
      </c>
      <c r="D122" s="33" t="s">
        <v>344</v>
      </c>
      <c r="E122" t="s">
        <v>44</v>
      </c>
      <c r="F122" t="s">
        <v>44</v>
      </c>
      <c r="H122" t="s">
        <v>44</v>
      </c>
    </row>
    <row r="123" spans="1:8" ht="409.5" x14ac:dyDescent="0.25">
      <c r="A123" t="s">
        <v>345</v>
      </c>
      <c r="B123" t="s">
        <v>28</v>
      </c>
      <c r="C123" t="s">
        <v>44</v>
      </c>
      <c r="D123" s="33" t="s">
        <v>346</v>
      </c>
      <c r="E123" t="s">
        <v>44</v>
      </c>
      <c r="F123" t="s">
        <v>44</v>
      </c>
      <c r="G123" t="s">
        <v>347</v>
      </c>
      <c r="H123" t="s">
        <v>44</v>
      </c>
    </row>
    <row r="124" spans="1:8" ht="150" x14ac:dyDescent="0.25">
      <c r="A124" t="s">
        <v>348</v>
      </c>
      <c r="B124" t="s">
        <v>78</v>
      </c>
      <c r="C124" t="s">
        <v>349</v>
      </c>
      <c r="D124" s="33" t="s">
        <v>350</v>
      </c>
      <c r="E124" t="s">
        <v>44</v>
      </c>
      <c r="F124" t="s">
        <v>44</v>
      </c>
      <c r="H124" t="s">
        <v>44</v>
      </c>
    </row>
    <row r="125" spans="1:8" ht="390" x14ac:dyDescent="0.25">
      <c r="A125" t="s">
        <v>351</v>
      </c>
      <c r="B125" t="s">
        <v>78</v>
      </c>
      <c r="C125" t="s">
        <v>352</v>
      </c>
      <c r="D125" s="33" t="s">
        <v>353</v>
      </c>
      <c r="E125" t="s">
        <v>44</v>
      </c>
      <c r="F125" t="s">
        <v>44</v>
      </c>
      <c r="H125" t="s">
        <v>44</v>
      </c>
    </row>
    <row r="126" spans="1:8" x14ac:dyDescent="0.25">
      <c r="A126" t="s">
        <v>354</v>
      </c>
      <c r="B126" t="s">
        <v>78</v>
      </c>
      <c r="C126" t="s">
        <v>355</v>
      </c>
      <c r="D126" s="33" t="s">
        <v>356</v>
      </c>
      <c r="E126" t="s">
        <v>44</v>
      </c>
      <c r="F126" t="s">
        <v>106</v>
      </c>
      <c r="H126" t="s">
        <v>44</v>
      </c>
    </row>
    <row r="127" spans="1:8" ht="165" x14ac:dyDescent="0.25">
      <c r="A127" t="s">
        <v>354</v>
      </c>
      <c r="B127" t="s">
        <v>78</v>
      </c>
      <c r="C127" t="s">
        <v>357</v>
      </c>
      <c r="D127" s="33" t="s">
        <v>358</v>
      </c>
      <c r="E127" t="s">
        <v>44</v>
      </c>
      <c r="F127" t="s">
        <v>44</v>
      </c>
      <c r="H127" t="s">
        <v>44</v>
      </c>
    </row>
    <row r="128" spans="1:8" ht="135" x14ac:dyDescent="0.25">
      <c r="A128" t="s">
        <v>354</v>
      </c>
      <c r="B128" t="s">
        <v>78</v>
      </c>
      <c r="C128" t="s">
        <v>359</v>
      </c>
      <c r="D128" s="33" t="s">
        <v>360</v>
      </c>
      <c r="E128" t="s">
        <v>44</v>
      </c>
      <c r="F128" t="s">
        <v>106</v>
      </c>
      <c r="H128" t="s">
        <v>44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FF37-ED7E-4A94-BC72-DB83849267DE}">
  <sheetPr codeName="Sheet13"/>
  <dimension ref="A1:B1"/>
  <sheetViews>
    <sheetView workbookViewId="0">
      <selection activeCell="B1" sqref="B1"/>
    </sheetView>
  </sheetViews>
  <sheetFormatPr defaultColWidth="9.140625" defaultRowHeight="15" x14ac:dyDescent="0.25"/>
  <cols>
    <col min="1" max="1" width="19.140625" style="9" customWidth="1"/>
    <col min="2" max="2" width="85.5703125" style="9" customWidth="1"/>
    <col min="3" max="16384" width="9.140625" style="9"/>
  </cols>
  <sheetData>
    <row r="1" spans="1:2" x14ac:dyDescent="0.25">
      <c r="A1" s="7" t="s">
        <v>34</v>
      </c>
      <c r="B1" s="8" t="s">
        <v>101</v>
      </c>
    </row>
  </sheetData>
  <pageMargins left="0.7" right="0.7" top="0.75" bottom="0.75" header="0.3" footer="0.3"/>
  <pageSetup paperSize="9" orientation="portrait" horizontalDpi="4294967293" verticalDpi="200" r:id="rId1"/>
</worksheet>
</file>

<file path=customUI/_rels/customUI14.xml.rels><?xml version="1.0" encoding="UTF-8" standalone="yes"?>
<Relationships xmlns="http://schemas.openxmlformats.org/package/2006/relationships"><Relationship Id="VertipaqAnalyzer" Type="http://schemas.openxmlformats.org/officeDocument/2006/relationships/image" Target="images/VertipaqAnalyzer.png"/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Open" label="Open VPAX" size="large" onAction="openVpax" image="VertipaqAnalyzer" keytip="C"/>
          <button id="btFormatDAXexpressions" label="Format DAX expressions" image="daxformatter" size="large" onAction="Daxformat_all" keytip="X"/>
          <button id="btHelp" label="Help" imageMso="Help" size="large" onAction="VPA_Help" keytip="?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Props1.xml><?xml version="1.0" encoding="utf-8"?>
<ds:datastoreItem xmlns:ds="http://schemas.openxmlformats.org/officeDocument/2006/customXml" ds:itemID="{5B84129E-8B8D-4152-8556-34A120444BDD}">
  <ds:schemaRefs/>
</ds:datastoreItem>
</file>

<file path=customXml/itemProps2.xml><?xml version="1.0" encoding="utf-8"?>
<ds:datastoreItem xmlns:ds="http://schemas.openxmlformats.org/officeDocument/2006/customXml" ds:itemID="{00ED2D72-2B78-48AF-A4F9-ED49BBBCCC47}">
  <ds:schemaRefs/>
</ds:datastoreItem>
</file>

<file path=customXml/itemProps3.xml><?xml version="1.0" encoding="utf-8"?>
<ds:datastoreItem xmlns:ds="http://schemas.openxmlformats.org/officeDocument/2006/customXml" ds:itemID="{328DDAC2-CC11-4D31-8D66-57BB53909F72}">
  <ds:schemaRefs/>
</ds:datastoreItem>
</file>

<file path=customXml/itemProps4.xml><?xml version="1.0" encoding="utf-8"?>
<ds:datastoreItem xmlns:ds="http://schemas.openxmlformats.org/officeDocument/2006/customXml" ds:itemID="{E51FD7EC-2C27-4FA0-806F-EEF09D12209E}">
  <ds:schemaRefs/>
</ds:datastoreItem>
</file>

<file path=customXml/itemProps5.xml><?xml version="1.0" encoding="utf-8"?>
<ds:datastoreItem xmlns:ds="http://schemas.openxmlformats.org/officeDocument/2006/customXml" ds:itemID="{1526427A-A046-46A5-974D-A91C821ADD31}">
  <ds:schemaRefs/>
</ds:datastoreItem>
</file>

<file path=customXml/itemProps6.xml><?xml version="1.0" encoding="utf-8"?>
<ds:datastoreItem xmlns:ds="http://schemas.openxmlformats.org/officeDocument/2006/customXml" ds:itemID="{9074F3AE-B949-4B88-9522-001F66A75A81}">
  <ds:schemaRefs/>
</ds:datastoreItem>
</file>

<file path=customXml/itemProps7.xml><?xml version="1.0" encoding="utf-8"?>
<ds:datastoreItem xmlns:ds="http://schemas.openxmlformats.org/officeDocument/2006/customXml" ds:itemID="{C90EF5E6-13BA-41B1-9FD3-30AD10FE88A3}">
  <ds:schemaRefs/>
</ds:datastoreItem>
</file>

<file path=customXml/itemProps8.xml><?xml version="1.0" encoding="utf-8"?>
<ds:datastoreItem xmlns:ds="http://schemas.openxmlformats.org/officeDocument/2006/customXml" ds:itemID="{E8FC6E73-AED3-488F-A6FC-75C968485573}">
  <ds:schemaRefs/>
</ds:datastoreItem>
</file>

<file path=customXml/itemProps9.xml><?xml version="1.0" encoding="utf-8"?>
<ds:datastoreItem xmlns:ds="http://schemas.openxmlformats.org/officeDocument/2006/customXml" ds:itemID="{261D693A-646B-468A-A7FF-9A3D5ABC449F}">
  <ds:schemaRefs/>
</ds:datastoreItem>
</file>

<file path=customXml/itemProps10.xml><?xml version="1.0" encoding="utf-8"?>
<ds:datastoreItem xmlns:ds="http://schemas.openxmlformats.org/officeDocument/2006/customXml" ds:itemID="{DE710367-F5FD-4320-AE13-ADF21BCEB4CB}">
  <ds:schemaRefs/>
</ds:datastoreItem>
</file>

<file path=customXml/itemProps11.xml><?xml version="1.0" encoding="utf-8"?>
<ds:datastoreItem xmlns:ds="http://schemas.openxmlformats.org/officeDocument/2006/customXml" ds:itemID="{15F0415A-EF0B-4B94-A17E-6CF4A3D3180C}">
  <ds:schemaRefs/>
</ds:datastoreItem>
</file>

<file path=customXml/itemProps12.xml><?xml version="1.0" encoding="utf-8"?>
<ds:datastoreItem xmlns:ds="http://schemas.openxmlformats.org/officeDocument/2006/customXml" ds:itemID="{CBEE4176-980C-4F78-A41F-F3F5ECB80FE5}">
  <ds:schemaRefs/>
</ds:datastoreItem>
</file>

<file path=customXml/itemProps13.xml><?xml version="1.0" encoding="utf-8"?>
<ds:datastoreItem xmlns:ds="http://schemas.openxmlformats.org/officeDocument/2006/customXml" ds:itemID="{3AA41F66-C98C-4A5A-A031-28D8C23370F1}">
  <ds:schemaRefs/>
</ds:datastoreItem>
</file>

<file path=customXml/itemProps14.xml><?xml version="1.0" encoding="utf-8"?>
<ds:datastoreItem xmlns:ds="http://schemas.openxmlformats.org/officeDocument/2006/customXml" ds:itemID="{5E936CE1-3D7E-446B-AD7E-E36FC35FE241}">
  <ds:schemaRefs/>
</ds:datastoreItem>
</file>

<file path=customXml/itemProps15.xml><?xml version="1.0" encoding="utf-8"?>
<ds:datastoreItem xmlns:ds="http://schemas.openxmlformats.org/officeDocument/2006/customXml" ds:itemID="{432F8428-1ED3-4151-8EE4-4A645AAD0511}">
  <ds:schemaRefs/>
</ds:datastoreItem>
</file>

<file path=customXml/itemProps16.xml><?xml version="1.0" encoding="utf-8"?>
<ds:datastoreItem xmlns:ds="http://schemas.openxmlformats.org/officeDocument/2006/customXml" ds:itemID="{8A83B9C7-9E78-441D-A5BD-AF97D836BA74}">
  <ds:schemaRefs/>
</ds:datastoreItem>
</file>

<file path=customXml/itemProps17.xml><?xml version="1.0" encoding="utf-8"?>
<ds:datastoreItem xmlns:ds="http://schemas.openxmlformats.org/officeDocument/2006/customXml" ds:itemID="{751391DB-DFFF-4075-952F-14E007C66B89}">
  <ds:schemaRefs/>
</ds:datastoreItem>
</file>

<file path=customXml/itemProps18.xml><?xml version="1.0" encoding="utf-8"?>
<ds:datastoreItem xmlns:ds="http://schemas.openxmlformats.org/officeDocument/2006/customXml" ds:itemID="{6A279DDC-4ACA-440C-A078-643D195460B8}">
  <ds:schemaRefs/>
</ds:datastoreItem>
</file>

<file path=customXml/itemProps19.xml><?xml version="1.0" encoding="utf-8"?>
<ds:datastoreItem xmlns:ds="http://schemas.openxmlformats.org/officeDocument/2006/customXml" ds:itemID="{58D59FA8-6B02-4983-B065-78807CF74F09}">
  <ds:schemaRefs/>
</ds:datastoreItem>
</file>

<file path=customXml/itemProps20.xml><?xml version="1.0" encoding="utf-8"?>
<ds:datastoreItem xmlns:ds="http://schemas.openxmlformats.org/officeDocument/2006/customXml" ds:itemID="{3BA81272-F462-4333-86B3-15B2050E7E5F}">
  <ds:schemaRefs/>
</ds:datastoreItem>
</file>

<file path=customXml/itemProps21.xml><?xml version="1.0" encoding="utf-8"?>
<ds:datastoreItem xmlns:ds="http://schemas.openxmlformats.org/officeDocument/2006/customXml" ds:itemID="{07EB4B77-2A57-41CF-9382-2144F35A8CD7}">
  <ds:schemaRefs>
    <ds:schemaRef ds:uri="http://schemas.microsoft.com/PowerBIAddIn"/>
  </ds:schemaRefs>
</ds:datastoreItem>
</file>

<file path=customXml/itemProps22.xml><?xml version="1.0" encoding="utf-8"?>
<ds:datastoreItem xmlns:ds="http://schemas.openxmlformats.org/officeDocument/2006/customXml" ds:itemID="{569E8F9D-8B3B-44A5-885E-8076D5829AA1}">
  <ds:schemaRefs/>
</ds:datastoreItem>
</file>

<file path=customXml/itemProps23.xml><?xml version="1.0" encoding="utf-8"?>
<ds:datastoreItem xmlns:ds="http://schemas.openxmlformats.org/officeDocument/2006/customXml" ds:itemID="{9523CF05-667A-42ED-B426-4773D0747100}">
  <ds:schemaRefs/>
</ds:datastoreItem>
</file>

<file path=customXml/itemProps24.xml><?xml version="1.0" encoding="utf-8"?>
<ds:datastoreItem xmlns:ds="http://schemas.openxmlformats.org/officeDocument/2006/customXml" ds:itemID="{E407A6E4-74B1-4251-899F-E63CBF47E478}">
  <ds:schemaRefs/>
</ds:datastoreItem>
</file>

<file path=customXml/itemProps25.xml><?xml version="1.0" encoding="utf-8"?>
<ds:datastoreItem xmlns:ds="http://schemas.openxmlformats.org/officeDocument/2006/customXml" ds:itemID="{F115B8F1-A6F6-4CA3-9C94-A470B77595BC}">
  <ds:schemaRefs/>
</ds:datastoreItem>
</file>

<file path=customXml/itemProps26.xml><?xml version="1.0" encoding="utf-8"?>
<ds:datastoreItem xmlns:ds="http://schemas.openxmlformats.org/officeDocument/2006/customXml" ds:itemID="{93F9B27F-9DBC-4EAA-813C-F8FA2592F098}">
  <ds:schemaRefs/>
</ds:datastoreItem>
</file>

<file path=customXml/itemProps27.xml><?xml version="1.0" encoding="utf-8"?>
<ds:datastoreItem xmlns:ds="http://schemas.openxmlformats.org/officeDocument/2006/customXml" ds:itemID="{234B814A-BF50-4D6A-B5E8-0EFEC25C8F5C}">
  <ds:schemaRefs/>
</ds:datastoreItem>
</file>

<file path=customXml/itemProps28.xml><?xml version="1.0" encoding="utf-8"?>
<ds:datastoreItem xmlns:ds="http://schemas.openxmlformats.org/officeDocument/2006/customXml" ds:itemID="{E132F65F-1B82-464F-AF48-1C2A2513DE5E}">
  <ds:schemaRefs/>
</ds:datastoreItem>
</file>

<file path=customXml/itemProps29.xml><?xml version="1.0" encoding="utf-8"?>
<ds:datastoreItem xmlns:ds="http://schemas.openxmlformats.org/officeDocument/2006/customXml" ds:itemID="{7E9D7277-8045-48C3-AA16-F78F18DC569C}">
  <ds:schemaRefs/>
</ds:datastoreItem>
</file>

<file path=customXml/itemProps30.xml><?xml version="1.0" encoding="utf-8"?>
<ds:datastoreItem xmlns:ds="http://schemas.openxmlformats.org/officeDocument/2006/customXml" ds:itemID="{59175126-8A53-4ECD-9CF7-7BBC4F9A351B}">
  <ds:schemaRefs/>
</ds:datastoreItem>
</file>

<file path=customXml/itemProps31.xml><?xml version="1.0" encoding="utf-8"?>
<ds:datastoreItem xmlns:ds="http://schemas.openxmlformats.org/officeDocument/2006/customXml" ds:itemID="{A7CC5714-4EB3-4373-BC9D-178855C93D47}">
  <ds:schemaRefs/>
</ds:datastoreItem>
</file>

<file path=customXml/itemProps32.xml><?xml version="1.0" encoding="utf-8"?>
<ds:datastoreItem xmlns:ds="http://schemas.openxmlformats.org/officeDocument/2006/customXml" ds:itemID="{5194BEA9-1219-45CE-8A86-FC22910DCD26}">
  <ds:schemaRefs/>
</ds:datastoreItem>
</file>

<file path=customXml/itemProps33.xml><?xml version="1.0" encoding="utf-8"?>
<ds:datastoreItem xmlns:ds="http://schemas.openxmlformats.org/officeDocument/2006/customXml" ds:itemID="{8FC38F23-8A37-4D36-BE26-A5480965E211}">
  <ds:schemaRefs/>
</ds:datastoreItem>
</file>

<file path=customXml/itemProps34.xml><?xml version="1.0" encoding="utf-8"?>
<ds:datastoreItem xmlns:ds="http://schemas.openxmlformats.org/officeDocument/2006/customXml" ds:itemID="{789C5995-539D-4B0F-94CD-99AAF930314A}">
  <ds:schemaRefs/>
</ds:datastoreItem>
</file>

<file path=customXml/itemProps35.xml><?xml version="1.0" encoding="utf-8"?>
<ds:datastoreItem xmlns:ds="http://schemas.openxmlformats.org/officeDocument/2006/customXml" ds:itemID="{8AA43E2F-6D32-4D37-B3BD-6990928465F6}">
  <ds:schemaRefs/>
</ds:datastoreItem>
</file>

<file path=customXml/itemProps36.xml><?xml version="1.0" encoding="utf-8"?>
<ds:datastoreItem xmlns:ds="http://schemas.openxmlformats.org/officeDocument/2006/customXml" ds:itemID="{3683CA3A-8F42-4B1E-B554-287B04CD0A93}">
  <ds:schemaRefs/>
</ds:datastoreItem>
</file>

<file path=customXml/itemProps37.xml><?xml version="1.0" encoding="utf-8"?>
<ds:datastoreItem xmlns:ds="http://schemas.openxmlformats.org/officeDocument/2006/customXml" ds:itemID="{E6CCF7B3-720D-4F51-9553-9564615818A1}">
  <ds:schemaRefs/>
</ds:datastoreItem>
</file>

<file path=customXml/itemProps38.xml><?xml version="1.0" encoding="utf-8"?>
<ds:datastoreItem xmlns:ds="http://schemas.openxmlformats.org/officeDocument/2006/customXml" ds:itemID="{9356C8C5-2B61-42CD-82F8-E76E89378F07}">
  <ds:schemaRefs/>
</ds:datastoreItem>
</file>

<file path=customXml/itemProps39.xml><?xml version="1.0" encoding="utf-8"?>
<ds:datastoreItem xmlns:ds="http://schemas.openxmlformats.org/officeDocument/2006/customXml" ds:itemID="{17DB31B1-536F-41A5-ACCE-FFE90B1129CC}">
  <ds:schemaRefs/>
</ds:datastoreItem>
</file>

<file path=customXml/itemProps40.xml><?xml version="1.0" encoding="utf-8"?>
<ds:datastoreItem xmlns:ds="http://schemas.openxmlformats.org/officeDocument/2006/customXml" ds:itemID="{994560AB-7D54-4200-B8F9-FC13640C69D9}">
  <ds:schemaRefs/>
</ds:datastoreItem>
</file>

<file path=customXml/itemProps41.xml><?xml version="1.0" encoding="utf-8"?>
<ds:datastoreItem xmlns:ds="http://schemas.openxmlformats.org/officeDocument/2006/customXml" ds:itemID="{D8CE41B1-DBEE-4CB5-9C08-29201C8BFE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Instructions</vt:lpstr>
      <vt:lpstr>Summary</vt:lpstr>
      <vt:lpstr>Tables</vt:lpstr>
      <vt:lpstr>Columns</vt:lpstr>
      <vt:lpstr>Partitions</vt:lpstr>
      <vt:lpstr>User Hierarchies</vt:lpstr>
      <vt:lpstr>Relationships</vt:lpstr>
      <vt:lpstr>Compression</vt:lpstr>
      <vt:lpstr>Columns Data Types</vt:lpstr>
      <vt:lpstr>Encoding</vt:lpstr>
      <vt:lpstr>DAX Expressions</vt:lpstr>
      <vt:lpstr>Settings</vt:lpstr>
      <vt:lpstr>FileNameRange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Huynh Tien</cp:lastModifiedBy>
  <dcterms:created xsi:type="dcterms:W3CDTF">2019-08-04T10:26:08Z</dcterms:created>
  <dcterms:modified xsi:type="dcterms:W3CDTF">2025-12-09T16:29:35Z</dcterms:modified>
</cp:coreProperties>
</file>