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Excel\W3\"/>
    </mc:Choice>
  </mc:AlternateContent>
  <xr:revisionPtr revIDLastSave="0" documentId="13_ncr:1_{4A8416B4-33D8-42D1-97CE-FD0DE3D7F6EB}" xr6:coauthVersionLast="47" xr6:coauthVersionMax="47" xr10:uidLastSave="{00000000-0000-0000-0000-000000000000}"/>
  <bookViews>
    <workbookView xWindow="9468" yWindow="0" windowWidth="13668" windowHeight="12336" firstSheet="1" activeTab="2" xr2:uid="{264273E6-8B45-4370-8033-169FE955F1E9}"/>
  </bookViews>
  <sheets>
    <sheet name="English" sheetId="1" r:id="rId1"/>
    <sheet name="Flower" sheetId="2" r:id="rId2"/>
    <sheet name="MilkTea" sheetId="5" r:id="rId3"/>
    <sheet name="Cinema" sheetId="3" r:id="rId4"/>
    <sheet name="Korea" sheetId="6" r:id="rId5"/>
  </sheets>
  <definedNames>
    <definedName name="_xlnm._FilterDatabase" localSheetId="1" hidden="1">Flower!$A$4:$J$14</definedName>
    <definedName name="_xlnm._FilterDatabase" localSheetId="2" hidden="1">MilkTea!$A$4:$J$14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17" i="2"/>
  <c r="R5" i="3"/>
  <c r="R6" i="3"/>
  <c r="R7" i="3"/>
  <c r="Q5" i="3"/>
  <c r="Q6" i="3"/>
  <c r="Q7" i="3"/>
  <c r="M5" i="3"/>
  <c r="M6" i="3"/>
  <c r="M7" i="3"/>
  <c r="M8" i="3"/>
  <c r="M9" i="3"/>
  <c r="M10" i="3"/>
  <c r="M11" i="3"/>
  <c r="M12" i="3"/>
  <c r="M13" i="3"/>
  <c r="M14" i="3"/>
  <c r="L5" i="3"/>
  <c r="L6" i="3"/>
  <c r="L7" i="3"/>
  <c r="L8" i="3"/>
  <c r="L9" i="3"/>
  <c r="L10" i="3"/>
  <c r="L11" i="3"/>
  <c r="L12" i="3"/>
  <c r="L13" i="3"/>
  <c r="L14" i="3"/>
  <c r="I5" i="6"/>
  <c r="I6" i="6"/>
  <c r="I7" i="6"/>
  <c r="I8" i="6"/>
  <c r="I9" i="6"/>
  <c r="I10" i="6"/>
  <c r="I11" i="6"/>
  <c r="I12" i="6"/>
  <c r="I13" i="6"/>
  <c r="I14" i="6"/>
  <c r="F5" i="6"/>
  <c r="F6" i="6"/>
  <c r="F7" i="6"/>
  <c r="F8" i="6"/>
  <c r="F9" i="6"/>
  <c r="F10" i="6"/>
  <c r="F11" i="6"/>
  <c r="F12" i="6"/>
  <c r="F13" i="6"/>
  <c r="F14" i="6"/>
  <c r="E5" i="6"/>
  <c r="E6" i="6"/>
  <c r="E7" i="6"/>
  <c r="E8" i="6"/>
  <c r="E9" i="6"/>
  <c r="E10" i="6"/>
  <c r="E11" i="6"/>
  <c r="E12" i="6"/>
  <c r="E13" i="6"/>
  <c r="E14" i="6"/>
</calcChain>
</file>

<file path=xl/sharedStrings.xml><?xml version="1.0" encoding="utf-8"?>
<sst xmlns="http://schemas.openxmlformats.org/spreadsheetml/2006/main" count="454" uniqueCount="225">
  <si>
    <t>Số hóa đơn</t>
  </si>
  <si>
    <t>Mã hoa</t>
  </si>
  <si>
    <t>Số ngày đặt hàng</t>
  </si>
  <si>
    <t>Đơn giá</t>
  </si>
  <si>
    <t>Điểm thưởng</t>
  </si>
  <si>
    <t>HĐ001</t>
  </si>
  <si>
    <t>HL01</t>
  </si>
  <si>
    <t>HL02</t>
  </si>
  <si>
    <t>HL06</t>
  </si>
  <si>
    <t>HĐ002</t>
  </si>
  <si>
    <t>HL03</t>
  </si>
  <si>
    <t>HL05</t>
  </si>
  <si>
    <t>HĐ003</t>
  </si>
  <si>
    <t>HL04</t>
  </si>
  <si>
    <t>HĐ004</t>
  </si>
  <si>
    <t>HĐ005</t>
  </si>
  <si>
    <t>Tên môn</t>
  </si>
  <si>
    <t>Ngày bắt đầu khóa học</t>
  </si>
  <si>
    <t>Số lượng Sinh viên</t>
  </si>
  <si>
    <t>Hệ số lớp</t>
  </si>
  <si>
    <t>Hệ số môn</t>
  </si>
  <si>
    <t>Loại môn</t>
  </si>
  <si>
    <t>Mã GV</t>
  </si>
  <si>
    <t>Số tiền dạy</t>
  </si>
  <si>
    <t>Nghe, nói và phát âm cơ bản</t>
  </si>
  <si>
    <t>Từ vựng và ngữ pháp cơ bản</t>
  </si>
  <si>
    <t>Từ vựng và ngữ pháp nâng cao</t>
  </si>
  <si>
    <t>TOEIC Foundation</t>
  </si>
  <si>
    <t>TOEIC Intensive</t>
  </si>
  <si>
    <t>TOEIC Mastery</t>
  </si>
  <si>
    <t>PHATAM.1</t>
  </si>
  <si>
    <t>TUVUNG&amp;NGUPHAP1.1</t>
  </si>
  <si>
    <t>TUVUNG&amp;NGUPHAP1.2</t>
  </si>
  <si>
    <t>TUVUNG&amp;NGUPHAP2.1</t>
  </si>
  <si>
    <t>FOUNDATION.1</t>
  </si>
  <si>
    <t>FOUNDATION.2</t>
  </si>
  <si>
    <t>INTENSIVE.1</t>
  </si>
  <si>
    <t>MASTERY.1</t>
  </si>
  <si>
    <t>MASTERY.2</t>
  </si>
  <si>
    <t>FOUNDATION.3</t>
  </si>
  <si>
    <t>Hồ Phương Ly</t>
  </si>
  <si>
    <t>Nguyễn Tiến Thành</t>
  </si>
  <si>
    <t>Nguyễn Minh Nguyệt</t>
  </si>
  <si>
    <t>Số tiền dạy 1 giờ:</t>
  </si>
  <si>
    <t>VNĐ</t>
  </si>
  <si>
    <t>Phải trả</t>
  </si>
  <si>
    <t>Tỷ lệ giảm giá:</t>
  </si>
  <si>
    <t>Mã Shop</t>
  </si>
  <si>
    <t>TN001</t>
  </si>
  <si>
    <t>BT001</t>
  </si>
  <si>
    <t>TN002</t>
  </si>
  <si>
    <t>BT002</t>
  </si>
  <si>
    <t>Tình trạng</t>
  </si>
  <si>
    <t>Tên Shop</t>
  </si>
  <si>
    <t>Số lượng</t>
  </si>
  <si>
    <t>Bông Handy</t>
  </si>
  <si>
    <t>Hoa tươi 247</t>
  </si>
  <si>
    <t>Hoa 10 giờ</t>
  </si>
  <si>
    <t>Những Chàng Trai</t>
  </si>
  <si>
    <t>HĐ006</t>
  </si>
  <si>
    <t>Số phiếu</t>
  </si>
  <si>
    <t>Tuổi</t>
  </si>
  <si>
    <t>Họ tên</t>
  </si>
  <si>
    <t>Ngày khảo sát</t>
  </si>
  <si>
    <t>Mã thành viên</t>
  </si>
  <si>
    <t>Thể loại 
phim ưa thích</t>
  </si>
  <si>
    <t>Chi phí xem phim/tháng</t>
  </si>
  <si>
    <t>Tổng chi phí xem phim/năm</t>
  </si>
  <si>
    <t>Số tháng/năm:</t>
  </si>
  <si>
    <t>Học sinh</t>
  </si>
  <si>
    <t>Sinh viên</t>
  </si>
  <si>
    <t>Hài hước</t>
  </si>
  <si>
    <t>Kinh dị</t>
  </si>
  <si>
    <t>Tâm lý - Tình cảm</t>
  </si>
  <si>
    <t>Hành động</t>
  </si>
  <si>
    <t>Khoa học viễn tưởng</t>
  </si>
  <si>
    <t>Nguyễn Thủy Tiên</t>
  </si>
  <si>
    <t>Phạm Gia Hân</t>
  </si>
  <si>
    <t>Nguyễn Gia Bảo</t>
  </si>
  <si>
    <t>Đỗ Quốc Trung</t>
  </si>
  <si>
    <t>Dương Nhật Anh</t>
  </si>
  <si>
    <t>Hà Thúy Quỳnh</t>
  </si>
  <si>
    <t>Nguyễn Thành Đạt</t>
  </si>
  <si>
    <t>Hoàng Phương Dung</t>
  </si>
  <si>
    <t>Đặng Thùy Linh</t>
  </si>
  <si>
    <t>Hà Kiều Trang</t>
  </si>
  <si>
    <t>Kiều Khánh Linh</t>
  </si>
  <si>
    <t>THEO DÕI PHÂN PHỐI HÀNG QUÝ 3 NĂM 2019</t>
  </si>
  <si>
    <t>BÁO CÁO BÁN HÀNG THÁNG 06 NĂM 2019</t>
  </si>
  <si>
    <t>Tên khách</t>
  </si>
  <si>
    <t>Loại khách</t>
  </si>
  <si>
    <t>Mã khách</t>
  </si>
  <si>
    <t>Tên loại</t>
  </si>
  <si>
    <t>HĐ007</t>
  </si>
  <si>
    <t>Thưởng</t>
  </si>
  <si>
    <t>Voucher 50,000đ</t>
  </si>
  <si>
    <t>Voucher 30,000đ</t>
  </si>
  <si>
    <t>Trà đào sữa</t>
  </si>
  <si>
    <t>Trà sữa Phúc Long</t>
  </si>
  <si>
    <t>Hồng trà sữa</t>
  </si>
  <si>
    <t>Trà Ô Long sữa</t>
  </si>
  <si>
    <t>Ngày lập 
hóa đơn</t>
  </si>
  <si>
    <t>BS0150</t>
  </si>
  <si>
    <t>BG0349</t>
  </si>
  <si>
    <t>BS0194</t>
  </si>
  <si>
    <t>BG0239</t>
  </si>
  <si>
    <t>BG0598</t>
  </si>
  <si>
    <t>BS0333</t>
  </si>
  <si>
    <t>BG0325</t>
  </si>
  <si>
    <t>BS0193</t>
  </si>
  <si>
    <t>BG0948</t>
  </si>
  <si>
    <t>BS0298</t>
  </si>
  <si>
    <t>C001KL</t>
  </si>
  <si>
    <t>C002TV</t>
  </si>
  <si>
    <t>C001TV</t>
  </si>
  <si>
    <t>C002KL</t>
  </si>
  <si>
    <t>C003TV</t>
  </si>
  <si>
    <t>QUẢN LÝ KHÓA HỌC THÁNG 08 NĂM 2019</t>
  </si>
  <si>
    <t>Ngày khới hành</t>
  </si>
  <si>
    <t>Tổng chi phí Tour</t>
  </si>
  <si>
    <t>Số hiệu Tour</t>
  </si>
  <si>
    <t>Giá vé máy bay khứ hồi</t>
  </si>
  <si>
    <t>Chức vụ</t>
  </si>
  <si>
    <t>Vietnam Airline</t>
  </si>
  <si>
    <t>Korea Airline</t>
  </si>
  <si>
    <t>Hà Phương Hoa</t>
  </si>
  <si>
    <t>Đoàn Minh Tâm</t>
  </si>
  <si>
    <t>T01</t>
  </si>
  <si>
    <t>Tên phòng ban</t>
  </si>
  <si>
    <t>Danh sách phòng ban</t>
  </si>
  <si>
    <t>DỰ TOÁN CHI PHÍ TOUR DU LỊCH HÀN QUỐC</t>
  </si>
  <si>
    <t>T02</t>
  </si>
  <si>
    <t>T03</t>
  </si>
  <si>
    <t>GD</t>
  </si>
  <si>
    <t>DA</t>
  </si>
  <si>
    <t>TD</t>
  </si>
  <si>
    <t>Phòng Giao dịch</t>
  </si>
  <si>
    <t>Phòng Quản lý dự án</t>
  </si>
  <si>
    <t>Phòng Tín dụng</t>
  </si>
  <si>
    <t>Voucher giảm 10%</t>
  </si>
  <si>
    <t>TỔNG HỢP NHU CẦU XEM PHIM CỦA GIỚI TRẺ HÀ NỘI NĂM 2018</t>
  </si>
  <si>
    <t>GT</t>
  </si>
  <si>
    <t>TE</t>
  </si>
  <si>
    <t>BT</t>
  </si>
  <si>
    <t>Bình thường</t>
  </si>
  <si>
    <t>TN</t>
  </si>
  <si>
    <t>Tiềm năng</t>
  </si>
  <si>
    <t>Khách lẻ</t>
  </si>
  <si>
    <t>Thành viên</t>
  </si>
  <si>
    <t>Gold</t>
  </si>
  <si>
    <t>Silver</t>
  </si>
  <si>
    <t>Xếp hạng</t>
  </si>
  <si>
    <t>Số giờ chuẩn</t>
  </si>
  <si>
    <t>Tên lớp</t>
  </si>
  <si>
    <t>CH</t>
  </si>
  <si>
    <t>TG</t>
  </si>
  <si>
    <t>GV cơ hữu</t>
  </si>
  <si>
    <t>GV mời</t>
  </si>
  <si>
    <t>Bảng Tình trạng</t>
  </si>
  <si>
    <t>BẢNG TỔNG HỢP</t>
  </si>
  <si>
    <t>Tổng số lượng 
Sinh viên</t>
  </si>
  <si>
    <t>Tiền chiết khấu</t>
  </si>
  <si>
    <t>Số lần đặt hàng</t>
  </si>
  <si>
    <t>Tổng số tiền 
phải trả</t>
  </si>
  <si>
    <t>2 ký tự đầu của Mã shop</t>
  </si>
  <si>
    <r>
      <rPr>
        <b/>
        <sz val="11"/>
        <color rgb="FF124962"/>
        <rFont val="Arial"/>
        <family val="2"/>
      </rPr>
      <t>Câu 9:</t>
    </r>
    <r>
      <rPr>
        <sz val="11"/>
        <color rgb="FF124962"/>
        <rFont val="Arial"/>
        <family val="2"/>
      </rPr>
      <t xml:space="preserve"> Không lập vùng điều kiện, hãy tính </t>
    </r>
    <r>
      <rPr>
        <b/>
        <sz val="11"/>
        <color rgb="FF124962"/>
        <rFont val="Arial"/>
        <family val="2"/>
      </rPr>
      <t xml:space="preserve">tổng số sinh viên </t>
    </r>
    <r>
      <rPr>
        <sz val="11"/>
        <color rgb="FF124962"/>
        <rFont val="Arial"/>
        <family val="2"/>
      </rPr>
      <t xml:space="preserve">học môn </t>
    </r>
    <r>
      <rPr>
        <b/>
        <i/>
        <sz val="11"/>
        <color rgb="FF124962"/>
        <rFont val="Arial"/>
        <family val="2"/>
      </rPr>
      <t>TOEIC Foundation</t>
    </r>
    <r>
      <rPr>
        <b/>
        <sz val="11"/>
        <color rgb="FF124962"/>
        <rFont val="Arial"/>
        <family val="2"/>
      </rPr>
      <t xml:space="preserve"> </t>
    </r>
    <r>
      <rPr>
        <sz val="11"/>
        <color rgb="FF124962"/>
        <rFont val="Arial"/>
        <family val="2"/>
      </rPr>
      <t xml:space="preserve">có ngày bắt đầu </t>
    </r>
    <r>
      <rPr>
        <b/>
        <i/>
        <sz val="11"/>
        <color rgb="FF124962"/>
        <rFont val="Arial"/>
        <family val="2"/>
      </rPr>
      <t>sau ngày 03-08-2019</t>
    </r>
    <r>
      <rPr>
        <sz val="11"/>
        <color rgb="FF030A0D"/>
        <rFont val="Arial"/>
        <family val="2"/>
      </rPr>
      <t>.</t>
    </r>
  </si>
  <si>
    <r>
      <rPr>
        <b/>
        <sz val="11"/>
        <color theme="4" tint="-0.499984740745262"/>
        <rFont val="Arial"/>
        <family val="2"/>
      </rPr>
      <t>Câu 9:</t>
    </r>
    <r>
      <rPr>
        <sz val="11"/>
        <color theme="4" tint="-0.499984740745262"/>
        <rFont val="Arial"/>
        <family val="2"/>
      </rPr>
      <t xml:space="preserve"> Không lập vùng điều kiện, hãy tính </t>
    </r>
    <r>
      <rPr>
        <b/>
        <sz val="11"/>
        <color theme="4" tint="-0.499984740745262"/>
        <rFont val="Arial"/>
        <family val="2"/>
      </rPr>
      <t xml:space="preserve">số tiền phải trả trung bình </t>
    </r>
    <r>
      <rPr>
        <sz val="11"/>
        <color theme="4" tint="-0.499984740745262"/>
        <rFont val="Arial"/>
        <family val="2"/>
      </rPr>
      <t xml:space="preserve">của các hóa đơn có mã hoa </t>
    </r>
    <r>
      <rPr>
        <b/>
        <i/>
        <sz val="11"/>
        <color theme="4" tint="-0.499984740745262"/>
        <rFont val="Arial"/>
        <family val="2"/>
      </rPr>
      <t>HL02</t>
    </r>
    <r>
      <rPr>
        <b/>
        <sz val="11"/>
        <color theme="4" tint="-0.499984740745262"/>
        <rFont val="Arial"/>
        <family val="2"/>
      </rPr>
      <t xml:space="preserve"> </t>
    </r>
    <r>
      <rPr>
        <sz val="11"/>
        <color theme="4" tint="-0.499984740745262"/>
        <rFont val="Arial"/>
        <family val="2"/>
      </rPr>
      <t xml:space="preserve">và số lượng </t>
    </r>
    <r>
      <rPr>
        <b/>
        <i/>
        <sz val="11"/>
        <color theme="4" tint="-0.499984740745262"/>
        <rFont val="Arial"/>
        <family val="2"/>
      </rPr>
      <t>từ 150 trở lên.</t>
    </r>
  </si>
  <si>
    <t>Bảng Mức độ chuẩn bị</t>
  </si>
  <si>
    <t>Tỷ lệ 
giảm giá</t>
  </si>
  <si>
    <t>Tổng số lượng</t>
  </si>
  <si>
    <t>Ngày của 
Ngày lập hóa đơn</t>
  </si>
  <si>
    <t>Bảng Đánh giá</t>
  </si>
  <si>
    <t>Giá vé phim 2D</t>
  </si>
  <si>
    <t>Hạng khách</t>
  </si>
  <si>
    <t>Đối tượng</t>
  </si>
  <si>
    <t>Chi phí xem phim trung bình/tháng</t>
  </si>
  <si>
    <t>Chi phí xem phim/năm</t>
  </si>
  <si>
    <t>Ngày của Ngày khảo sát</t>
  </si>
  <si>
    <t>Voucher 100,000đ</t>
  </si>
  <si>
    <t>Quà tặng</t>
  </si>
  <si>
    <r>
      <t>Câu 10:</t>
    </r>
    <r>
      <rPr>
        <sz val="11"/>
        <color rgb="FF591357"/>
        <rFont val="Arial"/>
        <family val="2"/>
      </rPr>
      <t xml:space="preserve"> Tính </t>
    </r>
    <r>
      <rPr>
        <b/>
        <sz val="11"/>
        <color rgb="FF591357"/>
        <rFont val="Arial"/>
        <family val="2"/>
      </rPr>
      <t xml:space="preserve">chi phí xem phim/tháng lớn nhất </t>
    </r>
    <r>
      <rPr>
        <sz val="11"/>
        <color rgb="FF591357"/>
        <rFont val="Arial"/>
        <family val="2"/>
      </rPr>
      <t>của đối tượng</t>
    </r>
    <r>
      <rPr>
        <b/>
        <sz val="11"/>
        <color rgb="FF591357"/>
        <rFont val="Arial"/>
        <family val="2"/>
      </rPr>
      <t xml:space="preserve"> </t>
    </r>
    <r>
      <rPr>
        <b/>
        <i/>
        <sz val="11"/>
        <color rgb="FF591357"/>
        <rFont val="Arial"/>
        <family val="2"/>
      </rPr>
      <t>Sinh viên</t>
    </r>
    <r>
      <rPr>
        <b/>
        <sz val="11"/>
        <color rgb="FF591357"/>
        <rFont val="Arial"/>
        <family val="2"/>
      </rPr>
      <t xml:space="preserve"> </t>
    </r>
    <r>
      <rPr>
        <sz val="11"/>
        <color rgb="FF591357"/>
        <rFont val="Arial"/>
        <family val="2"/>
      </rPr>
      <t>và</t>
    </r>
    <r>
      <rPr>
        <b/>
        <i/>
        <sz val="11"/>
        <color rgb="FF591357"/>
        <rFont val="Arial"/>
        <family val="2"/>
      </rPr>
      <t xml:space="preserve"> Người đi làm</t>
    </r>
    <r>
      <rPr>
        <b/>
        <sz val="11"/>
        <color rgb="FF591357"/>
        <rFont val="Arial"/>
        <family val="2"/>
      </rPr>
      <t>.</t>
    </r>
  </si>
  <si>
    <t>Hãng bay</t>
  </si>
  <si>
    <t>2 ký tự đầu của Mã khách</t>
  </si>
  <si>
    <t>Số lượng khách</t>
  </si>
  <si>
    <t>Phụ phí</t>
  </si>
  <si>
    <t>Chi phí sinh hoạt</t>
  </si>
  <si>
    <t>Hà Nội, ngày 03 tháng 09 năm 2019</t>
  </si>
  <si>
    <t>Hà Nội, ngày 10 tháng 01 năm 2019</t>
  </si>
  <si>
    <t>Hà Nội, ngày 30 tháng 06 năm 2019</t>
  </si>
  <si>
    <t>Hà Nội, ngày 30 tháng 09 năm 2019</t>
  </si>
  <si>
    <t>Hà Nội, ngày 15 tháng 07 năm 2019</t>
  </si>
  <si>
    <t>Kiểu GV</t>
  </si>
  <si>
    <t>G002CH</t>
  </si>
  <si>
    <t>G001CH</t>
  </si>
  <si>
    <t>G001TG</t>
  </si>
  <si>
    <t>2 ký tự cuối của Mã GV</t>
  </si>
  <si>
    <t>Số lớp</t>
  </si>
  <si>
    <t>Tỷ lệ giảm giá</t>
  </si>
  <si>
    <t>Phải trả trung bình</t>
  </si>
  <si>
    <r>
      <rPr>
        <b/>
        <sz val="11"/>
        <color rgb="FF124962"/>
        <rFont val="Arial"/>
        <family val="2"/>
      </rPr>
      <t>Câu 10:</t>
    </r>
    <r>
      <rPr>
        <sz val="11"/>
        <color rgb="FF124962"/>
        <rFont val="Arial"/>
        <family val="2"/>
      </rPr>
      <t xml:space="preserve"> Tính </t>
    </r>
    <r>
      <rPr>
        <b/>
        <sz val="11"/>
        <color rgb="FF124962"/>
        <rFont val="Arial"/>
        <family val="2"/>
      </rPr>
      <t>số giờ chuẩn lớn nhất</t>
    </r>
    <r>
      <rPr>
        <sz val="11"/>
        <color rgb="FF124962"/>
        <rFont val="Arial"/>
        <family val="2"/>
      </rPr>
      <t xml:space="preserve"> của lớp có loại môn là </t>
    </r>
    <r>
      <rPr>
        <b/>
        <i/>
        <sz val="11"/>
        <color rgb="FF124962"/>
        <rFont val="Arial"/>
        <family val="2"/>
      </rPr>
      <t>TE</t>
    </r>
    <r>
      <rPr>
        <sz val="11"/>
        <color rgb="FF124962"/>
        <rFont val="Arial"/>
        <family val="2"/>
      </rPr>
      <t xml:space="preserve"> hoặc số lượng sinh viên </t>
    </r>
    <r>
      <rPr>
        <b/>
        <i/>
        <sz val="11"/>
        <color rgb="FF124962"/>
        <rFont val="Arial"/>
        <family val="2"/>
      </rPr>
      <t>từ 25 trở lên</t>
    </r>
    <r>
      <rPr>
        <sz val="11"/>
        <color rgb="FF030A0D"/>
        <rFont val="Arial"/>
        <family val="2"/>
      </rPr>
      <t>.</t>
    </r>
  </si>
  <si>
    <r>
      <rPr>
        <b/>
        <sz val="11"/>
        <color theme="4" tint="-0.499984740745262"/>
        <rFont val="Arial"/>
        <family val="2"/>
      </rPr>
      <t>Câu 10:</t>
    </r>
    <r>
      <rPr>
        <sz val="11"/>
        <color theme="4" tint="-0.499984740745262"/>
        <rFont val="Arial"/>
        <family val="2"/>
      </rPr>
      <t xml:space="preserve"> Tính </t>
    </r>
    <r>
      <rPr>
        <b/>
        <sz val="11"/>
        <color theme="4" tint="-0.499984740745262"/>
        <rFont val="Arial"/>
        <family val="2"/>
      </rPr>
      <t>số ngày đặt hàng ít nhất</t>
    </r>
    <r>
      <rPr>
        <sz val="11"/>
        <color theme="4" tint="-0.499984740745262"/>
        <rFont val="Arial"/>
        <family val="2"/>
      </rPr>
      <t xml:space="preserve"> của shop </t>
    </r>
    <r>
      <rPr>
        <b/>
        <i/>
        <sz val="11"/>
        <color theme="4" tint="-0.499984740745262"/>
        <rFont val="Arial"/>
        <family val="2"/>
      </rPr>
      <t>Những chàng trai</t>
    </r>
    <r>
      <rPr>
        <sz val="11"/>
        <color theme="4" tint="-0.499984740745262"/>
        <rFont val="Arial"/>
        <family val="2"/>
      </rPr>
      <t xml:space="preserve"> hoặc của những hóa đơn mua trong </t>
    </r>
    <r>
      <rPr>
        <b/>
        <i/>
        <sz val="11"/>
        <color theme="4" tint="-0.499984740745262"/>
        <rFont val="Arial"/>
        <family val="2"/>
      </rPr>
      <t>tháng 8/2019.</t>
    </r>
  </si>
  <si>
    <r>
      <t>Câu 9:</t>
    </r>
    <r>
      <rPr>
        <sz val="11"/>
        <rFont val="Arial"/>
        <family val="2"/>
      </rPr>
      <t xml:space="preserve"> </t>
    </r>
    <r>
      <rPr>
        <sz val="11"/>
        <color rgb="FF003A00"/>
        <rFont val="Arial"/>
        <family val="2"/>
      </rPr>
      <t xml:space="preserve">Không lập vùng điều kiện, hãy tính </t>
    </r>
    <r>
      <rPr>
        <b/>
        <sz val="11"/>
        <color rgb="FF003A00"/>
        <rFont val="Arial"/>
        <family val="2"/>
      </rPr>
      <t>số lần bán</t>
    </r>
    <r>
      <rPr>
        <sz val="11"/>
        <color rgb="FF003A00"/>
        <rFont val="Arial"/>
        <family val="2"/>
      </rPr>
      <t xml:space="preserve"> loại </t>
    </r>
    <r>
      <rPr>
        <b/>
        <i/>
        <sz val="11"/>
        <color rgb="FF003A00"/>
        <rFont val="Arial"/>
        <family val="2"/>
      </rPr>
      <t>Trà Ô Long sữa</t>
    </r>
    <r>
      <rPr>
        <sz val="11"/>
        <color rgb="FF003A00"/>
        <rFont val="Arial"/>
        <family val="2"/>
      </rPr>
      <t xml:space="preserve"> có số lượng</t>
    </r>
    <r>
      <rPr>
        <b/>
        <i/>
        <sz val="11"/>
        <color rgb="FF003A00"/>
        <rFont val="Arial"/>
        <family val="2"/>
      </rPr>
      <t xml:space="preserve"> dưới 10 cốc</t>
    </r>
    <r>
      <rPr>
        <sz val="11"/>
        <color rgb="FF003A00"/>
        <rFont val="Arial"/>
        <family val="2"/>
      </rPr>
      <t>.</t>
    </r>
  </si>
  <si>
    <r>
      <t>Câu 10:</t>
    </r>
    <r>
      <rPr>
        <sz val="11"/>
        <color rgb="FF003A00"/>
        <rFont val="Arial"/>
        <family val="2"/>
      </rPr>
      <t xml:space="preserve"> Tính </t>
    </r>
    <r>
      <rPr>
        <b/>
        <sz val="11"/>
        <color rgb="FF003A00"/>
        <rFont val="Arial"/>
        <family val="2"/>
      </rPr>
      <t xml:space="preserve">tổng số lượng cốc </t>
    </r>
    <r>
      <rPr>
        <sz val="11"/>
        <color rgb="FF003A00"/>
        <rFont val="Arial"/>
        <family val="2"/>
      </rPr>
      <t xml:space="preserve">của các hóa đơn mua </t>
    </r>
    <r>
      <rPr>
        <b/>
        <i/>
        <sz val="11"/>
        <color rgb="FF003A00"/>
        <rFont val="Arial"/>
        <family val="2"/>
      </rPr>
      <t xml:space="preserve">trước ngày 13-06-2019 </t>
    </r>
    <r>
      <rPr>
        <sz val="11"/>
        <color rgb="FF003A00"/>
        <rFont val="Arial"/>
        <family val="2"/>
      </rPr>
      <t xml:space="preserve">hoặc của hóa đơn có tên </t>
    </r>
    <r>
      <rPr>
        <b/>
        <i/>
        <sz val="11"/>
        <color rgb="FF003A00"/>
        <rFont val="Arial"/>
        <family val="2"/>
      </rPr>
      <t>Nguyễn Tiến Thành.</t>
    </r>
  </si>
  <si>
    <t>Số lần xem phim TB/tháng</t>
  </si>
  <si>
    <r>
      <t>Câu 9:</t>
    </r>
    <r>
      <rPr>
        <sz val="11"/>
        <color rgb="FF591357"/>
        <rFont val="Arial"/>
        <family val="2"/>
      </rPr>
      <t xml:space="preserve"> Không lập vùng điều kiện, hãy tính </t>
    </r>
    <r>
      <rPr>
        <b/>
        <sz val="11"/>
        <color rgb="FF591357"/>
        <rFont val="Arial"/>
        <family val="2"/>
      </rPr>
      <t>số người</t>
    </r>
    <r>
      <rPr>
        <sz val="11"/>
        <color rgb="FF591357"/>
        <rFont val="Arial"/>
        <family val="2"/>
      </rPr>
      <t xml:space="preserve"> thích thể loại phim</t>
    </r>
    <r>
      <rPr>
        <b/>
        <sz val="11"/>
        <color rgb="FF591357"/>
        <rFont val="Arial"/>
        <family val="2"/>
      </rPr>
      <t xml:space="preserve"> </t>
    </r>
    <r>
      <rPr>
        <b/>
        <i/>
        <sz val="11"/>
        <color rgb="FF591357"/>
        <rFont val="Arial"/>
        <family val="2"/>
      </rPr>
      <t>Khoa học viễn tưởng</t>
    </r>
    <r>
      <rPr>
        <b/>
        <sz val="11"/>
        <color rgb="FF591357"/>
        <rFont val="Arial"/>
        <family val="2"/>
      </rPr>
      <t xml:space="preserve"> </t>
    </r>
    <r>
      <rPr>
        <sz val="11"/>
        <color rgb="FF591357"/>
        <rFont val="Arial"/>
        <family val="2"/>
      </rPr>
      <t>trong độ tuổi</t>
    </r>
    <r>
      <rPr>
        <b/>
        <sz val="11"/>
        <color rgb="FF591357"/>
        <rFont val="Arial"/>
        <family val="2"/>
      </rPr>
      <t xml:space="preserve"> </t>
    </r>
    <r>
      <rPr>
        <b/>
        <i/>
        <sz val="11"/>
        <color rgb="FF591357"/>
        <rFont val="Arial"/>
        <family val="2"/>
      </rPr>
      <t>từ 15 trở lên</t>
    </r>
    <r>
      <rPr>
        <b/>
        <sz val="11"/>
        <color rgb="FF591357"/>
        <rFont val="Arial"/>
        <family val="2"/>
      </rPr>
      <t>.</t>
    </r>
  </si>
  <si>
    <t>Người đi làm</t>
  </si>
  <si>
    <t>GD01TP</t>
  </si>
  <si>
    <t>GD01NV</t>
  </si>
  <si>
    <t>GD02NV</t>
  </si>
  <si>
    <t>DA01TP</t>
  </si>
  <si>
    <t>DA01NV</t>
  </si>
  <si>
    <t>DA02NV</t>
  </si>
  <si>
    <t>DA03NV</t>
  </si>
  <si>
    <t>TD01TP</t>
  </si>
  <si>
    <t>TD01NV</t>
  </si>
  <si>
    <t>TD02NV</t>
  </si>
  <si>
    <t>Phòng ban</t>
  </si>
  <si>
    <t>Phụ phí 
trung bình</t>
  </si>
  <si>
    <r>
      <t xml:space="preserve">Câu 9: </t>
    </r>
    <r>
      <rPr>
        <sz val="11"/>
        <color theme="7" tint="-0.499984740745262"/>
        <rFont val="Arial"/>
        <family val="2"/>
      </rPr>
      <t xml:space="preserve">Không lập vùng điều kiện, hãy tính </t>
    </r>
    <r>
      <rPr>
        <b/>
        <sz val="11"/>
        <color theme="7" tint="-0.499984740745262"/>
        <rFont val="Arial"/>
        <family val="2"/>
      </rPr>
      <t>Phụ phí trung bình</t>
    </r>
    <r>
      <rPr>
        <sz val="11"/>
        <color theme="7" tint="-0.499984740745262"/>
        <rFont val="Arial"/>
        <family val="2"/>
      </rPr>
      <t xml:space="preserve"> của khách hàng có chức vụ </t>
    </r>
    <r>
      <rPr>
        <b/>
        <i/>
        <sz val="11"/>
        <color theme="7" tint="-0.499984740745262"/>
        <rFont val="Arial"/>
        <family val="2"/>
      </rPr>
      <t>Nhân viên</t>
    </r>
    <r>
      <rPr>
        <sz val="11"/>
        <color theme="7" tint="-0.499984740745262"/>
        <rFont val="Arial"/>
        <family val="2"/>
      </rPr>
      <t xml:space="preserve"> đi hãng</t>
    </r>
    <r>
      <rPr>
        <b/>
        <i/>
        <sz val="11"/>
        <color theme="7" tint="-0.499984740745262"/>
        <rFont val="Arial"/>
        <family val="2"/>
      </rPr>
      <t xml:space="preserve"> Vietnam Airline</t>
    </r>
    <r>
      <rPr>
        <sz val="11"/>
        <color theme="7" tint="-0.499984740745262"/>
        <rFont val="Arial"/>
        <family val="2"/>
      </rPr>
      <t>.</t>
    </r>
  </si>
  <si>
    <r>
      <t>Câu 10:</t>
    </r>
    <r>
      <rPr>
        <sz val="11"/>
        <color theme="7" tint="-0.499984740745262"/>
        <rFont val="Arial"/>
        <family val="2"/>
      </rPr>
      <t xml:space="preserve"> Tính </t>
    </r>
    <r>
      <rPr>
        <b/>
        <sz val="11"/>
        <color theme="7" tint="-0.499984740745262"/>
        <rFont val="Arial"/>
        <family val="2"/>
      </rPr>
      <t>tổng Chi phí sinh hoạt</t>
    </r>
    <r>
      <rPr>
        <sz val="11"/>
        <color theme="7" tint="-0.499984740745262"/>
        <rFont val="Arial"/>
        <family val="2"/>
      </rPr>
      <t xml:space="preserve"> của tour </t>
    </r>
    <r>
      <rPr>
        <b/>
        <i/>
        <sz val="11"/>
        <color theme="7" tint="-0.499984740745262"/>
        <rFont val="Arial"/>
        <family val="2"/>
      </rPr>
      <t>T01</t>
    </r>
    <r>
      <rPr>
        <sz val="11"/>
        <color theme="7" tint="-0.499984740745262"/>
        <rFont val="Arial"/>
        <family val="2"/>
      </rPr>
      <t xml:space="preserve"> và </t>
    </r>
    <r>
      <rPr>
        <b/>
        <i/>
        <sz val="11"/>
        <color theme="7" tint="-0.499984740745262"/>
        <rFont val="Arial"/>
        <family val="2"/>
      </rPr>
      <t>T03</t>
    </r>
    <r>
      <rPr>
        <sz val="11"/>
        <color theme="7" tint="-0.499984740745262"/>
        <rFont val="Arial"/>
        <family val="2"/>
      </rPr>
      <t>.</t>
    </r>
  </si>
  <si>
    <t>&gt;=8/1/2019</t>
  </si>
  <si>
    <t>&lt;=8/31/2019</t>
  </si>
  <si>
    <t>Đánh giá</t>
  </si>
  <si>
    <t>Nhiều</t>
  </si>
  <si>
    <t>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</si>
</sst>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/mm/yyyy"/>
    <numFmt numFmtId="165" formatCode="dd\-mm\-yyyy"/>
    <numFmt numFmtId="166" formatCode="d\-m\-yyyy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0"/>
    <numFmt numFmtId="171" formatCode="0.0"/>
  </numFmts>
  <fonts count="5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Times New Roman"/>
      <family val="2"/>
    </font>
    <font>
      <b/>
      <sz val="11"/>
      <color rgb="FFFF0000"/>
      <name val="Arial"/>
      <family val="2"/>
    </font>
    <font>
      <b/>
      <sz val="12"/>
      <color theme="4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20"/>
      <color rgb="FF1D779F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rgb="FF030A0D"/>
      <name val="Arial"/>
      <family val="2"/>
    </font>
    <font>
      <b/>
      <sz val="11"/>
      <color rgb="FF124962"/>
      <name val="Arial"/>
      <family val="2"/>
    </font>
    <font>
      <b/>
      <sz val="12"/>
      <color rgb="FF2FA4D9"/>
      <name val="Arial"/>
      <family val="2"/>
    </font>
    <font>
      <b/>
      <sz val="11"/>
      <color theme="3" tint="-0.499984740745262"/>
      <name val="Arial"/>
      <family val="2"/>
    </font>
    <font>
      <b/>
      <sz val="11"/>
      <color theme="6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8"/>
      <name val="Century Gothic"/>
      <family val="2"/>
      <scheme val="minor"/>
    </font>
    <font>
      <b/>
      <sz val="11"/>
      <color rgb="FF481047"/>
      <name val="Arial"/>
      <family val="2"/>
    </font>
    <font>
      <b/>
      <sz val="20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150514"/>
      <name val="Arial"/>
      <family val="2"/>
    </font>
    <font>
      <b/>
      <sz val="18"/>
      <color rgb="FF751973"/>
      <name val="Arial"/>
      <family val="2"/>
    </font>
    <font>
      <b/>
      <sz val="11"/>
      <color rgb="FF003A00"/>
      <name val="Arial"/>
      <family val="2"/>
    </font>
    <font>
      <b/>
      <sz val="20"/>
      <color rgb="FF009200"/>
      <name val="Arial"/>
      <family val="2"/>
    </font>
    <font>
      <b/>
      <sz val="11"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="FF61380B"/>
      <name val="Arial"/>
      <family val="2"/>
    </font>
    <font>
      <b/>
      <sz val="11"/>
      <color rgb="FF176B99"/>
      <name val="Arial"/>
      <family val="2"/>
    </font>
    <font>
      <b/>
      <sz val="11"/>
      <color rgb="FF194B79"/>
      <name val="Arial"/>
      <family val="2"/>
    </font>
    <font>
      <b/>
      <sz val="9"/>
      <color theme="0"/>
      <name val="Arial"/>
      <family val="2"/>
    </font>
    <font>
      <b/>
      <sz val="12"/>
      <color rgb="FF124962"/>
      <name val="Arial"/>
      <family val="2"/>
    </font>
    <font>
      <sz val="11"/>
      <color rgb="FF124962"/>
      <name val="Arial"/>
      <family val="2"/>
    </font>
    <font>
      <b/>
      <i/>
      <sz val="11"/>
      <color rgb="FF124962"/>
      <name val="Arial"/>
      <family val="2"/>
    </font>
    <font>
      <b/>
      <sz val="18"/>
      <color rgb="FF269BD0"/>
      <name val="Arial"/>
      <family val="2"/>
    </font>
    <font>
      <b/>
      <sz val="18"/>
      <color theme="4" tint="0.39997558519241921"/>
      <name val="Arial"/>
      <family val="2"/>
    </font>
    <font>
      <b/>
      <sz val="18"/>
      <color rgb="FF009200"/>
      <name val="Arial"/>
      <family val="2"/>
    </font>
    <font>
      <b/>
      <i/>
      <sz val="11"/>
      <color theme="4" tint="-0.499984740745262"/>
      <name val="Arial"/>
      <family val="2"/>
    </font>
    <font>
      <b/>
      <sz val="12"/>
      <color rgb="FFB08E00"/>
      <name val="Arial"/>
      <family val="2"/>
    </font>
    <font>
      <sz val="11"/>
      <color rgb="FF003A00"/>
      <name val="Arial"/>
      <family val="2"/>
    </font>
    <font>
      <b/>
      <i/>
      <sz val="11"/>
      <color rgb="FF003A00"/>
      <name val="Arial"/>
      <family val="2"/>
    </font>
    <font>
      <sz val="11"/>
      <color theme="3" tint="-0.499984740745262"/>
      <name val="Arial"/>
      <family val="2"/>
    </font>
    <font>
      <b/>
      <sz val="12"/>
      <color rgb="FF003A00"/>
      <name val="Arial"/>
      <family val="2"/>
    </font>
    <font>
      <b/>
      <sz val="12"/>
      <color theme="4" tint="-0.499984740745262"/>
      <name val="Arial"/>
      <family val="2"/>
    </font>
    <font>
      <b/>
      <sz val="11"/>
      <color rgb="FF051319"/>
      <name val="Arial"/>
      <family val="2"/>
    </font>
    <font>
      <b/>
      <sz val="11"/>
      <color rgb="FF450F44"/>
      <name val="Arial"/>
      <family val="2"/>
    </font>
    <font>
      <b/>
      <sz val="11"/>
      <color rgb="FF591357"/>
      <name val="Arial"/>
      <family val="2"/>
    </font>
    <font>
      <sz val="11"/>
      <color rgb="FF591357"/>
      <name val="Arial"/>
      <family val="2"/>
    </font>
    <font>
      <b/>
      <i/>
      <sz val="11"/>
      <color rgb="FF591357"/>
      <name val="Arial"/>
      <family val="2"/>
    </font>
    <font>
      <b/>
      <sz val="11"/>
      <color theme="7" tint="-0.499984740745262"/>
      <name val="Arial"/>
      <family val="2"/>
    </font>
    <font>
      <sz val="11"/>
      <color theme="7" tint="-0.499984740745262"/>
      <name val="Arial"/>
      <family val="2"/>
    </font>
    <font>
      <b/>
      <i/>
      <sz val="11"/>
      <color theme="7" tint="-0.499984740745262"/>
      <name val="Arial"/>
      <family val="2"/>
    </font>
    <font>
      <b/>
      <sz val="12"/>
      <color rgb="FF0070C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7"/>
      </patternFill>
    </fill>
    <fill>
      <patternFill patternType="solid">
        <fgColor rgb="FFCEEAF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9E3F7"/>
        <bgColor indexed="64"/>
      </patternFill>
    </fill>
    <fill>
      <patternFill patternType="solid">
        <fgColor rgb="FF003A00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96689"/>
        <bgColor indexed="64"/>
      </patternFill>
    </fill>
    <fill>
      <patternFill patternType="solid">
        <fgColor rgb="FFFDE9D7"/>
        <bgColor indexed="64"/>
      </patternFill>
    </fill>
    <fill>
      <patternFill patternType="solid">
        <fgColor rgb="FF671763"/>
        <bgColor indexed="64"/>
      </patternFill>
    </fill>
    <fill>
      <patternFill patternType="solid">
        <fgColor rgb="FFF8E8F1"/>
        <bgColor indexed="64"/>
      </patternFill>
    </fill>
    <fill>
      <patternFill patternType="solid">
        <fgColor rgb="FF256EB1"/>
        <bgColor indexed="64"/>
      </patternFill>
    </fill>
    <fill>
      <patternFill patternType="solid">
        <fgColor rgb="FFFAE1DA"/>
        <bgColor indexed="64"/>
      </patternFill>
    </fill>
    <fill>
      <patternFill patternType="solid">
        <fgColor rgb="FFFACEE5"/>
        <bgColor theme="7"/>
      </patternFill>
    </fill>
    <fill>
      <patternFill patternType="solid">
        <fgColor rgb="FFFFF5C9"/>
        <bgColor indexed="64"/>
      </patternFill>
    </fill>
    <fill>
      <patternFill patternType="solid">
        <fgColor rgb="FFC5DDF3"/>
        <bgColor indexed="64"/>
      </patternFill>
    </fill>
    <fill>
      <patternFill patternType="solid">
        <fgColor rgb="FF91CFEB"/>
        <bgColor indexed="64"/>
      </patternFill>
    </fill>
    <fill>
      <patternFill patternType="solid">
        <fgColor rgb="FFF6A4C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C9E7F7"/>
        <bgColor indexed="64"/>
      </patternFill>
    </fill>
    <fill>
      <patternFill patternType="solid">
        <fgColor rgb="FFEAA0E8"/>
        <bgColor indexed="64"/>
      </patternFill>
    </fill>
    <fill>
      <patternFill patternType="solid">
        <fgColor rgb="FFC76309"/>
        <bgColor indexed="64"/>
      </patternFill>
    </fill>
    <fill>
      <patternFill patternType="solid">
        <fgColor rgb="FFEEA554"/>
        <bgColor indexed="64"/>
      </patternFill>
    </fill>
    <fill>
      <patternFill patternType="solid">
        <fgColor rgb="FF1D8CC9"/>
        <bgColor indexed="64"/>
      </patternFill>
    </fill>
  </fills>
  <borders count="2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2494C6"/>
      </left>
      <right style="thin">
        <color rgb="FF2494C6"/>
      </right>
      <top style="thin">
        <color rgb="FF2494C6"/>
      </top>
      <bottom style="thin">
        <color rgb="FF2494C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1A9626"/>
      </left>
      <right style="thin">
        <color rgb="FF1A9626"/>
      </right>
      <top style="thin">
        <color rgb="FF1A9626"/>
      </top>
      <bottom style="thin">
        <color rgb="FF1A9626"/>
      </bottom>
      <diagonal/>
    </border>
    <border>
      <left style="thin">
        <color rgb="FFE6BA00"/>
      </left>
      <right style="thin">
        <color rgb="FFE6BA00"/>
      </right>
      <top style="thin">
        <color rgb="FFE6BA00"/>
      </top>
      <bottom style="thin">
        <color rgb="FFE6BA00"/>
      </bottom>
      <diagonal/>
    </border>
    <border>
      <left style="thin">
        <color rgb="FFE6BA00"/>
      </left>
      <right/>
      <top style="thin">
        <color rgb="FFE6BA00"/>
      </top>
      <bottom style="thin">
        <color rgb="FFE6BA00"/>
      </bottom>
      <diagonal/>
    </border>
    <border>
      <left/>
      <right style="thin">
        <color rgb="FFE6BA00"/>
      </right>
      <top style="thin">
        <color rgb="FFE6BA00"/>
      </top>
      <bottom style="thin">
        <color rgb="FFE6BA00"/>
      </bottom>
      <diagonal/>
    </border>
    <border>
      <left style="thin">
        <color rgb="FFD9B26D"/>
      </left>
      <right style="thin">
        <color rgb="FFD9B26D"/>
      </right>
      <top style="thin">
        <color rgb="FFD9B26D"/>
      </top>
      <bottom style="thin">
        <color rgb="FFD9B26D"/>
      </bottom>
      <diagonal/>
    </border>
    <border>
      <left style="thin">
        <color rgb="FF79C2EB"/>
      </left>
      <right/>
      <top style="thin">
        <color rgb="FF79C2EB"/>
      </top>
      <bottom style="thin">
        <color rgb="FF79C2EB"/>
      </bottom>
      <diagonal/>
    </border>
    <border>
      <left/>
      <right style="thin">
        <color rgb="FF79C2EB"/>
      </right>
      <top style="thin">
        <color rgb="FF79C2EB"/>
      </top>
      <bottom style="thin">
        <color rgb="FF79C2EB"/>
      </bottom>
      <diagonal/>
    </border>
    <border>
      <left style="thin">
        <color rgb="FFECA6EA"/>
      </left>
      <right style="thin">
        <color rgb="FFECA6EA"/>
      </right>
      <top style="thin">
        <color rgb="FFECA6EA"/>
      </top>
      <bottom style="thin">
        <color rgb="FFECA6EA"/>
      </bottom>
      <diagonal/>
    </border>
    <border>
      <left style="thin">
        <color rgb="FF6AA8E0"/>
      </left>
      <right style="thin">
        <color rgb="FF6AA8E0"/>
      </right>
      <top style="thin">
        <color rgb="FF6AA8E0"/>
      </top>
      <bottom style="thin">
        <color rgb="FF6AA8E0"/>
      </bottom>
      <diagonal/>
    </border>
    <border>
      <left style="thin">
        <color rgb="FFF385BF"/>
      </left>
      <right style="thin">
        <color rgb="FFF385BF"/>
      </right>
      <top style="thin">
        <color rgb="FFF385BF"/>
      </top>
      <bottom style="thin">
        <color rgb="FFF385BF"/>
      </bottom>
      <diagonal/>
    </border>
    <border diagonalDown="1">
      <left style="thin">
        <color theme="6"/>
      </left>
      <right/>
      <top style="thin">
        <color theme="6"/>
      </top>
      <bottom style="thin">
        <color theme="6"/>
      </bottom>
      <diagonal style="thin">
        <color theme="0"/>
      </diagonal>
    </border>
    <border>
      <left/>
      <right/>
      <top/>
      <bottom style="thin">
        <color rgb="FF2494C6"/>
      </bottom>
      <diagonal/>
    </border>
    <border diagonalDown="1"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 style="thin">
        <color theme="2" tint="-0.499984740745262"/>
      </diagonal>
    </border>
    <border diagonalDown="1">
      <left style="thin">
        <color rgb="FFE6BA00"/>
      </left>
      <right style="thin">
        <color rgb="FFE6BA00"/>
      </right>
      <top style="thin">
        <color rgb="FFE6BA00"/>
      </top>
      <bottom style="thin">
        <color rgb="FFE6BA00"/>
      </bottom>
      <diagonal style="thin">
        <color rgb="FF5C4A00"/>
      </diagonal>
    </border>
    <border diagonalDown="1">
      <left style="thin">
        <color rgb="FF6AA8E0"/>
      </left>
      <right style="thin">
        <color rgb="FF6AA8E0"/>
      </right>
      <top style="thin">
        <color rgb="FF6AA8E0"/>
      </top>
      <bottom style="thin">
        <color rgb="FF6AA8E0"/>
      </bottom>
      <diagonal style="thin">
        <color theme="0"/>
      </diagonal>
    </border>
    <border>
      <left style="thin">
        <color rgb="FF79C2EB"/>
      </left>
      <right style="thin">
        <color rgb="FF79C2EB"/>
      </right>
      <top style="thin">
        <color rgb="FF79C2EB"/>
      </top>
      <bottom style="thin">
        <color rgb="FF79C2EB"/>
      </bottom>
      <diagonal/>
    </border>
    <border diagonalDown="1">
      <left style="thin">
        <color rgb="FF79C2EB"/>
      </left>
      <right style="thin">
        <color rgb="FF79C2EB"/>
      </right>
      <top style="thin">
        <color rgb="FF79C2EB"/>
      </top>
      <bottom style="thin">
        <color rgb="FF79C2EB"/>
      </bottom>
      <diagonal style="thin">
        <color theme="0"/>
      </diagonal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vertical="center"/>
    </xf>
    <xf numFmtId="0" fontId="2" fillId="0" borderId="0" xfId="2" applyFont="1"/>
    <xf numFmtId="0" fontId="4" fillId="0" borderId="0" xfId="3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3" fillId="0" borderId="0" xfId="2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5" fillId="0" borderId="0" xfId="1" applyNumberFormat="1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167" fontId="13" fillId="0" borderId="2" xfId="1" applyNumberFormat="1" applyFont="1" applyBorder="1" applyAlignment="1">
      <alignment horizontal="right" vertical="center" indent="1"/>
    </xf>
    <xf numFmtId="0" fontId="13" fillId="5" borderId="2" xfId="0" applyFont="1" applyFill="1" applyBorder="1" applyAlignment="1">
      <alignment horizontal="right" vertical="center" indent="1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4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1" xfId="2" applyFont="1" applyFill="1" applyBorder="1" applyAlignment="1">
      <alignment horizontal="center" vertical="center" wrapText="1"/>
    </xf>
    <xf numFmtId="1" fontId="2" fillId="0" borderId="0" xfId="2" applyNumberFormat="1" applyFont="1" applyAlignment="1">
      <alignment vertical="center"/>
    </xf>
    <xf numFmtId="0" fontId="4" fillId="0" borderId="0" xfId="3" applyAlignment="1">
      <alignment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4" fontId="18" fillId="0" borderId="0" xfId="2" applyNumberFormat="1" applyFont="1" applyAlignment="1">
      <alignment horizontal="right" vertical="center" indent="1"/>
    </xf>
    <xf numFmtId="0" fontId="11" fillId="0" borderId="0" xfId="0" applyFont="1" applyAlignment="1">
      <alignment vertical="center"/>
    </xf>
    <xf numFmtId="0" fontId="18" fillId="0" borderId="0" xfId="2" applyFont="1" applyAlignment="1">
      <alignment horizontal="right" vertical="center" indent="1"/>
    </xf>
    <xf numFmtId="9" fontId="20" fillId="0" borderId="0" xfId="2" applyNumberFormat="1" applyFont="1" applyAlignment="1">
      <alignment horizontal="center" vertical="center"/>
    </xf>
    <xf numFmtId="165" fontId="19" fillId="0" borderId="0" xfId="2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 indent="1"/>
    </xf>
    <xf numFmtId="165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164" fontId="27" fillId="0" borderId="0" xfId="2" applyNumberFormat="1" applyFont="1" applyAlignment="1">
      <alignment horizontal="right" vertical="center" indent="1"/>
    </xf>
    <xf numFmtId="0" fontId="27" fillId="0" borderId="0" xfId="2" applyFont="1" applyAlignment="1">
      <alignment horizontal="right" vertical="center" indent="1"/>
    </xf>
    <xf numFmtId="0" fontId="28" fillId="0" borderId="0" xfId="2" applyFont="1" applyAlignment="1">
      <alignment vertical="center"/>
    </xf>
    <xf numFmtId="166" fontId="8" fillId="0" borderId="9" xfId="2" applyNumberFormat="1" applyFont="1" applyBorder="1" applyAlignment="1">
      <alignment horizontal="left" vertical="center" indent="1"/>
    </xf>
    <xf numFmtId="0" fontId="29" fillId="10" borderId="8" xfId="2" applyFont="1" applyFill="1" applyBorder="1" applyAlignment="1">
      <alignment horizontal="center" vertical="center" wrapText="1"/>
    </xf>
    <xf numFmtId="0" fontId="29" fillId="10" borderId="9" xfId="2" applyFont="1" applyFill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/>
    </xf>
    <xf numFmtId="0" fontId="7" fillId="11" borderId="2" xfId="2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24" fillId="0" borderId="0" xfId="1" applyNumberFormat="1" applyFont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170" fontId="25" fillId="12" borderId="10" xfId="0" applyNumberFormat="1" applyFont="1" applyFill="1" applyBorder="1" applyAlignment="1">
      <alignment horizontal="center" vertical="center"/>
    </xf>
    <xf numFmtId="0" fontId="25" fillId="12" borderId="10" xfId="0" applyFont="1" applyFill="1" applyBorder="1" applyAlignment="1">
      <alignment horizontal="center" vertical="center"/>
    </xf>
    <xf numFmtId="0" fontId="25" fillId="12" borderId="10" xfId="0" applyFont="1" applyFill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indent="1"/>
    </xf>
    <xf numFmtId="0" fontId="32" fillId="0" borderId="0" xfId="0" applyFont="1" applyAlignment="1">
      <alignment horizontal="left" vertical="center"/>
    </xf>
    <xf numFmtId="0" fontId="7" fillId="8" borderId="6" xfId="2" applyFont="1" applyFill="1" applyBorder="1" applyAlignment="1">
      <alignment horizontal="center" vertical="center" wrapText="1"/>
    </xf>
    <xf numFmtId="167" fontId="25" fillId="12" borderId="10" xfId="1" applyNumberFormat="1" applyFont="1" applyFill="1" applyBorder="1" applyAlignment="1">
      <alignment horizontal="left" vertical="center" indent="1"/>
    </xf>
    <xf numFmtId="0" fontId="7" fillId="13" borderId="13" xfId="2" applyFont="1" applyFill="1" applyBorder="1" applyAlignment="1">
      <alignment horizontal="center" vertical="center" wrapText="1"/>
    </xf>
    <xf numFmtId="170" fontId="25" fillId="7" borderId="13" xfId="0" applyNumberFormat="1" applyFont="1" applyFill="1" applyBorder="1" applyAlignment="1">
      <alignment horizontal="center" vertical="center"/>
    </xf>
    <xf numFmtId="165" fontId="25" fillId="7" borderId="13" xfId="0" applyNumberFormat="1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left" vertical="center" indent="1"/>
    </xf>
    <xf numFmtId="0" fontId="25" fillId="7" borderId="13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left" vertical="center" indent="1"/>
    </xf>
    <xf numFmtId="167" fontId="25" fillId="7" borderId="13" xfId="1" applyNumberFormat="1" applyFont="1" applyFill="1" applyBorder="1" applyAlignment="1">
      <alignment horizontal="right" vertical="center" indent="1"/>
    </xf>
    <xf numFmtId="167" fontId="25" fillId="0" borderId="13" xfId="1" applyNumberFormat="1" applyFont="1" applyFill="1" applyBorder="1" applyAlignment="1">
      <alignment horizontal="left" vertical="center" indent="1"/>
    </xf>
    <xf numFmtId="0" fontId="7" fillId="15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7" fillId="2" borderId="15" xfId="2" applyFont="1" applyFill="1" applyBorder="1" applyAlignment="1">
      <alignment horizontal="center" vertical="center" wrapText="1"/>
    </xf>
    <xf numFmtId="0" fontId="8" fillId="14" borderId="15" xfId="2" applyFont="1" applyFill="1" applyBorder="1" applyAlignment="1">
      <alignment horizontal="center" vertical="center"/>
    </xf>
    <xf numFmtId="165" fontId="8" fillId="14" borderId="15" xfId="2" applyNumberFormat="1" applyFont="1" applyFill="1" applyBorder="1" applyAlignment="1">
      <alignment horizontal="center" vertical="center"/>
    </xf>
    <xf numFmtId="166" fontId="8" fillId="0" borderId="15" xfId="2" applyNumberFormat="1" applyFont="1" applyBorder="1" applyAlignment="1">
      <alignment horizontal="left" vertical="center" indent="1"/>
    </xf>
    <xf numFmtId="166" fontId="8" fillId="14" borderId="15" xfId="2" applyNumberFormat="1" applyFont="1" applyFill="1" applyBorder="1" applyAlignment="1">
      <alignment horizontal="center" vertical="center"/>
    </xf>
    <xf numFmtId="0" fontId="8" fillId="14" borderId="15" xfId="2" applyFont="1" applyFill="1" applyBorder="1" applyAlignment="1">
      <alignment horizontal="right" vertical="center" indent="1"/>
    </xf>
    <xf numFmtId="167" fontId="8" fillId="14" borderId="15" xfId="1" applyNumberFormat="1" applyFont="1" applyFill="1" applyBorder="1" applyAlignment="1">
      <alignment horizontal="right" vertical="center" indent="1"/>
    </xf>
    <xf numFmtId="1" fontId="8" fillId="14" borderId="15" xfId="2" applyNumberFormat="1" applyFont="1" applyFill="1" applyBorder="1" applyAlignment="1">
      <alignment horizontal="right" vertical="center" indent="1"/>
    </xf>
    <xf numFmtId="165" fontId="19" fillId="0" borderId="0" xfId="2" applyNumberFormat="1" applyFont="1" applyAlignment="1">
      <alignment horizontal="center" vertical="center"/>
    </xf>
    <xf numFmtId="168" fontId="8" fillId="0" borderId="15" xfId="6" applyNumberFormat="1" applyFont="1" applyBorder="1" applyAlignment="1">
      <alignment horizontal="right" vertical="center" indent="1"/>
    </xf>
    <xf numFmtId="167" fontId="8" fillId="0" borderId="15" xfId="5" applyNumberFormat="1" applyFont="1" applyBorder="1" applyAlignment="1">
      <alignment vertical="center"/>
    </xf>
    <xf numFmtId="0" fontId="8" fillId="9" borderId="6" xfId="2" applyFont="1" applyFill="1" applyBorder="1" applyAlignment="1">
      <alignment horizontal="center" vertical="center"/>
    </xf>
    <xf numFmtId="165" fontId="8" fillId="9" borderId="6" xfId="2" applyNumberFormat="1" applyFont="1" applyFill="1" applyBorder="1" applyAlignment="1">
      <alignment horizontal="center" vertical="center"/>
    </xf>
    <xf numFmtId="0" fontId="8" fillId="0" borderId="6" xfId="2" applyFont="1" applyBorder="1" applyAlignment="1">
      <alignment horizontal="left" vertical="center" indent="1"/>
    </xf>
    <xf numFmtId="0" fontId="8" fillId="9" borderId="6" xfId="2" applyFont="1" applyFill="1" applyBorder="1" applyAlignment="1">
      <alignment horizontal="right" vertical="center" indent="1"/>
    </xf>
    <xf numFmtId="167" fontId="8" fillId="9" borderId="6" xfId="1" applyNumberFormat="1" applyFont="1" applyFill="1" applyBorder="1" applyAlignment="1">
      <alignment horizontal="right" vertical="center" indent="1"/>
    </xf>
    <xf numFmtId="167" fontId="8" fillId="0" borderId="6" xfId="1" applyNumberFormat="1" applyFont="1" applyFill="1" applyBorder="1" applyAlignment="1">
      <alignment horizontal="right" vertical="center" indent="1"/>
    </xf>
    <xf numFmtId="167" fontId="8" fillId="0" borderId="6" xfId="1" applyNumberFormat="1" applyFont="1" applyFill="1" applyBorder="1" applyAlignment="1">
      <alignment vertical="center"/>
    </xf>
    <xf numFmtId="0" fontId="8" fillId="0" borderId="6" xfId="5" applyNumberFormat="1" applyFont="1" applyFill="1" applyBorder="1" applyAlignment="1">
      <alignment horizontal="left" vertical="center" indent="1"/>
    </xf>
    <xf numFmtId="165" fontId="25" fillId="12" borderId="10" xfId="0" applyNumberFormat="1" applyFont="1" applyFill="1" applyBorder="1" applyAlignment="1">
      <alignment horizontal="center" vertical="center"/>
    </xf>
    <xf numFmtId="1" fontId="13" fillId="5" borderId="2" xfId="0" applyNumberFormat="1" applyFont="1" applyFill="1" applyBorder="1" applyAlignment="1">
      <alignment horizontal="right" vertical="center" indent="1"/>
    </xf>
    <xf numFmtId="167" fontId="2" fillId="0" borderId="0" xfId="1" applyNumberFormat="1" applyFont="1" applyAlignment="1">
      <alignment vertical="center"/>
    </xf>
    <xf numFmtId="0" fontId="34" fillId="6" borderId="16" xfId="0" applyFont="1" applyFill="1" applyBorder="1" applyAlignment="1">
      <alignment horizontal="left" vertical="center" wrapText="1"/>
    </xf>
    <xf numFmtId="0" fontId="35" fillId="0" borderId="17" xfId="0" applyFont="1" applyBorder="1" applyAlignment="1">
      <alignment vertical="center"/>
    </xf>
    <xf numFmtId="0" fontId="8" fillId="14" borderId="15" xfId="2" applyFont="1" applyFill="1" applyBorder="1" applyAlignment="1">
      <alignment horizontal="left" vertical="center" indent="1"/>
    </xf>
    <xf numFmtId="167" fontId="8" fillId="0" borderId="15" xfId="1" applyNumberFormat="1" applyFont="1" applyFill="1" applyBorder="1" applyAlignment="1">
      <alignment horizontal="right" vertical="center" indent="1"/>
    </xf>
    <xf numFmtId="0" fontId="9" fillId="3" borderId="1" xfId="4" applyNumberFormat="1" applyFont="1" applyFill="1" applyBorder="1" applyAlignment="1">
      <alignment horizontal="left" vertical="center" indent="1"/>
    </xf>
    <xf numFmtId="1" fontId="8" fillId="0" borderId="15" xfId="1" applyNumberFormat="1" applyFont="1" applyFill="1" applyBorder="1" applyAlignment="1">
      <alignment horizontal="right" vertical="center" indent="1"/>
    </xf>
    <xf numFmtId="171" fontId="2" fillId="0" borderId="5" xfId="0" applyNumberFormat="1" applyFont="1" applyBorder="1" applyAlignment="1">
      <alignment horizontal="center" vertical="center"/>
    </xf>
    <xf numFmtId="168" fontId="9" fillId="3" borderId="1" xfId="4" applyNumberFormat="1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 wrapText="1"/>
    </xf>
    <xf numFmtId="0" fontId="8" fillId="9" borderId="6" xfId="2" applyFont="1" applyFill="1" applyBorder="1" applyAlignment="1">
      <alignment horizontal="left" vertical="center" indent="1"/>
    </xf>
    <xf numFmtId="9" fontId="8" fillId="0" borderId="9" xfId="6" applyFont="1" applyFill="1" applyBorder="1" applyAlignment="1">
      <alignment horizontal="center" vertical="center"/>
    </xf>
    <xf numFmtId="0" fontId="42" fillId="0" borderId="0" xfId="2" applyFont="1" applyAlignment="1">
      <alignment vertical="center"/>
    </xf>
    <xf numFmtId="0" fontId="27" fillId="0" borderId="0" xfId="2" applyFont="1" applyAlignment="1">
      <alignment vertical="center"/>
    </xf>
    <xf numFmtId="0" fontId="29" fillId="10" borderId="19" xfId="2" applyFont="1" applyFill="1" applyBorder="1" applyAlignment="1">
      <alignment horizontal="center" vertical="center" wrapText="1"/>
    </xf>
    <xf numFmtId="167" fontId="9" fillId="3" borderId="1" xfId="4" applyNumberFormat="1" applyFont="1" applyFill="1" applyBorder="1" applyAlignment="1">
      <alignment horizontal="center" vertical="center"/>
    </xf>
    <xf numFmtId="0" fontId="46" fillId="0" borderId="0" xfId="2" applyFont="1" applyAlignment="1">
      <alignment vertical="center"/>
    </xf>
    <xf numFmtId="0" fontId="47" fillId="0" borderId="0" xfId="2" applyFont="1" applyAlignment="1">
      <alignment horizontal="left" vertical="center"/>
    </xf>
    <xf numFmtId="167" fontId="11" fillId="0" borderId="0" xfId="2" applyNumberFormat="1" applyFont="1" applyAlignment="1">
      <alignment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45" fillId="17" borderId="1" xfId="2" applyFont="1" applyFill="1" applyBorder="1" applyAlignment="1">
      <alignment horizontal="left" vertical="center" wrapText="1"/>
    </xf>
    <xf numFmtId="0" fontId="45" fillId="17" borderId="1" xfId="2" applyFont="1" applyFill="1" applyBorder="1" applyAlignment="1">
      <alignment horizontal="center" vertical="center" wrapText="1"/>
    </xf>
    <xf numFmtId="0" fontId="8" fillId="18" borderId="7" xfId="2" applyFont="1" applyFill="1" applyBorder="1" applyAlignment="1">
      <alignment horizontal="left" vertical="center" wrapText="1" indent="1"/>
    </xf>
    <xf numFmtId="0" fontId="8" fillId="18" borderId="9" xfId="2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1" fontId="48" fillId="20" borderId="0" xfId="2" applyNumberFormat="1" applyFont="1" applyFill="1" applyAlignment="1">
      <alignment horizontal="center" vertical="center" wrapText="1"/>
    </xf>
    <xf numFmtId="0" fontId="29" fillId="22" borderId="0" xfId="2" applyFont="1" applyFill="1" applyAlignment="1">
      <alignment vertical="center"/>
    </xf>
    <xf numFmtId="0" fontId="7" fillId="15" borderId="20" xfId="0" applyFont="1" applyFill="1" applyBorder="1" applyAlignment="1">
      <alignment horizontal="center" vertical="center"/>
    </xf>
    <xf numFmtId="167" fontId="2" fillId="0" borderId="14" xfId="1" applyNumberFormat="1" applyFont="1" applyBorder="1" applyAlignment="1">
      <alignment horizontal="center" vertical="center"/>
    </xf>
    <xf numFmtId="167" fontId="25" fillId="0" borderId="13" xfId="1" applyNumberFormat="1" applyFont="1" applyFill="1" applyBorder="1" applyAlignment="1">
      <alignment horizontal="right" vertical="center" indent="1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" fillId="23" borderId="21" xfId="0" applyFont="1" applyFill="1" applyBorder="1" applyAlignment="1">
      <alignment horizontal="center" vertical="center"/>
    </xf>
    <xf numFmtId="0" fontId="2" fillId="23" borderId="21" xfId="0" applyFont="1" applyFill="1" applyBorder="1" applyAlignment="1">
      <alignment horizontal="left" vertical="center" indent="1"/>
    </xf>
    <xf numFmtId="167" fontId="2" fillId="0" borderId="21" xfId="1" applyNumberFormat="1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7" fillId="25" borderId="10" xfId="2" applyFont="1" applyFill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7" fillId="27" borderId="1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7" borderId="22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67" fontId="25" fillId="0" borderId="10" xfId="1" applyNumberFormat="1" applyFont="1" applyFill="1" applyBorder="1" applyAlignment="1">
      <alignment vertical="center"/>
    </xf>
    <xf numFmtId="167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 indent="1"/>
    </xf>
    <xf numFmtId="167" fontId="48" fillId="20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indent="1"/>
    </xf>
    <xf numFmtId="171" fontId="13" fillId="0" borderId="2" xfId="0" applyNumberFormat="1" applyFont="1" applyBorder="1" applyAlignment="1">
      <alignment horizontal="center" vertical="center"/>
    </xf>
    <xf numFmtId="167" fontId="29" fillId="21" borderId="0" xfId="1" applyNumberFormat="1" applyFont="1" applyFill="1" applyAlignment="1">
      <alignment vertical="center"/>
    </xf>
    <xf numFmtId="0" fontId="29" fillId="21" borderId="0" xfId="0" applyFont="1" applyFill="1" applyAlignment="1">
      <alignment vertical="center"/>
    </xf>
    <xf numFmtId="9" fontId="8" fillId="0" borderId="6" xfId="6" applyFont="1" applyFill="1" applyBorder="1" applyAlignment="1">
      <alignment horizontal="right" vertical="center" indent="1"/>
    </xf>
    <xf numFmtId="0" fontId="9" fillId="0" borderId="0" xfId="0" applyFont="1" applyAlignment="1">
      <alignment vertical="center"/>
    </xf>
    <xf numFmtId="1" fontId="29" fillId="22" borderId="0" xfId="1" applyNumberFormat="1" applyFont="1" applyFill="1" applyAlignment="1">
      <alignment vertical="center"/>
    </xf>
    <xf numFmtId="0" fontId="56" fillId="0" borderId="0" xfId="6" applyNumberFormat="1" applyFont="1" applyAlignment="1">
      <alignment horizontal="center" vertical="center"/>
    </xf>
    <xf numFmtId="167" fontId="11" fillId="24" borderId="0" xfId="1" applyNumberFormat="1" applyFont="1" applyFill="1" applyAlignment="1">
      <alignment vertical="center"/>
    </xf>
    <xf numFmtId="0" fontId="11" fillId="24" borderId="0" xfId="0" applyFont="1" applyFill="1" applyAlignment="1">
      <alignment vertical="center"/>
    </xf>
    <xf numFmtId="167" fontId="11" fillId="26" borderId="0" xfId="1" applyNumberFormat="1" applyFont="1" applyFill="1" applyAlignment="1">
      <alignment vertical="center"/>
    </xf>
    <xf numFmtId="167" fontId="25" fillId="0" borderId="10" xfId="1" applyNumberFormat="1" applyFont="1" applyBorder="1" applyAlignment="1">
      <alignment horizontal="right" vertical="center" indent="1"/>
    </xf>
    <xf numFmtId="167" fontId="25" fillId="0" borderId="10" xfId="1" applyNumberFormat="1" applyFont="1" applyBorder="1" applyAlignment="1">
      <alignment vertical="center"/>
    </xf>
    <xf numFmtId="167" fontId="2" fillId="0" borderId="21" xfId="0" applyNumberFormat="1" applyFont="1" applyBorder="1" applyAlignment="1">
      <alignment horizontal="left" vertical="center" indent="1"/>
    </xf>
    <xf numFmtId="0" fontId="3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9" fillId="0" borderId="0" xfId="2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40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8">
    <cellStyle name="Comma" xfId="1" builtinId="3"/>
    <cellStyle name="Comma 2" xfId="4" xr:uid="{9DDEB69A-AE66-4736-9846-DA0BA678AC7C}"/>
    <cellStyle name="Comma 2 2" xfId="5" xr:uid="{DBE2303E-6CEE-432C-921E-67D1FE95B2D3}"/>
    <cellStyle name="Normal" xfId="0" builtinId="0"/>
    <cellStyle name="Normal 2" xfId="2" xr:uid="{6CA76491-5C99-47D7-AD7E-2327F705063D}"/>
    <cellStyle name="Normal 3" xfId="3" xr:uid="{3CBB5F2C-DF4F-4D8D-85FB-A4CD73823DFA}"/>
    <cellStyle name="Percent" xfId="6" builtinId="5"/>
    <cellStyle name="Percent 2" xfId="7" xr:uid="{2502F5C8-C4F6-4457-A128-9B6125421161}"/>
  </cellStyles>
  <dxfs count="0"/>
  <tableStyles count="0" defaultTableStyle="TableStyleMedium2" defaultPivotStyle="PivotStyleLight16"/>
  <colors>
    <mruColors>
      <color rgb="FF1D8CC9"/>
      <color rgb="FF2098DA"/>
      <color rgb="FFEEA554"/>
      <color rgb="FFC76309"/>
      <color rgb="FF591357"/>
      <color rgb="FF450F44"/>
      <color rgb="FFEAA0E8"/>
      <color rgb="FFE587E3"/>
      <color rgb="FF7B1B79"/>
      <color rgb="FF6416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358589</xdr:colOff>
      <xdr:row>0</xdr:row>
      <xdr:rowOff>208761</xdr:rowOff>
    </xdr:from>
    <xdr:to>
      <xdr:col>1</xdr:col>
      <xdr:colOff>1860177</xdr:colOff>
      <xdr:row>2</xdr:row>
      <xdr:rowOff>250135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0DAE2-F94B-4A28-BFB1-FF8AB37AA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9" y="208761"/>
          <a:ext cx="2263588" cy="814580"/>
        </a:xfrm>
        <a:prstGeom prst="rect">
          <a:avLst/>
        </a:prstGeom>
        <a:ln>
          <a:noFill/>
        </a:ln>
        <a:effectLst>
          <a:softEdge rad="63500"/>
        </a:effectLst>
      </xdr:spPr>
    </xdr:pic>
    <xdr:clientData/>
  </xdr:twoCellAnchor>
  <xdr:oneCellAnchor>
    <xdr:from>
      <xdr:col>16</xdr:col>
      <xdr:colOff>795619</xdr:colOff>
      <xdr:row>3</xdr:row>
      <xdr:rowOff>145676</xdr:rowOff>
    </xdr:from>
    <xdr:ext cx="818029" cy="41678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17043-7006-46FA-A9EF-9EE882FC5977}"/>
            </a:ext>
          </a:extLst>
        </xdr:cNvPr>
        <xdr:cNvSpPr txBox="1"/>
      </xdr:nvSpPr>
      <xdr:spPr>
        <a:xfrm>
          <a:off x="18119913" y="1232647"/>
          <a:ext cx="818029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Số</a:t>
          </a:r>
          <a:r>
            <a:rPr lang="en-US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lượng SV</a:t>
          </a:r>
          <a:endParaRPr lang="en-US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17</xdr:col>
      <xdr:colOff>768724</xdr:colOff>
      <xdr:row>3</xdr:row>
      <xdr:rowOff>17930</xdr:rowOff>
    </xdr:from>
    <xdr:ext cx="818029" cy="24718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DCB974E-E9D0-4291-9661-B5AB1EC3420D}"/>
            </a:ext>
          </a:extLst>
        </xdr:cNvPr>
        <xdr:cNvSpPr txBox="1"/>
      </xdr:nvSpPr>
      <xdr:spPr>
        <a:xfrm>
          <a:off x="19785106" y="1104901"/>
          <a:ext cx="818029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05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Loại</a:t>
          </a:r>
          <a:r>
            <a:rPr lang="en-US" sz="105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môn</a:t>
          </a:r>
          <a:endParaRPr lang="en-US" sz="105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595309</xdr:colOff>
      <xdr:row>0</xdr:row>
      <xdr:rowOff>190501</xdr:rowOff>
    </xdr:from>
    <xdr:to>
      <xdr:col>1</xdr:col>
      <xdr:colOff>912135</xdr:colOff>
      <xdr:row>2</xdr:row>
      <xdr:rowOff>123264</xdr:rowOff>
    </xdr:to>
    <xdr:pic>
      <xdr:nvPicPr>
        <xdr:cNvPr id="2" name="Picture 1" descr="http://anhdep.pro/wp-content/uploads/2015/05/anh-hoa-lan-5.jpg">
          <a:extLst>
            <a:ext uri="{FF2B5EF4-FFF2-40B4-BE49-F238E27FC236}">
              <a16:creationId xmlns:a16="http://schemas.microsoft.com/office/drawing/2014/main" id="{75427AE6-3BFA-47A4-B628-B4430AA273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 flipH="1">
          <a:off x="595309" y="190501"/>
          <a:ext cx="1146061" cy="728381"/>
        </a:xfrm>
        <a:prstGeom prst="ellipse">
          <a:avLst/>
        </a:prstGeom>
        <a:noFill/>
        <a:ln w="28575">
          <a:solidFill>
            <a:schemeClr val="accent5"/>
          </a:solidFill>
          <a:prstDash val="sysDot"/>
        </a:ln>
        <a:effectLst>
          <a:glow rad="228600">
            <a:schemeClr val="accent5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829235</xdr:colOff>
      <xdr:row>9</xdr:row>
      <xdr:rowOff>134471</xdr:rowOff>
    </xdr:from>
    <xdr:ext cx="974912" cy="24718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8853315-F250-4924-8C42-3D47E6E39692}"/>
            </a:ext>
          </a:extLst>
        </xdr:cNvPr>
        <xdr:cNvSpPr txBox="1"/>
      </xdr:nvSpPr>
      <xdr:spPr>
        <a:xfrm>
          <a:off x="19027588" y="3350559"/>
          <a:ext cx="974912" cy="2471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000" b="1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Tình</a:t>
          </a:r>
          <a:r>
            <a:rPr lang="en-US" sz="1000" b="1" baseline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trạng</a:t>
          </a:r>
          <a:endParaRPr lang="en-US" sz="1000" b="1">
            <a:solidFill>
              <a:schemeClr val="tx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18</xdr:col>
      <xdr:colOff>627529</xdr:colOff>
      <xdr:row>8</xdr:row>
      <xdr:rowOff>275663</xdr:rowOff>
    </xdr:from>
    <xdr:ext cx="1299883" cy="2398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83A8B6C-58DF-45F5-9E12-01AD4D39AB0D}"/>
            </a:ext>
          </a:extLst>
        </xdr:cNvPr>
        <xdr:cNvSpPr txBox="1"/>
      </xdr:nvSpPr>
      <xdr:spPr>
        <a:xfrm>
          <a:off x="19767176" y="3177987"/>
          <a:ext cx="1299883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000" b="1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Số</a:t>
          </a:r>
          <a:r>
            <a:rPr lang="en-US" sz="1000" b="1" baseline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ngày đặt hàng</a:t>
          </a:r>
          <a:endParaRPr lang="en-US" sz="1000" b="1">
            <a:solidFill>
              <a:schemeClr val="tx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206609</xdr:colOff>
      <xdr:row>0</xdr:row>
      <xdr:rowOff>61746</xdr:rowOff>
    </xdr:from>
    <xdr:to>
      <xdr:col>1</xdr:col>
      <xdr:colOff>515471</xdr:colOff>
      <xdr:row>2</xdr:row>
      <xdr:rowOff>231081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65D64D-5C29-4ABF-AC0A-E118F02D27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5000" y1="30000" x2="43333" y2="36333"/>
                      <a14:foregroundMark x1="51000" y1="25333" x2="60000" y2="31333"/>
                      <a14:foregroundMark x1="63667" y1="29000" x2="63667" y2="29000"/>
                      <a14:foregroundMark x1="53000" y1="52000" x2="69000" y2="57333"/>
                      <a14:foregroundMark x1="69000" y1="57333" x2="70000" y2="57333"/>
                      <a14:foregroundMark x1="88333" y1="55667" x2="88333" y2="55667"/>
                      <a14:foregroundMark x1="10333" y1="52333" x2="10333" y2="52333"/>
                      <a14:foregroundMark x1="10333" y1="52333" x2="10333" y2="52333"/>
                      <a14:foregroundMark x1="90000" y1="52000" x2="90000" y2="52000"/>
                      <a14:foregroundMark x1="87667" y1="58667" x2="87667" y2="58667"/>
                      <a14:foregroundMark x1="87667" y1="58667" x2="87667" y2="58667"/>
                      <a14:foregroundMark x1="87667" y1="62333" x2="87667" y2="62333"/>
                      <a14:foregroundMark x1="87667" y1="62333" x2="87667" y2="62333"/>
                      <a14:foregroundMark x1="88667" y1="63000" x2="88667" y2="63000"/>
                      <a14:foregroundMark x1="31333" y1="75667" x2="31333" y2="75667"/>
                      <a14:foregroundMark x1="36333" y1="77333" x2="36333" y2="77333"/>
                      <a14:foregroundMark x1="39333" y1="76333" x2="39333" y2="76333"/>
                      <a14:foregroundMark x1="44667" y1="78333" x2="44667" y2="78333"/>
                      <a14:foregroundMark x1="53333" y1="77333" x2="53333" y2="77333"/>
                      <a14:foregroundMark x1="62000" y1="78333" x2="62000" y2="78333"/>
                      <a14:foregroundMark x1="68000" y1="78000" x2="68000" y2="78000"/>
                      <a14:foregroundMark x1="59667" y1="76333" x2="59667" y2="76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3953" b="16279"/>
        <a:stretch/>
      </xdr:blipFill>
      <xdr:spPr>
        <a:xfrm>
          <a:off x="206609" y="61746"/>
          <a:ext cx="1138097" cy="796864"/>
        </a:xfrm>
        <a:prstGeom prst="rect">
          <a:avLst/>
        </a:prstGeom>
      </xdr:spPr>
    </xdr:pic>
    <xdr:clientData/>
  </xdr:twoCellAnchor>
  <xdr:oneCellAnchor>
    <xdr:from>
      <xdr:col>17</xdr:col>
      <xdr:colOff>785814</xdr:colOff>
      <xdr:row>3</xdr:row>
      <xdr:rowOff>23811</xdr:rowOff>
    </xdr:from>
    <xdr:ext cx="1299883" cy="25455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59FA85C-701D-4ADD-AA49-87B2ECC26F92}"/>
            </a:ext>
          </a:extLst>
        </xdr:cNvPr>
        <xdr:cNvSpPr txBox="1"/>
      </xdr:nvSpPr>
      <xdr:spPr>
        <a:xfrm>
          <a:off x="21931314" y="952499"/>
          <a:ext cx="1299883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Số</a:t>
          </a:r>
          <a:r>
            <a:rPr lang="en-US" sz="1100" b="1" baseline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lượng cốc</a:t>
          </a:r>
          <a:endParaRPr lang="en-US" sz="1100" b="1">
            <a:solidFill>
              <a:schemeClr val="tx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1464468</xdr:colOff>
      <xdr:row>3</xdr:row>
      <xdr:rowOff>283368</xdr:rowOff>
    </xdr:from>
    <xdr:ext cx="1035566" cy="254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068EED5-A55D-4FA7-825D-DE4E78CE3DCB}"/>
            </a:ext>
          </a:extLst>
        </xdr:cNvPr>
        <xdr:cNvSpPr txBox="1"/>
      </xdr:nvSpPr>
      <xdr:spPr>
        <a:xfrm>
          <a:off x="21133593" y="1212056"/>
          <a:ext cx="1035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Loại</a:t>
          </a:r>
          <a:r>
            <a:rPr lang="en-US" sz="1100" b="1" baseline="0">
              <a:solidFill>
                <a:schemeClr val="tx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khách</a:t>
          </a:r>
          <a:endParaRPr lang="en-US" sz="1100" b="1">
            <a:solidFill>
              <a:schemeClr val="tx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451037</xdr:colOff>
      <xdr:row>0</xdr:row>
      <xdr:rowOff>59531</xdr:rowOff>
    </xdr:from>
    <xdr:to>
      <xdr:col>2</xdr:col>
      <xdr:colOff>631031</xdr:colOff>
      <xdr:row>2</xdr:row>
      <xdr:rowOff>344586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0D4C67-5A25-4C4B-8A53-1C8D5E1EEB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3744" r="3744" b="6417"/>
        <a:stretch/>
      </xdr:blipFill>
      <xdr:spPr>
        <a:xfrm>
          <a:off x="451037" y="59531"/>
          <a:ext cx="1561119" cy="9875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oneCellAnchor>
    <xdr:from>
      <xdr:col>18</xdr:col>
      <xdr:colOff>857251</xdr:colOff>
      <xdr:row>3</xdr:row>
      <xdr:rowOff>309562</xdr:rowOff>
    </xdr:from>
    <xdr:ext cx="1035566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F4B622-4577-446D-B4D6-D9BA5929DFE5}"/>
            </a:ext>
          </a:extLst>
        </xdr:cNvPr>
        <xdr:cNvSpPr txBox="1"/>
      </xdr:nvSpPr>
      <xdr:spPr>
        <a:xfrm>
          <a:off x="20109657" y="1464468"/>
          <a:ext cx="1035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Độ</a:t>
          </a:r>
          <a:r>
            <a:rPr lang="en-US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tuổi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19</xdr:col>
      <xdr:colOff>747712</xdr:colOff>
      <xdr:row>3</xdr:row>
      <xdr:rowOff>57149</xdr:rowOff>
    </xdr:from>
    <xdr:ext cx="1035566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EDE100-4CAE-48BE-A93D-0307B08FA8A9}"/>
            </a:ext>
          </a:extLst>
        </xdr:cNvPr>
        <xdr:cNvSpPr txBox="1"/>
      </xdr:nvSpPr>
      <xdr:spPr>
        <a:xfrm>
          <a:off x="21166931" y="1212055"/>
          <a:ext cx="1035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Hạng</a:t>
          </a:r>
          <a:r>
            <a:rPr lang="en-US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khách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459443</xdr:colOff>
      <xdr:row>0</xdr:row>
      <xdr:rowOff>33618</xdr:rowOff>
    </xdr:from>
    <xdr:to>
      <xdr:col>2</xdr:col>
      <xdr:colOff>463927</xdr:colOff>
      <xdr:row>2</xdr:row>
      <xdr:rowOff>336177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024F54-BEF5-4BED-8284-BE8793385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43" y="33618"/>
          <a:ext cx="1506072" cy="1176618"/>
        </a:xfrm>
        <a:prstGeom prst="ellipse">
          <a:avLst/>
        </a:prstGeom>
        <a:ln>
          <a:noFill/>
        </a:ln>
        <a:effectLst>
          <a:glow rad="12700">
            <a:schemeClr val="accent4">
              <a:satMod val="175000"/>
              <a:alpha val="17000"/>
            </a:schemeClr>
          </a:glow>
          <a:softEdge rad="112500"/>
        </a:effectLst>
      </xdr:spPr>
    </xdr:pic>
    <xdr:clientData/>
  </xdr:twoCellAnchor>
  <xdr:oneCellAnchor>
    <xdr:from>
      <xdr:col>13</xdr:col>
      <xdr:colOff>851646</xdr:colOff>
      <xdr:row>10</xdr:row>
      <xdr:rowOff>168088</xdr:rowOff>
    </xdr:from>
    <xdr:ext cx="1035566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B61C20-0C8E-4E43-83EA-3AEC1FDFCA95}"/>
            </a:ext>
          </a:extLst>
        </xdr:cNvPr>
        <xdr:cNvSpPr txBox="1"/>
      </xdr:nvSpPr>
      <xdr:spPr>
        <a:xfrm>
          <a:off x="14847793" y="3888441"/>
          <a:ext cx="1035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Độ</a:t>
          </a:r>
          <a:r>
            <a:rPr lang="en-US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tuổi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14</xdr:col>
      <xdr:colOff>723900</xdr:colOff>
      <xdr:row>10</xdr:row>
      <xdr:rowOff>6725</xdr:rowOff>
    </xdr:from>
    <xdr:ext cx="1035566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D53D98-5F6B-4BB3-9D59-609091E37766}"/>
            </a:ext>
          </a:extLst>
        </xdr:cNvPr>
        <xdr:cNvSpPr txBox="1"/>
      </xdr:nvSpPr>
      <xdr:spPr>
        <a:xfrm>
          <a:off x="15773400" y="3727078"/>
          <a:ext cx="1035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Hãng</a:t>
          </a:r>
          <a:r>
            <a:rPr lang="en-US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bay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E14-41D0-4C41-B5D9-0B70F6DDB1D6}">
  <dimension ref="A1:V51"/>
  <sheetViews>
    <sheetView zoomScale="85" zoomScaleNormal="85" workbookViewId="0">
      <selection activeCell="L8" sqref="L8"/>
    </sheetView>
  </sheetViews>
  <sheetFormatPr defaultColWidth="9" defaultRowHeight="24.9" customHeight="1" x14ac:dyDescent="0.25"/>
  <cols>
    <col min="1" max="1" width="10" style="1" customWidth="1"/>
    <col min="2" max="2" width="28.69921875" style="1" customWidth="1"/>
    <col min="3" max="3" width="11.09765625" style="1" customWidth="1"/>
    <col min="4" max="4" width="13.59765625" style="1" customWidth="1"/>
    <col min="5" max="5" width="24.19921875" style="1" customWidth="1"/>
    <col min="6" max="6" width="11.69921875" style="1" customWidth="1"/>
    <col min="7" max="7" width="13.19921875" style="1" customWidth="1"/>
    <col min="8" max="9" width="11" style="1" customWidth="1"/>
    <col min="10" max="10" width="9.8984375" style="1" customWidth="1"/>
    <col min="11" max="11" width="12.69921875" style="1" bestFit="1" customWidth="1"/>
    <col min="12" max="12" width="12.69921875" style="1" customWidth="1"/>
    <col min="13" max="13" width="13.59765625" style="1" customWidth="1"/>
    <col min="14" max="14" width="28.5" style="1" bestFit="1" customWidth="1"/>
    <col min="15" max="15" width="15.3984375" style="1" customWidth="1"/>
    <col min="16" max="16" width="15.19921875" style="1" customWidth="1"/>
    <col min="17" max="17" width="11.59765625" style="1" customWidth="1"/>
    <col min="18" max="18" width="20.5" style="1" customWidth="1"/>
    <col min="19" max="20" width="10.09765625" style="1" customWidth="1"/>
    <col min="21" max="21" width="11.19921875" style="1" bestFit="1" customWidth="1"/>
    <col min="22" max="16384" width="9" style="1"/>
  </cols>
  <sheetData>
    <row r="1" spans="1:22" ht="24.9" customHeight="1" x14ac:dyDescent="0.25">
      <c r="G1" s="19"/>
      <c r="J1" s="155" t="s">
        <v>190</v>
      </c>
      <c r="K1" s="155"/>
      <c r="L1" s="155"/>
    </row>
    <row r="2" spans="1:22" ht="36" customHeight="1" x14ac:dyDescent="0.25">
      <c r="A2" s="154" t="s">
        <v>117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8"/>
    </row>
    <row r="3" spans="1:22" ht="24.9" customHeight="1" x14ac:dyDescent="0.25">
      <c r="C3" s="138"/>
      <c r="D3" s="17"/>
      <c r="I3" s="18" t="s">
        <v>43</v>
      </c>
      <c r="J3" s="10">
        <v>92000</v>
      </c>
      <c r="K3" s="19" t="s">
        <v>44</v>
      </c>
      <c r="L3" s="19"/>
      <c r="N3" s="91" t="s">
        <v>159</v>
      </c>
      <c r="O3" s="91"/>
      <c r="P3" s="91"/>
      <c r="R3" s="28" t="s">
        <v>19</v>
      </c>
    </row>
    <row r="4" spans="1:22" ht="39" customHeight="1" x14ac:dyDescent="0.25">
      <c r="A4" s="45" t="s">
        <v>21</v>
      </c>
      <c r="B4" s="45" t="s">
        <v>16</v>
      </c>
      <c r="C4" s="45" t="s">
        <v>20</v>
      </c>
      <c r="D4" s="45" t="s">
        <v>17</v>
      </c>
      <c r="E4" s="45" t="s">
        <v>153</v>
      </c>
      <c r="F4" s="45" t="s">
        <v>22</v>
      </c>
      <c r="G4" s="45" t="s">
        <v>191</v>
      </c>
      <c r="H4" s="45" t="s">
        <v>18</v>
      </c>
      <c r="I4" s="45" t="s">
        <v>19</v>
      </c>
      <c r="J4" s="45" t="s">
        <v>152</v>
      </c>
      <c r="K4" s="45" t="s">
        <v>23</v>
      </c>
      <c r="L4" s="45" t="s">
        <v>151</v>
      </c>
      <c r="N4" s="45" t="s">
        <v>16</v>
      </c>
      <c r="O4" s="45" t="s">
        <v>196</v>
      </c>
      <c r="P4" s="45" t="s">
        <v>160</v>
      </c>
      <c r="R4" s="90"/>
      <c r="S4" s="108" t="s">
        <v>141</v>
      </c>
      <c r="T4" s="109" t="s">
        <v>142</v>
      </c>
    </row>
    <row r="5" spans="1:22" ht="24.9" customHeight="1" x14ac:dyDescent="0.25">
      <c r="A5" s="14" t="s">
        <v>141</v>
      </c>
      <c r="B5" s="16" t="s">
        <v>25</v>
      </c>
      <c r="C5" s="141">
        <v>0.2</v>
      </c>
      <c r="D5" s="15">
        <v>43678</v>
      </c>
      <c r="E5" s="16" t="s">
        <v>31</v>
      </c>
      <c r="F5" s="14" t="s">
        <v>192</v>
      </c>
      <c r="G5" s="140" t="s">
        <v>156</v>
      </c>
      <c r="H5" s="13">
        <v>22</v>
      </c>
      <c r="I5" s="141">
        <v>1.5</v>
      </c>
      <c r="J5" s="88">
        <v>130</v>
      </c>
      <c r="K5" s="12">
        <v>9380000</v>
      </c>
      <c r="L5" s="11">
        <v>9</v>
      </c>
      <c r="N5" s="16" t="s">
        <v>24</v>
      </c>
      <c r="O5" s="136"/>
      <c r="P5" s="135"/>
      <c r="R5" s="108">
        <v>15</v>
      </c>
      <c r="S5" s="96">
        <v>1.5</v>
      </c>
      <c r="T5" s="96">
        <v>1.8</v>
      </c>
    </row>
    <row r="6" spans="1:22" ht="24.9" customHeight="1" x14ac:dyDescent="0.25">
      <c r="A6" s="14" t="s">
        <v>142</v>
      </c>
      <c r="B6" s="16" t="s">
        <v>29</v>
      </c>
      <c r="C6" s="141">
        <v>0.2</v>
      </c>
      <c r="D6" s="15">
        <v>43679</v>
      </c>
      <c r="E6" s="16" t="s">
        <v>37</v>
      </c>
      <c r="F6" s="14" t="s">
        <v>192</v>
      </c>
      <c r="G6" s="140" t="s">
        <v>156</v>
      </c>
      <c r="H6" s="13">
        <v>26</v>
      </c>
      <c r="I6" s="141">
        <v>2</v>
      </c>
      <c r="J6" s="88">
        <v>117</v>
      </c>
      <c r="K6" s="12">
        <v>10750000</v>
      </c>
      <c r="L6" s="11">
        <v>4</v>
      </c>
      <c r="N6" s="16" t="s">
        <v>25</v>
      </c>
      <c r="O6" s="136"/>
      <c r="P6" s="135"/>
      <c r="R6" s="108">
        <v>20</v>
      </c>
      <c r="S6" s="96">
        <v>2</v>
      </c>
      <c r="T6" s="96">
        <v>2.2999999999999998</v>
      </c>
      <c r="U6" s="21"/>
      <c r="V6" s="20"/>
    </row>
    <row r="7" spans="1:22" ht="24.9" customHeight="1" x14ac:dyDescent="0.25">
      <c r="A7" s="14" t="s">
        <v>141</v>
      </c>
      <c r="B7" s="16" t="s">
        <v>24</v>
      </c>
      <c r="C7" s="141">
        <v>0.2</v>
      </c>
      <c r="D7" s="15">
        <v>43679</v>
      </c>
      <c r="E7" s="16" t="s">
        <v>30</v>
      </c>
      <c r="F7" s="14" t="s">
        <v>193</v>
      </c>
      <c r="G7" s="140" t="s">
        <v>156</v>
      </c>
      <c r="H7" s="13">
        <v>29</v>
      </c>
      <c r="I7" s="141">
        <v>2.5</v>
      </c>
      <c r="J7" s="88">
        <v>135</v>
      </c>
      <c r="K7" s="12">
        <v>11170000</v>
      </c>
      <c r="L7" s="11">
        <v>1</v>
      </c>
      <c r="N7" s="16" t="s">
        <v>26</v>
      </c>
      <c r="O7" s="136"/>
      <c r="P7" s="135"/>
      <c r="R7" s="109">
        <v>25</v>
      </c>
      <c r="S7" s="96">
        <v>2.5</v>
      </c>
      <c r="T7" s="96">
        <v>2.8</v>
      </c>
      <c r="U7" s="21"/>
    </row>
    <row r="8" spans="1:22" ht="24.9" customHeight="1" x14ac:dyDescent="0.25">
      <c r="A8" s="14" t="s">
        <v>142</v>
      </c>
      <c r="B8" s="16" t="s">
        <v>27</v>
      </c>
      <c r="C8" s="141">
        <v>0.3</v>
      </c>
      <c r="D8" s="15">
        <v>43680</v>
      </c>
      <c r="E8" s="16" t="s">
        <v>34</v>
      </c>
      <c r="F8" s="14" t="s">
        <v>194</v>
      </c>
      <c r="G8" s="140" t="s">
        <v>157</v>
      </c>
      <c r="H8" s="13">
        <v>18</v>
      </c>
      <c r="I8" s="141">
        <v>1.8</v>
      </c>
      <c r="J8" s="88">
        <v>88</v>
      </c>
      <c r="K8" s="12">
        <v>9150000</v>
      </c>
      <c r="L8" s="11">
        <v>10</v>
      </c>
      <c r="N8" s="16" t="s">
        <v>27</v>
      </c>
      <c r="O8" s="136"/>
      <c r="P8" s="135"/>
      <c r="T8" s="21"/>
    </row>
    <row r="9" spans="1:22" ht="24.9" customHeight="1" x14ac:dyDescent="0.25">
      <c r="A9" s="14" t="s">
        <v>141</v>
      </c>
      <c r="B9" s="16" t="s">
        <v>26</v>
      </c>
      <c r="C9" s="141">
        <v>0.3</v>
      </c>
      <c r="D9" s="15">
        <v>43680</v>
      </c>
      <c r="E9" s="16" t="s">
        <v>33</v>
      </c>
      <c r="F9" s="14" t="s">
        <v>194</v>
      </c>
      <c r="G9" s="140" t="s">
        <v>157</v>
      </c>
      <c r="H9" s="13">
        <v>30</v>
      </c>
      <c r="I9" s="141">
        <v>2.2999999999999998</v>
      </c>
      <c r="J9" s="88">
        <v>108</v>
      </c>
      <c r="K9" s="12">
        <v>10400000</v>
      </c>
      <c r="L9" s="11">
        <v>5</v>
      </c>
      <c r="N9" s="16" t="s">
        <v>28</v>
      </c>
      <c r="O9" s="136"/>
      <c r="P9" s="135"/>
    </row>
    <row r="10" spans="1:22" ht="24.9" customHeight="1" x14ac:dyDescent="0.25">
      <c r="A10" s="14" t="s">
        <v>142</v>
      </c>
      <c r="B10" s="16" t="s">
        <v>28</v>
      </c>
      <c r="C10" s="141">
        <v>0.3</v>
      </c>
      <c r="D10" s="15">
        <v>43681</v>
      </c>
      <c r="E10" s="16" t="s">
        <v>36</v>
      </c>
      <c r="F10" s="14" t="s">
        <v>192</v>
      </c>
      <c r="G10" s="140" t="s">
        <v>157</v>
      </c>
      <c r="H10" s="13">
        <v>25</v>
      </c>
      <c r="I10" s="141">
        <v>2.8</v>
      </c>
      <c r="J10" s="88">
        <v>176</v>
      </c>
      <c r="K10" s="12">
        <v>9710000</v>
      </c>
      <c r="L10" s="11">
        <v>8</v>
      </c>
      <c r="N10" s="16" t="s">
        <v>29</v>
      </c>
      <c r="O10" s="136"/>
      <c r="P10" s="135"/>
      <c r="R10" s="28" t="s">
        <v>191</v>
      </c>
    </row>
    <row r="11" spans="1:22" ht="24.9" customHeight="1" x14ac:dyDescent="0.25">
      <c r="A11" s="14" t="s">
        <v>141</v>
      </c>
      <c r="B11" s="16" t="s">
        <v>25</v>
      </c>
      <c r="C11" s="141">
        <v>0.2</v>
      </c>
      <c r="D11" s="15">
        <v>43681</v>
      </c>
      <c r="E11" s="16" t="s">
        <v>32</v>
      </c>
      <c r="F11" s="14" t="s">
        <v>192</v>
      </c>
      <c r="G11" s="140" t="s">
        <v>157</v>
      </c>
      <c r="H11" s="13">
        <v>19</v>
      </c>
      <c r="I11" s="141">
        <v>1.5</v>
      </c>
      <c r="J11" s="88">
        <v>97</v>
      </c>
      <c r="K11" s="12">
        <v>11000000</v>
      </c>
      <c r="L11" s="11">
        <v>2</v>
      </c>
      <c r="R11" s="26" t="s">
        <v>195</v>
      </c>
      <c r="S11" s="34" t="s">
        <v>154</v>
      </c>
      <c r="T11" s="34" t="s">
        <v>155</v>
      </c>
    </row>
    <row r="12" spans="1:22" ht="24.9" customHeight="1" x14ac:dyDescent="0.25">
      <c r="A12" s="14" t="s">
        <v>142</v>
      </c>
      <c r="B12" s="16" t="s">
        <v>27</v>
      </c>
      <c r="C12" s="141">
        <v>0.2</v>
      </c>
      <c r="D12" s="15">
        <v>43682</v>
      </c>
      <c r="E12" s="16" t="s">
        <v>35</v>
      </c>
      <c r="F12" s="14" t="s">
        <v>193</v>
      </c>
      <c r="G12" s="140" t="s">
        <v>157</v>
      </c>
      <c r="H12" s="13">
        <v>22</v>
      </c>
      <c r="I12" s="141">
        <v>2</v>
      </c>
      <c r="J12" s="88">
        <v>117</v>
      </c>
      <c r="K12" s="12">
        <v>10310000</v>
      </c>
      <c r="L12" s="11">
        <v>6</v>
      </c>
      <c r="N12" s="28" t="s">
        <v>158</v>
      </c>
      <c r="R12" s="27" t="s">
        <v>191</v>
      </c>
      <c r="S12" s="34" t="s">
        <v>156</v>
      </c>
      <c r="T12" s="34" t="s">
        <v>157</v>
      </c>
    </row>
    <row r="13" spans="1:22" ht="24.9" customHeight="1" x14ac:dyDescent="0.25">
      <c r="A13" s="14" t="s">
        <v>142</v>
      </c>
      <c r="B13" s="16" t="s">
        <v>29</v>
      </c>
      <c r="C13" s="141">
        <v>0.2</v>
      </c>
      <c r="D13" s="15">
        <v>43682</v>
      </c>
      <c r="E13" s="16" t="s">
        <v>38</v>
      </c>
      <c r="F13" s="14" t="s">
        <v>194</v>
      </c>
      <c r="G13" s="140" t="s">
        <v>156</v>
      </c>
      <c r="H13" s="13">
        <v>24</v>
      </c>
      <c r="I13" s="141">
        <v>2.5</v>
      </c>
      <c r="J13" s="88">
        <v>94</v>
      </c>
      <c r="K13" s="12">
        <v>9830000</v>
      </c>
      <c r="L13" s="11">
        <v>7</v>
      </c>
      <c r="N13" s="21"/>
    </row>
    <row r="14" spans="1:22" ht="24.9" customHeight="1" x14ac:dyDescent="0.25">
      <c r="A14" s="14" t="s">
        <v>142</v>
      </c>
      <c r="B14" s="16" t="s">
        <v>27</v>
      </c>
      <c r="C14" s="141">
        <v>0.2</v>
      </c>
      <c r="D14" s="15">
        <v>43683</v>
      </c>
      <c r="E14" s="16" t="s">
        <v>39</v>
      </c>
      <c r="F14" s="14" t="s">
        <v>193</v>
      </c>
      <c r="G14" s="140" t="s">
        <v>156</v>
      </c>
      <c r="H14" s="13">
        <v>23</v>
      </c>
      <c r="I14" s="141">
        <v>1.8</v>
      </c>
      <c r="J14" s="88">
        <v>117</v>
      </c>
      <c r="K14" s="12">
        <v>10990000</v>
      </c>
      <c r="L14" s="11">
        <v>3</v>
      </c>
      <c r="N14" s="21"/>
    </row>
    <row r="17" spans="1:8" ht="24.9" customHeight="1" x14ac:dyDescent="0.25">
      <c r="A17" s="139" t="s">
        <v>165</v>
      </c>
      <c r="B17" s="139"/>
      <c r="C17" s="139"/>
      <c r="D17" s="139"/>
      <c r="E17" s="139"/>
      <c r="F17" s="139"/>
      <c r="H17" s="116"/>
    </row>
    <row r="19" spans="1:8" ht="24.9" customHeight="1" x14ac:dyDescent="0.25">
      <c r="A19" s="139" t="s">
        <v>199</v>
      </c>
      <c r="B19" s="139"/>
      <c r="C19" s="139"/>
      <c r="D19" s="139"/>
      <c r="E19" s="139"/>
      <c r="F19" s="137"/>
    </row>
    <row r="34" spans="2:2" ht="24.9" customHeight="1" x14ac:dyDescent="0.25">
      <c r="B34" s="89"/>
    </row>
    <row r="35" spans="2:2" ht="24.9" customHeight="1" x14ac:dyDescent="0.25">
      <c r="B35" s="89"/>
    </row>
    <row r="36" spans="2:2" ht="24.9" customHeight="1" x14ac:dyDescent="0.25">
      <c r="B36" s="89"/>
    </row>
    <row r="37" spans="2:2" ht="24.9" customHeight="1" x14ac:dyDescent="0.25">
      <c r="B37" s="89"/>
    </row>
    <row r="38" spans="2:2" ht="24.9" customHeight="1" x14ac:dyDescent="0.25">
      <c r="B38" s="89"/>
    </row>
    <row r="39" spans="2:2" ht="24.9" customHeight="1" x14ac:dyDescent="0.25">
      <c r="B39" s="89"/>
    </row>
    <row r="40" spans="2:2" ht="24.9" customHeight="1" x14ac:dyDescent="0.25">
      <c r="B40" s="89"/>
    </row>
    <row r="41" spans="2:2" ht="24.9" customHeight="1" x14ac:dyDescent="0.25">
      <c r="B41" s="89"/>
    </row>
    <row r="42" spans="2:2" ht="24.9" customHeight="1" x14ac:dyDescent="0.25">
      <c r="B42" s="89"/>
    </row>
    <row r="43" spans="2:2" ht="24.9" customHeight="1" x14ac:dyDescent="0.25">
      <c r="B43" s="89"/>
    </row>
    <row r="44" spans="2:2" ht="24.9" customHeight="1" x14ac:dyDescent="0.25">
      <c r="B44" s="89"/>
    </row>
    <row r="45" spans="2:2" ht="24.9" customHeight="1" x14ac:dyDescent="0.25">
      <c r="B45" s="89"/>
    </row>
    <row r="46" spans="2:2" ht="24.9" customHeight="1" x14ac:dyDescent="0.25">
      <c r="B46" s="89"/>
    </row>
    <row r="47" spans="2:2" ht="24.9" customHeight="1" x14ac:dyDescent="0.25">
      <c r="B47" s="89"/>
    </row>
    <row r="48" spans="2:2" ht="24.9" customHeight="1" x14ac:dyDescent="0.25">
      <c r="B48" s="89"/>
    </row>
    <row r="49" spans="2:2" ht="24.9" customHeight="1" x14ac:dyDescent="0.25">
      <c r="B49" s="89"/>
    </row>
    <row r="50" spans="2:2" ht="24.9" customHeight="1" x14ac:dyDescent="0.25">
      <c r="B50" s="89"/>
    </row>
    <row r="51" spans="2:2" ht="24.9" customHeight="1" x14ac:dyDescent="0.25">
      <c r="B51" s="89"/>
    </row>
  </sheetData>
  <sortState xmlns:xlrd2="http://schemas.microsoft.com/office/spreadsheetml/2017/richdata2" ref="N5:N7">
    <sortCondition ref="N4"/>
  </sortState>
  <mergeCells count="2">
    <mergeCell ref="A2:L2"/>
    <mergeCell ref="J1:L1"/>
  </mergeCells>
  <dataValidations count="1">
    <dataValidation operator="greaterThan" allowBlank="1" showInputMessage="1" showErrorMessage="1" sqref="H4:J4" xr:uid="{49E6667D-8156-44E4-AE56-DFDE236C0544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328C-C558-4550-BB3E-6813F4871D9F}">
  <dimension ref="A1:W100"/>
  <sheetViews>
    <sheetView topLeftCell="A3" zoomScale="85" zoomScaleNormal="85" zoomScalePageLayoutView="60" workbookViewId="0">
      <selection activeCell="I20" sqref="I20"/>
    </sheetView>
  </sheetViews>
  <sheetFormatPr defaultColWidth="8.69921875" defaultRowHeight="24.9" customHeight="1" x14ac:dyDescent="0.25"/>
  <cols>
    <col min="1" max="1" width="10.8984375" style="4" customWidth="1"/>
    <col min="2" max="2" width="12.59765625" style="4" customWidth="1"/>
    <col min="3" max="3" width="12.19921875" style="4" customWidth="1"/>
    <col min="4" max="4" width="19.19921875" style="4" bestFit="1" customWidth="1"/>
    <col min="5" max="5" width="15.5" style="4" customWidth="1"/>
    <col min="6" max="6" width="13.19921875" style="4" customWidth="1"/>
    <col min="7" max="7" width="12.69921875" style="4" customWidth="1"/>
    <col min="8" max="8" width="13.8984375" style="4" customWidth="1"/>
    <col min="9" max="9" width="14.59765625" style="4" customWidth="1"/>
    <col min="10" max="11" width="13.8984375" style="4" customWidth="1"/>
    <col min="12" max="12" width="12.3984375" style="4" customWidth="1"/>
    <col min="13" max="14" width="13.69921875" style="4" customWidth="1"/>
    <col min="15" max="15" width="18.69921875" style="4" bestFit="1" customWidth="1"/>
    <col min="16" max="17" width="14.8984375" style="4" customWidth="1"/>
    <col min="18" max="18" width="12.3984375" style="4" customWidth="1"/>
    <col min="19" max="19" width="23.69921875" style="4" customWidth="1"/>
    <col min="20" max="20" width="12.5" style="4" bestFit="1" customWidth="1"/>
    <col min="21" max="23" width="11.8984375" style="4" customWidth="1"/>
    <col min="24" max="24" width="17.59765625" style="4" bestFit="1" customWidth="1"/>
    <col min="25" max="25" width="17.09765625" style="4" bestFit="1" customWidth="1"/>
    <col min="26" max="16384" width="8.69921875" style="4"/>
  </cols>
  <sheetData>
    <row r="1" spans="1:23" s="2" customFormat="1" ht="24.9" customHeight="1" x14ac:dyDescent="0.25">
      <c r="K1" s="157" t="s">
        <v>189</v>
      </c>
      <c r="L1" s="157"/>
      <c r="M1" s="157"/>
    </row>
    <row r="2" spans="1:23" s="2" customFormat="1" ht="38.25" customHeight="1" x14ac:dyDescent="0.25">
      <c r="A2" s="156" t="s">
        <v>87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3"/>
    </row>
    <row r="3" spans="1:23" s="2" customFormat="1" ht="24.9" customHeight="1" x14ac:dyDescent="0.25">
      <c r="D3" s="29"/>
      <c r="E3" s="76"/>
      <c r="K3" s="31" t="s">
        <v>46</v>
      </c>
      <c r="L3" s="32">
        <v>0.05</v>
      </c>
      <c r="O3" s="106" t="s">
        <v>159</v>
      </c>
      <c r="S3" s="6" t="s">
        <v>52</v>
      </c>
      <c r="T3"/>
    </row>
    <row r="4" spans="1:23" ht="42.75" customHeight="1" x14ac:dyDescent="0.25">
      <c r="A4" s="68" t="s">
        <v>0</v>
      </c>
      <c r="B4" s="68" t="s">
        <v>101</v>
      </c>
      <c r="C4" s="68" t="s">
        <v>47</v>
      </c>
      <c r="D4" s="68" t="s">
        <v>53</v>
      </c>
      <c r="E4" s="68" t="s">
        <v>52</v>
      </c>
      <c r="F4" s="68" t="s">
        <v>1</v>
      </c>
      <c r="G4" s="68" t="s">
        <v>54</v>
      </c>
      <c r="H4" s="68" t="s">
        <v>3</v>
      </c>
      <c r="I4" s="68" t="s">
        <v>161</v>
      </c>
      <c r="J4" s="68" t="s">
        <v>45</v>
      </c>
      <c r="K4" s="68" t="s">
        <v>151</v>
      </c>
      <c r="L4" s="68" t="s">
        <v>2</v>
      </c>
      <c r="M4" s="68" t="s">
        <v>4</v>
      </c>
      <c r="O4" s="68" t="s">
        <v>53</v>
      </c>
      <c r="P4" s="68" t="s">
        <v>162</v>
      </c>
      <c r="Q4" s="68" t="s">
        <v>163</v>
      </c>
      <c r="S4" s="23" t="s">
        <v>164</v>
      </c>
      <c r="T4" s="23" t="s">
        <v>52</v>
      </c>
    </row>
    <row r="5" spans="1:23" ht="24.9" customHeight="1" x14ac:dyDescent="0.25">
      <c r="A5" s="69" t="s">
        <v>5</v>
      </c>
      <c r="B5" s="70">
        <v>43659</v>
      </c>
      <c r="C5" s="69" t="s">
        <v>51</v>
      </c>
      <c r="D5" s="92" t="s">
        <v>58</v>
      </c>
      <c r="E5" s="71" t="s">
        <v>144</v>
      </c>
      <c r="F5" s="72" t="s">
        <v>6</v>
      </c>
      <c r="G5" s="73">
        <v>83</v>
      </c>
      <c r="H5" s="74">
        <v>90000</v>
      </c>
      <c r="I5" s="78">
        <v>0</v>
      </c>
      <c r="J5" s="78">
        <v>7097000</v>
      </c>
      <c r="K5" s="78">
        <v>6</v>
      </c>
      <c r="L5" s="75">
        <v>17</v>
      </c>
      <c r="M5" s="77">
        <v>0</v>
      </c>
      <c r="O5" s="92" t="s">
        <v>55</v>
      </c>
      <c r="P5" s="95"/>
      <c r="Q5" s="93"/>
      <c r="S5" s="104" t="s">
        <v>143</v>
      </c>
      <c r="T5" s="94" t="s">
        <v>144</v>
      </c>
    </row>
    <row r="6" spans="1:23" ht="24.9" customHeight="1" x14ac:dyDescent="0.25">
      <c r="A6" s="69" t="s">
        <v>9</v>
      </c>
      <c r="B6" s="70">
        <v>43668</v>
      </c>
      <c r="C6" s="69" t="s">
        <v>50</v>
      </c>
      <c r="D6" s="92" t="s">
        <v>56</v>
      </c>
      <c r="E6" s="71" t="s">
        <v>146</v>
      </c>
      <c r="F6" s="72" t="s">
        <v>7</v>
      </c>
      <c r="G6" s="73">
        <v>120</v>
      </c>
      <c r="H6" s="74">
        <v>85000</v>
      </c>
      <c r="I6" s="78">
        <v>0</v>
      </c>
      <c r="J6" s="78">
        <v>9690000</v>
      </c>
      <c r="K6" s="78">
        <v>4</v>
      </c>
      <c r="L6" s="75">
        <v>14</v>
      </c>
      <c r="M6" s="77">
        <v>2E-3</v>
      </c>
      <c r="O6" s="92" t="s">
        <v>57</v>
      </c>
      <c r="P6" s="95"/>
      <c r="Q6" s="93"/>
      <c r="S6" s="104" t="s">
        <v>145</v>
      </c>
      <c r="T6" s="94" t="s">
        <v>146</v>
      </c>
    </row>
    <row r="7" spans="1:23" ht="24.9" customHeight="1" x14ac:dyDescent="0.25">
      <c r="A7" s="69" t="s">
        <v>9</v>
      </c>
      <c r="B7" s="70">
        <v>43668</v>
      </c>
      <c r="C7" s="69" t="s">
        <v>50</v>
      </c>
      <c r="D7" s="92" t="s">
        <v>56</v>
      </c>
      <c r="E7" s="71" t="s">
        <v>144</v>
      </c>
      <c r="F7" s="72" t="s">
        <v>13</v>
      </c>
      <c r="G7" s="73">
        <v>40</v>
      </c>
      <c r="H7" s="74">
        <v>40000</v>
      </c>
      <c r="I7" s="78">
        <v>100000</v>
      </c>
      <c r="J7" s="78">
        <v>1420000</v>
      </c>
      <c r="K7" s="78">
        <v>10</v>
      </c>
      <c r="L7" s="75">
        <v>4</v>
      </c>
      <c r="M7" s="77">
        <v>1E-3</v>
      </c>
      <c r="O7" s="92" t="s">
        <v>56</v>
      </c>
      <c r="P7" s="95"/>
      <c r="Q7" s="93"/>
    </row>
    <row r="8" spans="1:23" ht="24.9" customHeight="1" x14ac:dyDescent="0.25">
      <c r="A8" s="69" t="s">
        <v>12</v>
      </c>
      <c r="B8" s="70">
        <v>43678</v>
      </c>
      <c r="C8" s="69" t="s">
        <v>49</v>
      </c>
      <c r="D8" s="92" t="s">
        <v>57</v>
      </c>
      <c r="E8" s="71" t="s">
        <v>144</v>
      </c>
      <c r="F8" s="72" t="s">
        <v>11</v>
      </c>
      <c r="G8" s="73">
        <v>138</v>
      </c>
      <c r="H8" s="74">
        <v>40000</v>
      </c>
      <c r="I8" s="78">
        <v>0</v>
      </c>
      <c r="J8" s="78">
        <v>5244000</v>
      </c>
      <c r="K8" s="78">
        <v>7</v>
      </c>
      <c r="L8" s="75">
        <v>7</v>
      </c>
      <c r="M8" s="77">
        <v>3.0000000000000001E-3</v>
      </c>
      <c r="O8" s="92" t="s">
        <v>58</v>
      </c>
      <c r="P8" s="95"/>
      <c r="Q8" s="93"/>
    </row>
    <row r="9" spans="1:23" ht="24.9" customHeight="1" x14ac:dyDescent="0.25">
      <c r="A9" s="69" t="s">
        <v>12</v>
      </c>
      <c r="B9" s="70">
        <v>43678</v>
      </c>
      <c r="C9" s="69" t="s">
        <v>49</v>
      </c>
      <c r="D9" s="92" t="s">
        <v>57</v>
      </c>
      <c r="E9" s="71" t="s">
        <v>144</v>
      </c>
      <c r="F9" s="72" t="s">
        <v>8</v>
      </c>
      <c r="G9" s="73">
        <v>196</v>
      </c>
      <c r="H9" s="74">
        <v>55000</v>
      </c>
      <c r="I9" s="78">
        <v>100000</v>
      </c>
      <c r="J9" s="78">
        <v>10141000</v>
      </c>
      <c r="K9" s="78">
        <v>3</v>
      </c>
      <c r="L9" s="75">
        <v>12</v>
      </c>
      <c r="M9" s="77">
        <v>2E-3</v>
      </c>
      <c r="S9" s="6" t="s">
        <v>4</v>
      </c>
      <c r="T9" s="7"/>
      <c r="U9" s="2"/>
      <c r="V9" s="2"/>
      <c r="W9" s="2"/>
    </row>
    <row r="10" spans="1:23" ht="30.75" customHeight="1" x14ac:dyDescent="0.25">
      <c r="A10" s="69" t="s">
        <v>12</v>
      </c>
      <c r="B10" s="70">
        <v>43678</v>
      </c>
      <c r="C10" s="69" t="s">
        <v>49</v>
      </c>
      <c r="D10" s="92" t="s">
        <v>57</v>
      </c>
      <c r="E10" s="71" t="s">
        <v>146</v>
      </c>
      <c r="F10" s="72" t="s">
        <v>6</v>
      </c>
      <c r="G10" s="73">
        <v>168</v>
      </c>
      <c r="H10" s="74">
        <v>90000</v>
      </c>
      <c r="I10" s="78">
        <v>100000</v>
      </c>
      <c r="J10" s="78">
        <v>14264000</v>
      </c>
      <c r="K10" s="78">
        <v>1</v>
      </c>
      <c r="L10" s="75">
        <v>16</v>
      </c>
      <c r="M10" s="77">
        <v>4.0000000000000001E-3</v>
      </c>
      <c r="S10" s="98"/>
      <c r="T10" s="111">
        <v>1</v>
      </c>
      <c r="U10" s="111">
        <v>5</v>
      </c>
      <c r="V10" s="111">
        <v>10</v>
      </c>
      <c r="W10" s="111">
        <v>15</v>
      </c>
    </row>
    <row r="11" spans="1:23" ht="24.9" customHeight="1" x14ac:dyDescent="0.25">
      <c r="A11" s="69" t="s">
        <v>14</v>
      </c>
      <c r="B11" s="70">
        <v>43697</v>
      </c>
      <c r="C11" s="69" t="s">
        <v>48</v>
      </c>
      <c r="D11" s="92" t="s">
        <v>55</v>
      </c>
      <c r="E11" s="71" t="s">
        <v>144</v>
      </c>
      <c r="F11" s="72" t="s">
        <v>7</v>
      </c>
      <c r="G11" s="73">
        <v>185</v>
      </c>
      <c r="H11" s="74">
        <v>55000</v>
      </c>
      <c r="I11" s="78">
        <v>0</v>
      </c>
      <c r="J11" s="78">
        <v>9666000</v>
      </c>
      <c r="K11" s="78">
        <v>5</v>
      </c>
      <c r="L11" s="75">
        <v>11</v>
      </c>
      <c r="M11" s="77">
        <v>3.0000000000000001E-3</v>
      </c>
      <c r="O11" s="6" t="s">
        <v>167</v>
      </c>
      <c r="S11" s="110" t="s">
        <v>144</v>
      </c>
      <c r="T11" s="97">
        <v>0</v>
      </c>
      <c r="U11" s="97">
        <v>1E-3</v>
      </c>
      <c r="V11" s="97">
        <v>2E-3</v>
      </c>
      <c r="W11" s="97">
        <v>3.0000000000000001E-3</v>
      </c>
    </row>
    <row r="12" spans="1:23" ht="24.9" customHeight="1" x14ac:dyDescent="0.25">
      <c r="A12" s="69" t="s">
        <v>14</v>
      </c>
      <c r="B12" s="70">
        <v>43697</v>
      </c>
      <c r="C12" s="69" t="s">
        <v>48</v>
      </c>
      <c r="D12" s="92" t="s">
        <v>55</v>
      </c>
      <c r="E12" s="71" t="s">
        <v>146</v>
      </c>
      <c r="F12" s="72" t="s">
        <v>10</v>
      </c>
      <c r="G12" s="73">
        <v>154</v>
      </c>
      <c r="H12" s="74">
        <v>85000</v>
      </c>
      <c r="I12" s="78">
        <v>100000</v>
      </c>
      <c r="J12" s="78">
        <v>12336000</v>
      </c>
      <c r="K12" s="78">
        <v>2</v>
      </c>
      <c r="L12" s="75">
        <v>9</v>
      </c>
      <c r="M12" s="77">
        <v>5.0000000000000001E-3</v>
      </c>
      <c r="O12" s="2"/>
      <c r="P12" s="2"/>
      <c r="Q12" s="2"/>
      <c r="R12" s="2"/>
      <c r="S12" s="110" t="s">
        <v>146</v>
      </c>
      <c r="T12" s="97">
        <v>2E-3</v>
      </c>
      <c r="U12" s="97">
        <v>3.0000000000000001E-3</v>
      </c>
      <c r="V12" s="97">
        <v>4.0000000000000001E-3</v>
      </c>
      <c r="W12" s="97">
        <v>5.0000000000000001E-3</v>
      </c>
    </row>
    <row r="13" spans="1:23" ht="24.9" customHeight="1" x14ac:dyDescent="0.25">
      <c r="A13" s="69" t="s">
        <v>15</v>
      </c>
      <c r="B13" s="70">
        <v>43712</v>
      </c>
      <c r="C13" s="69" t="s">
        <v>51</v>
      </c>
      <c r="D13" s="92" t="s">
        <v>58</v>
      </c>
      <c r="E13" s="71" t="s">
        <v>146</v>
      </c>
      <c r="F13" s="72" t="s">
        <v>7</v>
      </c>
      <c r="G13" s="73">
        <v>83</v>
      </c>
      <c r="H13" s="74">
        <v>55000</v>
      </c>
      <c r="I13" s="78">
        <v>0</v>
      </c>
      <c r="J13" s="78">
        <v>4337000</v>
      </c>
      <c r="K13" s="78">
        <v>8</v>
      </c>
      <c r="L13" s="75">
        <v>7</v>
      </c>
      <c r="M13" s="77">
        <v>2E-3</v>
      </c>
    </row>
    <row r="14" spans="1:23" ht="24.9" customHeight="1" x14ac:dyDescent="0.25">
      <c r="A14" s="69" t="s">
        <v>59</v>
      </c>
      <c r="B14" s="70">
        <v>43737</v>
      </c>
      <c r="C14" s="69" t="s">
        <v>51</v>
      </c>
      <c r="D14" s="92" t="s">
        <v>58</v>
      </c>
      <c r="E14" s="71" t="s">
        <v>146</v>
      </c>
      <c r="F14" s="72" t="s">
        <v>10</v>
      </c>
      <c r="G14" s="73">
        <v>50</v>
      </c>
      <c r="H14" s="74">
        <v>85000</v>
      </c>
      <c r="I14" s="78">
        <v>100000</v>
      </c>
      <c r="J14" s="78">
        <v>3938000</v>
      </c>
      <c r="K14" s="78">
        <v>9</v>
      </c>
      <c r="L14" s="75">
        <v>25</v>
      </c>
      <c r="M14" s="77">
        <v>1E-3</v>
      </c>
      <c r="U14" s="2"/>
    </row>
    <row r="15" spans="1:23" ht="24.9" customHeight="1" x14ac:dyDescent="0.25">
      <c r="H15" s="107"/>
      <c r="J15" s="25"/>
      <c r="K15" s="25"/>
    </row>
    <row r="16" spans="1:23" ht="24.9" customHeight="1" x14ac:dyDescent="0.25">
      <c r="J16" s="25"/>
      <c r="K16" s="25"/>
      <c r="T16"/>
    </row>
    <row r="17" spans="1:20" ht="24.9" customHeight="1" x14ac:dyDescent="0.25">
      <c r="A17" s="145" t="s">
        <v>166</v>
      </c>
      <c r="B17" s="145"/>
      <c r="C17" s="145"/>
      <c r="D17" s="145"/>
      <c r="E17" s="145"/>
      <c r="F17" s="145"/>
      <c r="G17" s="145"/>
      <c r="H17" s="145"/>
      <c r="I17" s="142">
        <f>AVERAGEIFS(J5:J14,F5:F14,"HL02",G5:G14,"&gt;=150")</f>
        <v>9666000</v>
      </c>
      <c r="J17" s="25"/>
      <c r="K17" s="68" t="s">
        <v>53</v>
      </c>
      <c r="L17" s="68" t="s">
        <v>101</v>
      </c>
      <c r="M17" s="68" t="s">
        <v>101</v>
      </c>
      <c r="T17"/>
    </row>
    <row r="18" spans="1:20" ht="24.9" customHeight="1" x14ac:dyDescent="0.25">
      <c r="A18" s="1"/>
      <c r="B18" s="1"/>
      <c r="C18" s="1"/>
      <c r="D18" s="1"/>
      <c r="E18" s="1"/>
      <c r="F18" s="1"/>
      <c r="G18" s="1"/>
      <c r="J18" s="25"/>
      <c r="K18" s="92" t="s">
        <v>58</v>
      </c>
      <c r="T18"/>
    </row>
    <row r="19" spans="1:20" ht="24.9" customHeight="1" x14ac:dyDescent="0.25">
      <c r="A19" s="145" t="s">
        <v>200</v>
      </c>
      <c r="B19" s="145"/>
      <c r="C19" s="145"/>
      <c r="D19" s="145"/>
      <c r="E19" s="145"/>
      <c r="F19" s="145"/>
      <c r="I19" s="143">
        <f>DMIN(A4:M14,L4,K17:M19)</f>
        <v>7</v>
      </c>
      <c r="J19" s="25"/>
      <c r="K19" s="25"/>
      <c r="L19" s="4" t="s">
        <v>220</v>
      </c>
      <c r="M19" s="4" t="s">
        <v>221</v>
      </c>
      <c r="N19" s="2"/>
      <c r="T19"/>
    </row>
    <row r="20" spans="1:20" ht="24.9" customHeight="1" x14ac:dyDescent="0.25">
      <c r="J20" s="25"/>
      <c r="K20" s="25"/>
      <c r="N20" s="25"/>
      <c r="T20"/>
    </row>
    <row r="21" spans="1:20" ht="24.9" customHeight="1" x14ac:dyDescent="0.25">
      <c r="J21" s="25"/>
      <c r="K21" s="25"/>
      <c r="N21" s="25"/>
      <c r="T21"/>
    </row>
    <row r="22" spans="1:20" ht="24.9" customHeight="1" x14ac:dyDescent="0.25">
      <c r="N22" s="25"/>
      <c r="T22"/>
    </row>
    <row r="23" spans="1:20" ht="24.9" customHeight="1" x14ac:dyDescent="0.25">
      <c r="N23" s="25"/>
      <c r="T23"/>
    </row>
    <row r="24" spans="1:20" ht="24.9" customHeight="1" x14ac:dyDescent="0.25">
      <c r="C24"/>
      <c r="N24" s="25"/>
      <c r="T24"/>
    </row>
    <row r="25" spans="1:20" ht="24.9" customHeight="1" x14ac:dyDescent="0.25">
      <c r="C25"/>
      <c r="N25" s="25"/>
      <c r="T25"/>
    </row>
    <row r="26" spans="1:20" ht="24.9" customHeight="1" x14ac:dyDescent="0.25">
      <c r="C26"/>
      <c r="N26" s="25"/>
      <c r="T26"/>
    </row>
    <row r="27" spans="1:20" ht="24.9" customHeight="1" x14ac:dyDescent="0.25">
      <c r="C27"/>
      <c r="N27" s="25"/>
      <c r="T27"/>
    </row>
    <row r="28" spans="1:20" ht="24.9" customHeight="1" x14ac:dyDescent="0.25">
      <c r="C28"/>
      <c r="N28" s="25"/>
      <c r="T28"/>
    </row>
    <row r="29" spans="1:20" ht="24.9" customHeight="1" x14ac:dyDescent="0.25">
      <c r="C29"/>
      <c r="N29" s="25"/>
      <c r="T29"/>
    </row>
    <row r="30" spans="1:20" ht="24.9" customHeight="1" x14ac:dyDescent="0.25">
      <c r="N30" s="25"/>
      <c r="T30"/>
    </row>
    <row r="31" spans="1:20" ht="24.9" customHeight="1" x14ac:dyDescent="0.25">
      <c r="N31" s="25"/>
      <c r="T31"/>
    </row>
    <row r="32" spans="1:20" ht="24.9" customHeight="1" x14ac:dyDescent="0.25">
      <c r="N32" s="25"/>
      <c r="T32"/>
    </row>
    <row r="33" spans="14:20" ht="24.9" customHeight="1" x14ac:dyDescent="0.25">
      <c r="N33" s="25"/>
      <c r="T33"/>
    </row>
    <row r="34" spans="14:20" ht="24.9" customHeight="1" x14ac:dyDescent="0.25">
      <c r="N34" s="25"/>
      <c r="T34"/>
    </row>
    <row r="35" spans="14:20" ht="24.9" customHeight="1" x14ac:dyDescent="0.25">
      <c r="N35" s="25"/>
      <c r="T35"/>
    </row>
    <row r="36" spans="14:20" ht="24.9" customHeight="1" x14ac:dyDescent="0.25">
      <c r="N36" s="25"/>
      <c r="T36"/>
    </row>
    <row r="37" spans="14:20" ht="24.9" customHeight="1" x14ac:dyDescent="0.25">
      <c r="N37" s="25"/>
      <c r="T37"/>
    </row>
    <row r="38" spans="14:20" ht="24.9" customHeight="1" x14ac:dyDescent="0.25">
      <c r="N38" s="25"/>
      <c r="T38"/>
    </row>
    <row r="39" spans="14:20" ht="24.9" customHeight="1" x14ac:dyDescent="0.25">
      <c r="N39" s="25"/>
      <c r="T39"/>
    </row>
    <row r="40" spans="14:20" ht="24.9" customHeight="1" x14ac:dyDescent="0.25">
      <c r="N40" s="25"/>
      <c r="T40"/>
    </row>
    <row r="41" spans="14:20" ht="24.9" customHeight="1" x14ac:dyDescent="0.25">
      <c r="N41" s="25"/>
      <c r="T41"/>
    </row>
    <row r="42" spans="14:20" ht="24.9" customHeight="1" x14ac:dyDescent="0.25">
      <c r="N42" s="25"/>
      <c r="T42"/>
    </row>
    <row r="43" spans="14:20" ht="24.9" customHeight="1" x14ac:dyDescent="0.25">
      <c r="N43" s="25"/>
      <c r="T43"/>
    </row>
    <row r="44" spans="14:20" ht="24.9" customHeight="1" x14ac:dyDescent="0.25">
      <c r="N44" s="25"/>
      <c r="T44"/>
    </row>
    <row r="45" spans="14:20" ht="24.9" customHeight="1" x14ac:dyDescent="0.25">
      <c r="N45" s="25"/>
      <c r="T45"/>
    </row>
    <row r="46" spans="14:20" ht="24.9" customHeight="1" x14ac:dyDescent="0.25">
      <c r="N46" s="25"/>
      <c r="T46"/>
    </row>
    <row r="47" spans="14:20" ht="24.9" customHeight="1" x14ac:dyDescent="0.25">
      <c r="N47" s="25"/>
      <c r="T47"/>
    </row>
    <row r="48" spans="14:20" ht="24.9" customHeight="1" x14ac:dyDescent="0.25">
      <c r="N48" s="25"/>
      <c r="T48"/>
    </row>
    <row r="49" spans="14:20" ht="24.9" customHeight="1" x14ac:dyDescent="0.25">
      <c r="N49" s="25"/>
      <c r="T49"/>
    </row>
    <row r="50" spans="14:20" ht="24.9" customHeight="1" x14ac:dyDescent="0.25">
      <c r="N50" s="25"/>
      <c r="T50"/>
    </row>
    <row r="51" spans="14:20" ht="24.9" customHeight="1" x14ac:dyDescent="0.25">
      <c r="N51" s="25"/>
      <c r="T51"/>
    </row>
    <row r="52" spans="14:20" ht="24.9" customHeight="1" x14ac:dyDescent="0.25">
      <c r="N52" s="25"/>
      <c r="T52"/>
    </row>
    <row r="53" spans="14:20" ht="24.9" customHeight="1" x14ac:dyDescent="0.25">
      <c r="N53" s="25"/>
      <c r="T53"/>
    </row>
    <row r="54" spans="14:20" ht="24.9" customHeight="1" x14ac:dyDescent="0.25">
      <c r="N54" s="25"/>
      <c r="T54"/>
    </row>
    <row r="55" spans="14:20" ht="24.9" customHeight="1" x14ac:dyDescent="0.25">
      <c r="N55" s="25"/>
      <c r="T55"/>
    </row>
    <row r="56" spans="14:20" ht="24.9" customHeight="1" x14ac:dyDescent="0.25">
      <c r="N56" s="25"/>
      <c r="T56"/>
    </row>
    <row r="57" spans="14:20" ht="24.9" customHeight="1" x14ac:dyDescent="0.25">
      <c r="N57" s="25"/>
      <c r="T57"/>
    </row>
    <row r="58" spans="14:20" ht="24.9" customHeight="1" x14ac:dyDescent="0.25">
      <c r="N58" s="25"/>
      <c r="T58"/>
    </row>
    <row r="59" spans="14:20" ht="24.9" customHeight="1" x14ac:dyDescent="0.25">
      <c r="N59" s="25"/>
      <c r="T59"/>
    </row>
    <row r="60" spans="14:20" ht="24.9" customHeight="1" x14ac:dyDescent="0.25">
      <c r="N60" s="25"/>
      <c r="T60"/>
    </row>
    <row r="61" spans="14:20" ht="24.9" customHeight="1" x14ac:dyDescent="0.25">
      <c r="N61" s="25"/>
      <c r="T61"/>
    </row>
    <row r="62" spans="14:20" ht="24.9" customHeight="1" x14ac:dyDescent="0.25">
      <c r="N62" s="25"/>
      <c r="T62"/>
    </row>
    <row r="63" spans="14:20" ht="24.9" customHeight="1" x14ac:dyDescent="0.25">
      <c r="N63" s="25"/>
      <c r="T63"/>
    </row>
    <row r="64" spans="14:20" ht="24.9" customHeight="1" x14ac:dyDescent="0.25">
      <c r="N64" s="25"/>
      <c r="T64"/>
    </row>
    <row r="65" spans="14:20" ht="24.9" customHeight="1" x14ac:dyDescent="0.25">
      <c r="N65" s="25"/>
      <c r="T65"/>
    </row>
    <row r="66" spans="14:20" ht="24.9" customHeight="1" x14ac:dyDescent="0.25">
      <c r="N66" s="25"/>
      <c r="T66"/>
    </row>
    <row r="67" spans="14:20" ht="24.9" customHeight="1" x14ac:dyDescent="0.25">
      <c r="N67" s="25"/>
      <c r="T67"/>
    </row>
    <row r="68" spans="14:20" ht="24.9" customHeight="1" x14ac:dyDescent="0.25">
      <c r="N68" s="25"/>
      <c r="T68"/>
    </row>
    <row r="69" spans="14:20" ht="24.9" customHeight="1" x14ac:dyDescent="0.25">
      <c r="N69" s="25"/>
      <c r="T69"/>
    </row>
    <row r="70" spans="14:20" ht="24.9" customHeight="1" x14ac:dyDescent="0.25">
      <c r="N70" s="25"/>
      <c r="T70"/>
    </row>
    <row r="71" spans="14:20" ht="24.9" customHeight="1" x14ac:dyDescent="0.25">
      <c r="N71" s="25"/>
      <c r="T71"/>
    </row>
    <row r="72" spans="14:20" ht="24.9" customHeight="1" x14ac:dyDescent="0.25">
      <c r="N72" s="25"/>
      <c r="T72"/>
    </row>
    <row r="73" spans="14:20" ht="24.9" customHeight="1" x14ac:dyDescent="0.25">
      <c r="N73" s="25"/>
      <c r="T73"/>
    </row>
    <row r="74" spans="14:20" ht="24.9" customHeight="1" x14ac:dyDescent="0.25">
      <c r="N74" s="25"/>
      <c r="T74"/>
    </row>
    <row r="75" spans="14:20" ht="24.9" customHeight="1" x14ac:dyDescent="0.25">
      <c r="N75" s="25"/>
      <c r="T75"/>
    </row>
    <row r="76" spans="14:20" ht="24.9" customHeight="1" x14ac:dyDescent="0.25">
      <c r="N76" s="25"/>
      <c r="T76"/>
    </row>
    <row r="77" spans="14:20" ht="24.9" customHeight="1" x14ac:dyDescent="0.25">
      <c r="N77" s="25"/>
      <c r="T77"/>
    </row>
    <row r="78" spans="14:20" ht="24.9" customHeight="1" x14ac:dyDescent="0.25">
      <c r="N78" s="25"/>
      <c r="T78"/>
    </row>
    <row r="79" spans="14:20" ht="24.9" customHeight="1" x14ac:dyDescent="0.25">
      <c r="N79" s="25"/>
      <c r="T79"/>
    </row>
    <row r="80" spans="14:20" ht="24.9" customHeight="1" x14ac:dyDescent="0.25">
      <c r="N80" s="25"/>
      <c r="T80"/>
    </row>
    <row r="81" spans="14:20" ht="24.9" customHeight="1" x14ac:dyDescent="0.25">
      <c r="N81" s="25"/>
      <c r="T81"/>
    </row>
    <row r="82" spans="14:20" ht="24.9" customHeight="1" x14ac:dyDescent="0.25">
      <c r="N82" s="25"/>
      <c r="T82"/>
    </row>
    <row r="83" spans="14:20" ht="24.9" customHeight="1" x14ac:dyDescent="0.25">
      <c r="N83" s="25"/>
      <c r="T83"/>
    </row>
    <row r="84" spans="14:20" ht="24.9" customHeight="1" x14ac:dyDescent="0.25">
      <c r="N84" s="25"/>
      <c r="T84"/>
    </row>
    <row r="85" spans="14:20" ht="24.9" customHeight="1" x14ac:dyDescent="0.25">
      <c r="N85" s="25"/>
      <c r="T85"/>
    </row>
    <row r="86" spans="14:20" ht="24.9" customHeight="1" x14ac:dyDescent="0.25">
      <c r="N86" s="25"/>
    </row>
    <row r="87" spans="14:20" ht="24.9" customHeight="1" x14ac:dyDescent="0.25">
      <c r="N87" s="25"/>
    </row>
    <row r="88" spans="14:20" ht="24.9" customHeight="1" x14ac:dyDescent="0.25">
      <c r="N88" s="25"/>
    </row>
    <row r="89" spans="14:20" ht="24.9" customHeight="1" x14ac:dyDescent="0.25">
      <c r="N89" s="25"/>
    </row>
    <row r="90" spans="14:20" ht="24.9" customHeight="1" x14ac:dyDescent="0.25">
      <c r="N90" s="25"/>
    </row>
    <row r="91" spans="14:20" ht="24.9" customHeight="1" x14ac:dyDescent="0.25">
      <c r="N91" s="25"/>
    </row>
    <row r="92" spans="14:20" ht="24.9" customHeight="1" x14ac:dyDescent="0.25">
      <c r="N92" s="25"/>
    </row>
    <row r="93" spans="14:20" ht="24.9" customHeight="1" x14ac:dyDescent="0.25">
      <c r="N93" s="25"/>
    </row>
    <row r="94" spans="14:20" ht="24.9" customHeight="1" x14ac:dyDescent="0.25">
      <c r="N94" s="25"/>
    </row>
    <row r="95" spans="14:20" ht="24.9" customHeight="1" x14ac:dyDescent="0.25">
      <c r="N95" s="25"/>
    </row>
    <row r="96" spans="14:20" ht="24.9" customHeight="1" x14ac:dyDescent="0.25">
      <c r="N96" s="25"/>
    </row>
    <row r="97" spans="14:14" ht="24.9" customHeight="1" x14ac:dyDescent="0.25">
      <c r="N97" s="25"/>
    </row>
    <row r="98" spans="14:14" ht="24.9" customHeight="1" x14ac:dyDescent="0.25">
      <c r="N98" s="25"/>
    </row>
    <row r="99" spans="14:14" ht="24.9" customHeight="1" x14ac:dyDescent="0.25">
      <c r="N99" s="25"/>
    </row>
    <row r="100" spans="14:14" ht="24.9" customHeight="1" x14ac:dyDescent="0.25">
      <c r="N100" s="25"/>
    </row>
  </sheetData>
  <sortState xmlns:xlrd2="http://schemas.microsoft.com/office/spreadsheetml/2017/richdata2" ref="O5:Q8">
    <sortCondition ref="O5:O8"/>
  </sortState>
  <mergeCells count="2">
    <mergeCell ref="A2:M2"/>
    <mergeCell ref="K1:M1"/>
  </mergeCells>
  <dataValidations count="1">
    <dataValidation operator="greaterThan" allowBlank="1" showInputMessage="1" showErrorMessage="1" sqref="G4:G14 L4:M14" xr:uid="{93B418EC-A1DC-4CE4-9F53-22D32D36E4D4}"/>
  </dataValidations>
  <printOptions horizontalCentered="1"/>
  <pageMargins left="0.7" right="0.7" top="0.75" bottom="0.75" header="0.3" footer="0.3"/>
  <pageSetup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8D88-F046-4B3A-9198-4E139DFC58DC}">
  <dimension ref="A1:V95"/>
  <sheetViews>
    <sheetView tabSelected="1" topLeftCell="O4" zoomScale="85" zoomScaleNormal="85" zoomScalePageLayoutView="60" workbookViewId="0">
      <selection activeCell="R16" sqref="R16"/>
    </sheetView>
  </sheetViews>
  <sheetFormatPr defaultColWidth="8.69921875" defaultRowHeight="24.9" customHeight="1" x14ac:dyDescent="0.25"/>
  <cols>
    <col min="1" max="1" width="10.8984375" style="4" customWidth="1"/>
    <col min="2" max="2" width="12.59765625" style="4" customWidth="1"/>
    <col min="3" max="3" width="11.8984375" style="4" bestFit="1" customWidth="1"/>
    <col min="4" max="4" width="23.8984375" style="4" customWidth="1"/>
    <col min="5" max="5" width="14.59765625" style="4" customWidth="1"/>
    <col min="6" max="6" width="26.19921875" style="4" customWidth="1"/>
    <col min="7" max="7" width="10.59765625" style="4" customWidth="1"/>
    <col min="8" max="8" width="11.09765625" style="4" customWidth="1"/>
    <col min="9" max="11" width="13.8984375" style="4" customWidth="1"/>
    <col min="12" max="12" width="20.3984375" style="4" customWidth="1"/>
    <col min="13" max="13" width="15" style="4" customWidth="1"/>
    <col min="14" max="14" width="22.59765625" style="4" customWidth="1"/>
    <col min="15" max="15" width="19.19921875" style="4" bestFit="1" customWidth="1"/>
    <col min="16" max="16" width="19.69921875" style="4" customWidth="1"/>
    <col min="17" max="17" width="19.3984375" style="4" bestFit="1" customWidth="1"/>
    <col min="18" max="18" width="25.59765625" style="4" customWidth="1"/>
    <col min="19" max="19" width="19.19921875" style="4" bestFit="1" customWidth="1"/>
    <col min="20" max="22" width="9.69921875" style="4" customWidth="1"/>
    <col min="23" max="23" width="17.09765625" style="4" bestFit="1" customWidth="1"/>
    <col min="24" max="16384" width="8.69921875" style="4"/>
  </cols>
  <sheetData>
    <row r="1" spans="1:22" s="2" customFormat="1" ht="24.9" customHeight="1" x14ac:dyDescent="0.25">
      <c r="J1" s="159" t="s">
        <v>188</v>
      </c>
      <c r="K1" s="159"/>
      <c r="L1" s="159"/>
      <c r="M1" s="30"/>
      <c r="Q1" s="4"/>
    </row>
    <row r="2" spans="1:22" s="2" customFormat="1" ht="24.9" customHeight="1" x14ac:dyDescent="0.25">
      <c r="A2" s="158" t="s">
        <v>88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40"/>
      <c r="N2" s="3"/>
      <c r="Q2" s="4"/>
    </row>
    <row r="3" spans="1:22" s="2" customFormat="1" ht="24.9" customHeight="1" x14ac:dyDescent="0.25">
      <c r="C3" s="38"/>
      <c r="D3" s="33"/>
      <c r="F3" s="5"/>
      <c r="I3" s="39"/>
      <c r="J3" s="32"/>
      <c r="K3" s="39"/>
      <c r="N3" s="105" t="s">
        <v>159</v>
      </c>
      <c r="O3" s="102"/>
      <c r="P3" s="102"/>
      <c r="Q3" s="4"/>
      <c r="R3" s="101" t="s">
        <v>197</v>
      </c>
    </row>
    <row r="4" spans="1:22" ht="42.75" customHeight="1" x14ac:dyDescent="0.25">
      <c r="A4" s="55" t="s">
        <v>0</v>
      </c>
      <c r="B4" s="55" t="s">
        <v>101</v>
      </c>
      <c r="C4" s="55" t="s">
        <v>91</v>
      </c>
      <c r="D4" s="55" t="s">
        <v>89</v>
      </c>
      <c r="E4" s="55" t="s">
        <v>90</v>
      </c>
      <c r="F4" s="55" t="s">
        <v>92</v>
      </c>
      <c r="G4" s="55" t="s">
        <v>54</v>
      </c>
      <c r="H4" s="55" t="s">
        <v>3</v>
      </c>
      <c r="I4" s="55" t="s">
        <v>168</v>
      </c>
      <c r="J4" s="55" t="s">
        <v>45</v>
      </c>
      <c r="K4" s="55" t="s">
        <v>151</v>
      </c>
      <c r="L4" s="55" t="s">
        <v>94</v>
      </c>
      <c r="N4" s="55" t="s">
        <v>89</v>
      </c>
      <c r="O4" s="55" t="s">
        <v>169</v>
      </c>
      <c r="P4" s="55" t="s">
        <v>198</v>
      </c>
      <c r="R4" s="103"/>
      <c r="S4" s="113">
        <v>1</v>
      </c>
      <c r="T4" s="113">
        <v>5</v>
      </c>
      <c r="U4" s="113">
        <v>10</v>
      </c>
      <c r="V4" s="113">
        <v>15</v>
      </c>
    </row>
    <row r="5" spans="1:22" ht="24.9" customHeight="1" x14ac:dyDescent="0.25">
      <c r="A5" s="79" t="s">
        <v>5</v>
      </c>
      <c r="B5" s="80">
        <v>43617</v>
      </c>
      <c r="C5" s="79" t="s">
        <v>112</v>
      </c>
      <c r="D5" s="99" t="s">
        <v>40</v>
      </c>
      <c r="E5" s="81" t="s">
        <v>147</v>
      </c>
      <c r="F5" s="99" t="s">
        <v>98</v>
      </c>
      <c r="G5" s="82">
        <v>10</v>
      </c>
      <c r="H5" s="83">
        <v>35000</v>
      </c>
      <c r="I5" s="144">
        <v>0.05</v>
      </c>
      <c r="J5" s="85">
        <v>333000</v>
      </c>
      <c r="K5" s="85">
        <v>7</v>
      </c>
      <c r="L5" s="86" t="s">
        <v>95</v>
      </c>
      <c r="N5" s="99" t="s">
        <v>40</v>
      </c>
      <c r="O5" s="84"/>
      <c r="P5" s="85"/>
      <c r="R5" s="112" t="s">
        <v>148</v>
      </c>
      <c r="S5" s="100">
        <v>0.05</v>
      </c>
      <c r="T5" s="100">
        <v>0.1</v>
      </c>
      <c r="U5" s="100">
        <v>0.2</v>
      </c>
      <c r="V5" s="100">
        <v>0.3</v>
      </c>
    </row>
    <row r="6" spans="1:22" ht="24.9" customHeight="1" x14ac:dyDescent="0.25">
      <c r="A6" s="79" t="s">
        <v>9</v>
      </c>
      <c r="B6" s="80">
        <v>43622</v>
      </c>
      <c r="C6" s="79" t="s">
        <v>113</v>
      </c>
      <c r="D6" s="99" t="s">
        <v>82</v>
      </c>
      <c r="E6" s="81" t="s">
        <v>148</v>
      </c>
      <c r="F6" s="99" t="s">
        <v>100</v>
      </c>
      <c r="G6" s="82">
        <v>5</v>
      </c>
      <c r="H6" s="83">
        <v>40000</v>
      </c>
      <c r="I6" s="144">
        <v>0</v>
      </c>
      <c r="J6" s="85">
        <v>200000</v>
      </c>
      <c r="K6" s="85">
        <v>4</v>
      </c>
      <c r="L6" s="86" t="s">
        <v>96</v>
      </c>
      <c r="N6" s="99" t="s">
        <v>82</v>
      </c>
      <c r="O6" s="84"/>
      <c r="P6" s="85"/>
      <c r="R6" s="112" t="s">
        <v>147</v>
      </c>
      <c r="S6" s="100">
        <v>0</v>
      </c>
      <c r="T6" s="100">
        <v>0.05</v>
      </c>
      <c r="U6" s="100">
        <v>0.1</v>
      </c>
      <c r="V6" s="100">
        <v>0.15</v>
      </c>
    </row>
    <row r="7" spans="1:22" ht="24.9" customHeight="1" x14ac:dyDescent="0.25">
      <c r="A7" s="79" t="s">
        <v>12</v>
      </c>
      <c r="B7" s="80">
        <v>43624</v>
      </c>
      <c r="C7" s="79" t="s">
        <v>114</v>
      </c>
      <c r="D7" s="99" t="s">
        <v>42</v>
      </c>
      <c r="E7" s="81" t="s">
        <v>147</v>
      </c>
      <c r="F7" s="99" t="s">
        <v>97</v>
      </c>
      <c r="G7" s="82">
        <v>2</v>
      </c>
      <c r="H7" s="83">
        <v>30000</v>
      </c>
      <c r="I7" s="144">
        <v>0.1</v>
      </c>
      <c r="J7" s="85">
        <v>54000</v>
      </c>
      <c r="K7" s="85">
        <v>1</v>
      </c>
      <c r="L7" s="86" t="s">
        <v>139</v>
      </c>
      <c r="N7" s="99" t="s">
        <v>42</v>
      </c>
      <c r="O7" s="84"/>
      <c r="P7" s="85"/>
    </row>
    <row r="8" spans="1:22" ht="24.9" customHeight="1" x14ac:dyDescent="0.25">
      <c r="A8" s="79" t="s">
        <v>12</v>
      </c>
      <c r="B8" s="80">
        <v>43624</v>
      </c>
      <c r="C8" s="79" t="s">
        <v>114</v>
      </c>
      <c r="D8" s="99" t="s">
        <v>42</v>
      </c>
      <c r="E8" s="81" t="s">
        <v>148</v>
      </c>
      <c r="F8" s="99" t="s">
        <v>99</v>
      </c>
      <c r="G8" s="82">
        <v>16</v>
      </c>
      <c r="H8" s="83">
        <v>35000</v>
      </c>
      <c r="I8" s="144">
        <v>0.05</v>
      </c>
      <c r="J8" s="85">
        <v>532000</v>
      </c>
      <c r="K8" s="85">
        <v>10</v>
      </c>
      <c r="L8" s="86" t="s">
        <v>139</v>
      </c>
      <c r="N8" s="99" t="s">
        <v>41</v>
      </c>
      <c r="O8" s="84"/>
      <c r="P8" s="85"/>
      <c r="S8"/>
    </row>
    <row r="9" spans="1:22" ht="24.9" customHeight="1" x14ac:dyDescent="0.25">
      <c r="A9" s="79" t="s">
        <v>14</v>
      </c>
      <c r="B9" s="80">
        <v>43628</v>
      </c>
      <c r="C9" s="79" t="s">
        <v>113</v>
      </c>
      <c r="D9" s="99" t="s">
        <v>82</v>
      </c>
      <c r="E9" s="81" t="s">
        <v>148</v>
      </c>
      <c r="F9" s="99" t="s">
        <v>98</v>
      </c>
      <c r="G9" s="82">
        <v>9</v>
      </c>
      <c r="H9" s="83">
        <v>35000</v>
      </c>
      <c r="I9" s="144">
        <v>0.2</v>
      </c>
      <c r="J9" s="85">
        <v>252000</v>
      </c>
      <c r="K9" s="85">
        <v>6</v>
      </c>
      <c r="L9" s="86" t="s">
        <v>95</v>
      </c>
      <c r="N9" s="99" t="s">
        <v>83</v>
      </c>
      <c r="O9" s="84"/>
      <c r="P9" s="85"/>
      <c r="R9" s="101" t="s">
        <v>94</v>
      </c>
    </row>
    <row r="10" spans="1:22" ht="33" customHeight="1" x14ac:dyDescent="0.25">
      <c r="A10" s="79" t="s">
        <v>14</v>
      </c>
      <c r="B10" s="80">
        <v>43628</v>
      </c>
      <c r="C10" s="79" t="s">
        <v>113</v>
      </c>
      <c r="D10" s="99" t="s">
        <v>82</v>
      </c>
      <c r="E10" s="81" t="s">
        <v>147</v>
      </c>
      <c r="F10" s="99" t="s">
        <v>100</v>
      </c>
      <c r="G10" s="82">
        <v>6</v>
      </c>
      <c r="H10" s="83">
        <v>40000</v>
      </c>
      <c r="I10" s="144">
        <v>0.1</v>
      </c>
      <c r="J10" s="85">
        <v>216000</v>
      </c>
      <c r="K10" s="85">
        <v>5</v>
      </c>
      <c r="L10" s="86" t="s">
        <v>95</v>
      </c>
      <c r="N10"/>
      <c r="R10" s="42" t="s">
        <v>170</v>
      </c>
      <c r="S10" s="43" t="s">
        <v>94</v>
      </c>
    </row>
    <row r="11" spans="1:22" ht="24.9" customHeight="1" x14ac:dyDescent="0.25">
      <c r="A11" s="79" t="s">
        <v>15</v>
      </c>
      <c r="B11" s="80">
        <v>43632</v>
      </c>
      <c r="C11" s="79" t="s">
        <v>115</v>
      </c>
      <c r="D11" s="99" t="s">
        <v>41</v>
      </c>
      <c r="E11" s="81" t="s">
        <v>147</v>
      </c>
      <c r="F11" s="99" t="s">
        <v>97</v>
      </c>
      <c r="G11" s="82">
        <v>8</v>
      </c>
      <c r="H11" s="83">
        <v>30000</v>
      </c>
      <c r="I11" s="144">
        <v>0.3</v>
      </c>
      <c r="J11" s="85">
        <v>168000</v>
      </c>
      <c r="K11" s="85">
        <v>3</v>
      </c>
      <c r="L11" s="86" t="s">
        <v>95</v>
      </c>
      <c r="R11" s="44">
        <v>1</v>
      </c>
      <c r="S11" s="41" t="s">
        <v>139</v>
      </c>
    </row>
    <row r="12" spans="1:22" ht="24.9" customHeight="1" x14ac:dyDescent="0.25">
      <c r="A12" s="79" t="s">
        <v>59</v>
      </c>
      <c r="B12" s="80">
        <v>43638</v>
      </c>
      <c r="C12" s="79" t="s">
        <v>116</v>
      </c>
      <c r="D12" s="99" t="s">
        <v>83</v>
      </c>
      <c r="E12" s="81" t="s">
        <v>147</v>
      </c>
      <c r="F12" s="99" t="s">
        <v>99</v>
      </c>
      <c r="G12" s="82">
        <v>15</v>
      </c>
      <c r="H12" s="83">
        <v>35000</v>
      </c>
      <c r="I12" s="144">
        <v>0.15</v>
      </c>
      <c r="J12" s="85">
        <v>446000</v>
      </c>
      <c r="K12" s="85">
        <v>9</v>
      </c>
      <c r="L12" s="86" t="s">
        <v>96</v>
      </c>
      <c r="R12" s="44">
        <v>10</v>
      </c>
      <c r="S12" s="41" t="s">
        <v>95</v>
      </c>
    </row>
    <row r="13" spans="1:22" ht="24.9" customHeight="1" x14ac:dyDescent="0.25">
      <c r="A13" s="79" t="s">
        <v>59</v>
      </c>
      <c r="B13" s="80">
        <v>43638</v>
      </c>
      <c r="C13" s="79" t="s">
        <v>116</v>
      </c>
      <c r="D13" s="99" t="s">
        <v>83</v>
      </c>
      <c r="E13" s="81" t="s">
        <v>148</v>
      </c>
      <c r="F13" s="99" t="s">
        <v>100</v>
      </c>
      <c r="G13" s="82">
        <v>10</v>
      </c>
      <c r="H13" s="83">
        <v>40000</v>
      </c>
      <c r="I13" s="144">
        <v>0.05</v>
      </c>
      <c r="J13" s="85">
        <v>380000</v>
      </c>
      <c r="K13" s="85">
        <v>8</v>
      </c>
      <c r="L13" s="86" t="s">
        <v>95</v>
      </c>
      <c r="R13" s="44">
        <v>20</v>
      </c>
      <c r="S13" s="41" t="s">
        <v>96</v>
      </c>
    </row>
    <row r="14" spans="1:22" ht="24.9" customHeight="1" x14ac:dyDescent="0.25">
      <c r="A14" s="79" t="s">
        <v>93</v>
      </c>
      <c r="B14" s="80">
        <v>43646</v>
      </c>
      <c r="C14" s="79" t="s">
        <v>115</v>
      </c>
      <c r="D14" s="99" t="s">
        <v>41</v>
      </c>
      <c r="E14" s="81" t="s">
        <v>147</v>
      </c>
      <c r="F14" s="99" t="s">
        <v>98</v>
      </c>
      <c r="G14" s="82">
        <v>3</v>
      </c>
      <c r="H14" s="83">
        <v>35000</v>
      </c>
      <c r="I14" s="144">
        <v>0.2</v>
      </c>
      <c r="J14" s="85">
        <v>84000</v>
      </c>
      <c r="K14" s="85">
        <v>2</v>
      </c>
      <c r="L14" s="86" t="s">
        <v>139</v>
      </c>
    </row>
    <row r="15" spans="1:22" ht="24.9" customHeight="1" x14ac:dyDescent="0.25">
      <c r="J15" s="25"/>
      <c r="K15" s="25"/>
      <c r="L15" s="24"/>
      <c r="Q15" s="101"/>
      <c r="R15" s="101" t="s">
        <v>171</v>
      </c>
    </row>
    <row r="16" spans="1:22" ht="24.9" customHeight="1" x14ac:dyDescent="0.25">
      <c r="J16" s="25"/>
      <c r="K16" s="25"/>
      <c r="N16" s="25"/>
      <c r="Q16" s="2"/>
      <c r="R16" s="4" t="s">
        <v>54</v>
      </c>
      <c r="S16" s="4">
        <v>1</v>
      </c>
      <c r="T16" s="4">
        <v>3</v>
      </c>
      <c r="U16" s="4">
        <v>11</v>
      </c>
    </row>
    <row r="17" spans="1:21" ht="24.9" customHeight="1" x14ac:dyDescent="0.25">
      <c r="A17" s="102" t="s">
        <v>201</v>
      </c>
      <c r="B17" s="102"/>
      <c r="C17" s="102"/>
      <c r="D17" s="102"/>
      <c r="E17" s="102"/>
      <c r="F17" s="102"/>
      <c r="H17" s="117"/>
      <c r="J17" s="25"/>
      <c r="K17" s="25"/>
      <c r="N17" s="25"/>
      <c r="O17" s="25"/>
      <c r="P17" s="25"/>
      <c r="R17" s="4" t="s">
        <v>222</v>
      </c>
      <c r="S17" s="4" t="s">
        <v>224</v>
      </c>
      <c r="T17" s="4" t="s">
        <v>144</v>
      </c>
      <c r="U17" s="4" t="s">
        <v>223</v>
      </c>
    </row>
    <row r="18" spans="1:21" ht="24.9" customHeight="1" x14ac:dyDescent="0.25">
      <c r="A18" s="1"/>
      <c r="B18" s="1"/>
      <c r="C18" s="1"/>
      <c r="D18" s="1"/>
      <c r="E18" s="1"/>
      <c r="F18" s="1"/>
      <c r="G18" s="1"/>
      <c r="J18" s="25"/>
      <c r="K18" s="25"/>
      <c r="N18" s="25"/>
      <c r="O18" s="25"/>
      <c r="P18" s="25"/>
    </row>
    <row r="19" spans="1:21" ht="24.9" customHeight="1" x14ac:dyDescent="0.25">
      <c r="A19" s="102" t="s">
        <v>202</v>
      </c>
      <c r="B19" s="102"/>
      <c r="C19" s="102"/>
      <c r="D19" s="102"/>
      <c r="E19" s="102"/>
      <c r="F19" s="102"/>
      <c r="H19" s="146"/>
      <c r="J19" s="25"/>
      <c r="K19" s="25"/>
      <c r="M19" s="2"/>
      <c r="N19" s="25"/>
      <c r="O19" s="25"/>
      <c r="P19" s="25"/>
    </row>
    <row r="20" spans="1:21" ht="24.9" customHeight="1" x14ac:dyDescent="0.25">
      <c r="J20" s="25"/>
      <c r="K20" s="25"/>
      <c r="N20" s="25"/>
      <c r="O20" s="25"/>
      <c r="P20" s="25"/>
    </row>
    <row r="21" spans="1:21" ht="24.9" customHeight="1" x14ac:dyDescent="0.25">
      <c r="J21" s="25"/>
      <c r="K21" s="25"/>
      <c r="N21" s="25"/>
      <c r="O21" s="25"/>
      <c r="P21" s="25"/>
    </row>
    <row r="22" spans="1:21" ht="24.9" customHeight="1" x14ac:dyDescent="0.25">
      <c r="N22" s="25"/>
      <c r="O22" s="25"/>
      <c r="P22" s="25"/>
    </row>
    <row r="23" spans="1:21" ht="24.9" customHeight="1" x14ac:dyDescent="0.25">
      <c r="N23" s="25"/>
      <c r="O23" s="25"/>
      <c r="P23" s="25"/>
    </row>
    <row r="24" spans="1:21" ht="24.9" customHeight="1" x14ac:dyDescent="0.25">
      <c r="N24" s="25"/>
      <c r="O24" s="25"/>
      <c r="P24" s="25"/>
    </row>
    <row r="25" spans="1:21" ht="24.9" customHeight="1" x14ac:dyDescent="0.25">
      <c r="N25" s="25"/>
      <c r="O25" s="25"/>
      <c r="P25" s="25"/>
    </row>
    <row r="26" spans="1:21" ht="24.9" customHeight="1" x14ac:dyDescent="0.25">
      <c r="N26" s="25"/>
      <c r="O26" s="25"/>
      <c r="P26" s="25"/>
    </row>
    <row r="27" spans="1:21" ht="24.9" customHeight="1" x14ac:dyDescent="0.25">
      <c r="N27" s="25"/>
      <c r="O27" s="25"/>
      <c r="P27" s="25"/>
    </row>
    <row r="28" spans="1:21" ht="24.9" customHeight="1" x14ac:dyDescent="0.25">
      <c r="N28" s="25"/>
      <c r="O28" s="25"/>
      <c r="P28" s="25"/>
    </row>
    <row r="29" spans="1:21" ht="24.9" customHeight="1" x14ac:dyDescent="0.25">
      <c r="N29" s="25"/>
      <c r="O29" s="25"/>
      <c r="P29" s="25"/>
    </row>
    <row r="30" spans="1:21" ht="24.9" customHeight="1" x14ac:dyDescent="0.25">
      <c r="N30" s="25"/>
      <c r="O30" s="25"/>
      <c r="P30" s="25"/>
    </row>
    <row r="31" spans="1:21" ht="24.9" customHeight="1" x14ac:dyDescent="0.25">
      <c r="N31" s="25"/>
      <c r="O31" s="25"/>
      <c r="P31" s="25"/>
    </row>
    <row r="32" spans="1:21" ht="24.9" customHeight="1" x14ac:dyDescent="0.25">
      <c r="N32" s="25"/>
      <c r="O32" s="25"/>
      <c r="P32" s="25"/>
    </row>
    <row r="33" spans="14:17" ht="24.9" customHeight="1" x14ac:dyDescent="0.25">
      <c r="N33" s="25"/>
      <c r="O33" s="25"/>
      <c r="P33" s="25"/>
    </row>
    <row r="34" spans="14:17" ht="24.9" customHeight="1" x14ac:dyDescent="0.25">
      <c r="N34" s="25"/>
      <c r="O34" s="25"/>
      <c r="P34" s="25"/>
      <c r="Q34" s="25"/>
    </row>
    <row r="35" spans="14:17" ht="24.9" customHeight="1" x14ac:dyDescent="0.25">
      <c r="N35" s="25"/>
      <c r="O35" s="25"/>
      <c r="P35" s="25"/>
      <c r="Q35" s="25"/>
    </row>
    <row r="36" spans="14:17" ht="24.9" customHeight="1" x14ac:dyDescent="0.25">
      <c r="N36" s="25"/>
      <c r="O36" s="25"/>
      <c r="P36" s="25"/>
    </row>
    <row r="37" spans="14:17" ht="24.9" customHeight="1" x14ac:dyDescent="0.25">
      <c r="N37" s="25"/>
      <c r="O37" s="25"/>
      <c r="P37" s="25"/>
    </row>
    <row r="38" spans="14:17" ht="24.9" customHeight="1" x14ac:dyDescent="0.25">
      <c r="N38" s="25"/>
      <c r="O38" s="25"/>
      <c r="P38" s="25"/>
    </row>
    <row r="39" spans="14:17" ht="24.9" customHeight="1" x14ac:dyDescent="0.25">
      <c r="N39" s="25"/>
      <c r="O39" s="25"/>
      <c r="P39" s="25"/>
    </row>
    <row r="40" spans="14:17" ht="24.9" customHeight="1" x14ac:dyDescent="0.25">
      <c r="N40" s="25"/>
      <c r="O40" s="25"/>
      <c r="P40" s="25"/>
    </row>
    <row r="41" spans="14:17" ht="24.9" customHeight="1" x14ac:dyDescent="0.25">
      <c r="N41" s="25"/>
      <c r="O41" s="25"/>
      <c r="P41" s="25"/>
    </row>
    <row r="42" spans="14:17" ht="24.9" customHeight="1" x14ac:dyDescent="0.25">
      <c r="N42" s="25"/>
      <c r="O42" s="25"/>
      <c r="P42" s="25"/>
    </row>
    <row r="43" spans="14:17" ht="24.9" customHeight="1" x14ac:dyDescent="0.25">
      <c r="N43" s="25"/>
      <c r="O43" s="25"/>
      <c r="P43" s="25"/>
    </row>
    <row r="44" spans="14:17" ht="24.9" customHeight="1" x14ac:dyDescent="0.25">
      <c r="N44" s="25"/>
      <c r="O44" s="25"/>
      <c r="P44" s="25"/>
    </row>
    <row r="45" spans="14:17" ht="24.9" customHeight="1" x14ac:dyDescent="0.25">
      <c r="N45" s="25"/>
      <c r="O45" s="25"/>
      <c r="P45" s="25"/>
    </row>
    <row r="46" spans="14:17" ht="24.9" customHeight="1" x14ac:dyDescent="0.25">
      <c r="N46" s="25"/>
      <c r="O46" s="25"/>
      <c r="P46" s="25"/>
    </row>
    <row r="47" spans="14:17" ht="24.9" customHeight="1" x14ac:dyDescent="0.25">
      <c r="N47" s="25"/>
      <c r="O47" s="25"/>
      <c r="P47" s="25"/>
    </row>
    <row r="48" spans="14:17" ht="24.9" customHeight="1" x14ac:dyDescent="0.25">
      <c r="N48" s="25"/>
      <c r="O48" s="25"/>
      <c r="P48" s="25"/>
    </row>
    <row r="49" spans="14:16" ht="24.9" customHeight="1" x14ac:dyDescent="0.25">
      <c r="N49" s="25"/>
      <c r="O49" s="25"/>
      <c r="P49" s="25"/>
    </row>
    <row r="50" spans="14:16" ht="24.9" customHeight="1" x14ac:dyDescent="0.25">
      <c r="N50" s="25"/>
      <c r="O50" s="25"/>
      <c r="P50" s="25"/>
    </row>
    <row r="51" spans="14:16" ht="24.9" customHeight="1" x14ac:dyDescent="0.25">
      <c r="N51" s="25"/>
      <c r="O51" s="25"/>
      <c r="P51" s="25"/>
    </row>
    <row r="52" spans="14:16" ht="24.9" customHeight="1" x14ac:dyDescent="0.25">
      <c r="N52" s="25"/>
      <c r="O52" s="25"/>
      <c r="P52" s="25"/>
    </row>
    <row r="53" spans="14:16" ht="24.9" customHeight="1" x14ac:dyDescent="0.25">
      <c r="N53" s="25"/>
      <c r="O53" s="25"/>
      <c r="P53" s="25"/>
    </row>
    <row r="54" spans="14:16" ht="24.9" customHeight="1" x14ac:dyDescent="0.25">
      <c r="N54" s="25"/>
      <c r="O54" s="25"/>
      <c r="P54" s="25"/>
    </row>
    <row r="55" spans="14:16" ht="24.9" customHeight="1" x14ac:dyDescent="0.25">
      <c r="N55" s="25"/>
      <c r="O55" s="25"/>
      <c r="P55" s="25"/>
    </row>
    <row r="56" spans="14:16" ht="24.9" customHeight="1" x14ac:dyDescent="0.25">
      <c r="N56" s="25"/>
      <c r="O56" s="25"/>
      <c r="P56" s="25"/>
    </row>
    <row r="57" spans="14:16" ht="24.9" customHeight="1" x14ac:dyDescent="0.25">
      <c r="N57" s="25"/>
      <c r="O57" s="25"/>
      <c r="P57" s="25"/>
    </row>
    <row r="58" spans="14:16" ht="24.9" customHeight="1" x14ac:dyDescent="0.25">
      <c r="N58" s="25"/>
      <c r="O58" s="25"/>
      <c r="P58" s="25"/>
    </row>
    <row r="59" spans="14:16" ht="24.9" customHeight="1" x14ac:dyDescent="0.25">
      <c r="N59" s="25"/>
      <c r="O59" s="25"/>
      <c r="P59" s="25"/>
    </row>
    <row r="60" spans="14:16" ht="24.9" customHeight="1" x14ac:dyDescent="0.25">
      <c r="N60" s="25"/>
      <c r="O60" s="25"/>
      <c r="P60" s="25"/>
    </row>
    <row r="61" spans="14:16" ht="24.9" customHeight="1" x14ac:dyDescent="0.25">
      <c r="N61" s="25"/>
      <c r="O61" s="25"/>
      <c r="P61" s="25"/>
    </row>
    <row r="62" spans="14:16" ht="24.9" customHeight="1" x14ac:dyDescent="0.25">
      <c r="N62" s="25"/>
      <c r="O62" s="25"/>
      <c r="P62" s="25"/>
    </row>
    <row r="63" spans="14:16" ht="24.9" customHeight="1" x14ac:dyDescent="0.25">
      <c r="N63" s="25"/>
      <c r="O63" s="25"/>
      <c r="P63" s="25"/>
    </row>
    <row r="64" spans="14:16" ht="24.9" customHeight="1" x14ac:dyDescent="0.25">
      <c r="N64" s="25"/>
      <c r="O64" s="25"/>
      <c r="P64" s="25"/>
    </row>
    <row r="65" spans="14:16" ht="24.9" customHeight="1" x14ac:dyDescent="0.25">
      <c r="N65" s="25"/>
      <c r="O65" s="25"/>
      <c r="P65" s="25"/>
    </row>
    <row r="66" spans="14:16" ht="24.9" customHeight="1" x14ac:dyDescent="0.25">
      <c r="N66" s="25"/>
      <c r="O66" s="25"/>
      <c r="P66" s="25"/>
    </row>
    <row r="67" spans="14:16" ht="24.9" customHeight="1" x14ac:dyDescent="0.25">
      <c r="N67" s="25"/>
      <c r="O67" s="25"/>
      <c r="P67" s="25"/>
    </row>
    <row r="68" spans="14:16" ht="24.9" customHeight="1" x14ac:dyDescent="0.25">
      <c r="N68" s="25"/>
      <c r="O68" s="25"/>
      <c r="P68" s="25"/>
    </row>
    <row r="69" spans="14:16" ht="24.9" customHeight="1" x14ac:dyDescent="0.25">
      <c r="N69" s="25"/>
      <c r="O69" s="25"/>
      <c r="P69" s="25"/>
    </row>
    <row r="70" spans="14:16" ht="24.9" customHeight="1" x14ac:dyDescent="0.25">
      <c r="N70" s="25"/>
      <c r="O70" s="25"/>
      <c r="P70" s="25"/>
    </row>
    <row r="71" spans="14:16" ht="24.9" customHeight="1" x14ac:dyDescent="0.25">
      <c r="N71" s="25"/>
      <c r="O71" s="25"/>
      <c r="P71" s="25"/>
    </row>
    <row r="72" spans="14:16" ht="24.9" customHeight="1" x14ac:dyDescent="0.25">
      <c r="N72" s="25"/>
      <c r="O72" s="25"/>
      <c r="P72" s="25"/>
    </row>
    <row r="73" spans="14:16" ht="24.9" customHeight="1" x14ac:dyDescent="0.25">
      <c r="N73" s="25"/>
      <c r="O73" s="25"/>
      <c r="P73" s="25"/>
    </row>
    <row r="74" spans="14:16" ht="24.9" customHeight="1" x14ac:dyDescent="0.25">
      <c r="N74" s="25"/>
      <c r="O74" s="25"/>
      <c r="P74" s="25"/>
    </row>
    <row r="75" spans="14:16" ht="24.9" customHeight="1" x14ac:dyDescent="0.25">
      <c r="N75" s="25"/>
      <c r="O75" s="25"/>
      <c r="P75" s="25"/>
    </row>
    <row r="76" spans="14:16" ht="24.9" customHeight="1" x14ac:dyDescent="0.25">
      <c r="N76" s="25"/>
      <c r="O76" s="25"/>
      <c r="P76" s="25"/>
    </row>
    <row r="77" spans="14:16" ht="24.9" customHeight="1" x14ac:dyDescent="0.25">
      <c r="N77" s="25"/>
      <c r="O77" s="25"/>
      <c r="P77" s="25"/>
    </row>
    <row r="78" spans="14:16" ht="24.9" customHeight="1" x14ac:dyDescent="0.25">
      <c r="N78" s="25"/>
      <c r="O78" s="25"/>
      <c r="P78" s="25"/>
    </row>
    <row r="79" spans="14:16" ht="24.9" customHeight="1" x14ac:dyDescent="0.25">
      <c r="N79" s="25"/>
      <c r="O79" s="25"/>
      <c r="P79" s="25"/>
    </row>
    <row r="80" spans="14:16" ht="24.9" customHeight="1" x14ac:dyDescent="0.25">
      <c r="N80" s="25"/>
      <c r="O80" s="25"/>
      <c r="P80" s="25"/>
    </row>
    <row r="81" spans="14:16" ht="24.9" customHeight="1" x14ac:dyDescent="0.25">
      <c r="N81" s="25"/>
      <c r="O81" s="25"/>
      <c r="P81" s="25"/>
    </row>
    <row r="82" spans="14:16" ht="24.9" customHeight="1" x14ac:dyDescent="0.25">
      <c r="N82" s="25"/>
      <c r="O82" s="25"/>
      <c r="P82" s="25"/>
    </row>
    <row r="83" spans="14:16" ht="24.9" customHeight="1" x14ac:dyDescent="0.25">
      <c r="N83" s="25"/>
      <c r="O83" s="25"/>
      <c r="P83" s="25"/>
    </row>
    <row r="84" spans="14:16" ht="24.9" customHeight="1" x14ac:dyDescent="0.25">
      <c r="N84" s="25"/>
      <c r="O84" s="25"/>
      <c r="P84" s="25"/>
    </row>
    <row r="85" spans="14:16" ht="24.9" customHeight="1" x14ac:dyDescent="0.25">
      <c r="N85" s="25"/>
      <c r="O85" s="25"/>
      <c r="P85" s="25"/>
    </row>
    <row r="86" spans="14:16" ht="24.9" customHeight="1" x14ac:dyDescent="0.25">
      <c r="N86" s="25"/>
      <c r="O86" s="25"/>
      <c r="P86" s="25"/>
    </row>
    <row r="87" spans="14:16" ht="24.9" customHeight="1" x14ac:dyDescent="0.25">
      <c r="N87" s="25"/>
      <c r="O87" s="25"/>
      <c r="P87" s="25"/>
    </row>
    <row r="88" spans="14:16" ht="24.9" customHeight="1" x14ac:dyDescent="0.25">
      <c r="N88" s="25"/>
      <c r="O88" s="25"/>
      <c r="P88" s="25"/>
    </row>
    <row r="89" spans="14:16" ht="24.9" customHeight="1" x14ac:dyDescent="0.25">
      <c r="N89" s="25"/>
      <c r="O89" s="25"/>
      <c r="P89" s="25"/>
    </row>
    <row r="90" spans="14:16" ht="24.9" customHeight="1" x14ac:dyDescent="0.25">
      <c r="N90" s="25"/>
      <c r="O90" s="25"/>
      <c r="P90" s="25"/>
    </row>
    <row r="91" spans="14:16" ht="24.9" customHeight="1" x14ac:dyDescent="0.25">
      <c r="N91" s="25"/>
      <c r="O91" s="25"/>
      <c r="P91" s="25"/>
    </row>
    <row r="92" spans="14:16" ht="24.9" customHeight="1" x14ac:dyDescent="0.25">
      <c r="N92" s="25"/>
      <c r="O92" s="25"/>
      <c r="P92" s="25"/>
    </row>
    <row r="93" spans="14:16" ht="24.9" customHeight="1" x14ac:dyDescent="0.25">
      <c r="N93" s="25"/>
      <c r="O93" s="25"/>
      <c r="P93" s="25"/>
    </row>
    <row r="94" spans="14:16" ht="24.9" customHeight="1" x14ac:dyDescent="0.25">
      <c r="N94" s="25"/>
      <c r="O94" s="25"/>
      <c r="P94" s="25"/>
    </row>
    <row r="95" spans="14:16" ht="24.9" customHeight="1" x14ac:dyDescent="0.25">
      <c r="N95" s="25"/>
      <c r="O95" s="25"/>
      <c r="P95" s="25"/>
    </row>
  </sheetData>
  <sortState xmlns:xlrd2="http://schemas.microsoft.com/office/spreadsheetml/2017/richdata2" ref="A5:L9">
    <sortCondition ref="B5:B9"/>
  </sortState>
  <mergeCells count="2">
    <mergeCell ref="A2:L2"/>
    <mergeCell ref="J1:L1"/>
  </mergeCells>
  <phoneticPr fontId="21" type="noConversion"/>
  <dataValidations count="1">
    <dataValidation operator="greaterThan" allowBlank="1" showInputMessage="1" showErrorMessage="1" sqref="G4:G14 L4:L14" xr:uid="{FD601F92-47FE-45EA-A14D-EE1A5A52E6A3}"/>
  </dataValidations>
  <printOptions horizontalCentered="1"/>
  <pageMargins left="0.7" right="0.7" top="0.75" bottom="0.75" header="0.3" footer="0.3"/>
  <pageSetup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158D-0378-448D-90FA-7BD3B29769BF}">
  <dimension ref="A1:V19"/>
  <sheetViews>
    <sheetView topLeftCell="K1" zoomScale="85" zoomScaleNormal="85" workbookViewId="0">
      <selection activeCell="R6" sqref="R6"/>
    </sheetView>
  </sheetViews>
  <sheetFormatPr defaultColWidth="9" defaultRowHeight="24.9" customHeight="1" x14ac:dyDescent="0.25"/>
  <cols>
    <col min="1" max="1" width="6.19921875" style="1" customWidth="1"/>
    <col min="2" max="2" width="11.8984375" style="1" bestFit="1" customWidth="1"/>
    <col min="3" max="3" width="22" style="1" customWidth="1"/>
    <col min="4" max="4" width="6.69921875" style="1" customWidth="1"/>
    <col min="5" max="5" width="12.59765625" style="1" customWidth="1"/>
    <col min="6" max="6" width="14" style="1" customWidth="1"/>
    <col min="7" max="7" width="10.59765625" style="1" customWidth="1"/>
    <col min="8" max="8" width="21.69921875" style="1" customWidth="1"/>
    <col min="9" max="9" width="15.59765625" style="1" bestFit="1" customWidth="1"/>
    <col min="10" max="10" width="16.59765625" style="1" customWidth="1"/>
    <col min="11" max="11" width="14.09765625" style="1" customWidth="1"/>
    <col min="12" max="12" width="13.8984375" style="1" customWidth="1"/>
    <col min="13" max="13" width="10.59765625" style="1" customWidth="1"/>
    <col min="14" max="14" width="18.3984375" style="1" customWidth="1"/>
    <col min="15" max="16" width="13.8984375" style="1" customWidth="1"/>
    <col min="17" max="17" width="17.69921875" style="1" customWidth="1"/>
    <col min="18" max="18" width="15.3984375" style="1" customWidth="1"/>
    <col min="19" max="19" width="13" style="1" customWidth="1"/>
    <col min="20" max="20" width="22.59765625" style="1" customWidth="1"/>
    <col min="21" max="22" width="17.8984375" style="1" customWidth="1"/>
    <col min="23" max="23" width="11.59765625" style="1" customWidth="1"/>
    <col min="24" max="24" width="10.19921875" style="1" bestFit="1" customWidth="1"/>
    <col min="25" max="16384" width="9" style="1"/>
  </cols>
  <sheetData>
    <row r="1" spans="1:22" ht="24.9" customHeight="1" x14ac:dyDescent="0.25">
      <c r="A1" s="22"/>
      <c r="B1" s="22"/>
      <c r="K1" s="30"/>
      <c r="L1" s="161" t="s">
        <v>187</v>
      </c>
      <c r="M1" s="161"/>
      <c r="N1" s="161"/>
    </row>
    <row r="2" spans="1:22" ht="30.75" customHeight="1" x14ac:dyDescent="0.25">
      <c r="A2" s="160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37"/>
      <c r="P2" s="37"/>
      <c r="Q2" s="37"/>
      <c r="R2" s="37"/>
    </row>
    <row r="3" spans="1:22" ht="35.25" customHeight="1" x14ac:dyDescent="0.25">
      <c r="D3" s="35"/>
      <c r="E3" s="36"/>
      <c r="K3" s="35" t="s">
        <v>68</v>
      </c>
      <c r="L3" s="147">
        <v>12</v>
      </c>
      <c r="P3" s="121" t="s">
        <v>159</v>
      </c>
      <c r="T3" s="67" t="s">
        <v>172</v>
      </c>
    </row>
    <row r="4" spans="1:22" ht="46.5" customHeight="1" x14ac:dyDescent="0.25">
      <c r="A4" s="57" t="s">
        <v>60</v>
      </c>
      <c r="B4" s="57" t="s">
        <v>63</v>
      </c>
      <c r="C4" s="57" t="s">
        <v>62</v>
      </c>
      <c r="D4" s="57" t="s">
        <v>61</v>
      </c>
      <c r="E4" s="57" t="s">
        <v>174</v>
      </c>
      <c r="F4" s="57" t="s">
        <v>64</v>
      </c>
      <c r="G4" s="57" t="s">
        <v>173</v>
      </c>
      <c r="H4" s="57" t="s">
        <v>65</v>
      </c>
      <c r="I4" s="57" t="s">
        <v>203</v>
      </c>
      <c r="J4" s="57" t="s">
        <v>172</v>
      </c>
      <c r="K4" s="57" t="s">
        <v>66</v>
      </c>
      <c r="L4" s="57" t="s">
        <v>176</v>
      </c>
      <c r="M4" s="57" t="s">
        <v>151</v>
      </c>
      <c r="N4" s="57" t="s">
        <v>179</v>
      </c>
      <c r="P4" s="57" t="s">
        <v>174</v>
      </c>
      <c r="Q4" s="57" t="s">
        <v>175</v>
      </c>
      <c r="R4" s="57" t="s">
        <v>67</v>
      </c>
      <c r="T4" s="118"/>
      <c r="U4" s="115" t="s">
        <v>149</v>
      </c>
      <c r="V4" s="115" t="s">
        <v>150</v>
      </c>
    </row>
    <row r="5" spans="1:22" ht="24.9" customHeight="1" x14ac:dyDescent="0.25">
      <c r="A5" s="58">
        <v>1</v>
      </c>
      <c r="B5" s="59">
        <v>43124</v>
      </c>
      <c r="C5" s="60" t="s">
        <v>79</v>
      </c>
      <c r="D5" s="61">
        <v>18</v>
      </c>
      <c r="E5" s="61" t="s">
        <v>70</v>
      </c>
      <c r="F5" s="61" t="s">
        <v>105</v>
      </c>
      <c r="G5" s="62" t="s">
        <v>149</v>
      </c>
      <c r="H5" s="60" t="s">
        <v>72</v>
      </c>
      <c r="I5" s="61">
        <v>5</v>
      </c>
      <c r="J5" s="120">
        <v>30000</v>
      </c>
      <c r="K5" s="63">
        <v>750000</v>
      </c>
      <c r="L5" s="64">
        <f>ROUND(K5*$L$3,-6)</f>
        <v>9000000</v>
      </c>
      <c r="M5" s="64">
        <f>RANK(L5,$L$5:$L$14,0)</f>
        <v>5</v>
      </c>
      <c r="N5" s="62" t="s">
        <v>178</v>
      </c>
      <c r="P5" s="61" t="s">
        <v>69</v>
      </c>
      <c r="Q5" s="120">
        <f>AVERAGEIF($E$5:$E$14,P5,$K$5:$K$14)</f>
        <v>1130000</v>
      </c>
      <c r="R5" s="120">
        <f>SUMIF($E$5:$E$14,P5,$L$5:$L$14)</f>
        <v>68000000</v>
      </c>
      <c r="T5" s="114">
        <v>12</v>
      </c>
      <c r="U5" s="119">
        <v>30000</v>
      </c>
      <c r="V5" s="119">
        <v>40000</v>
      </c>
    </row>
    <row r="6" spans="1:22" ht="24.9" customHeight="1" x14ac:dyDescent="0.25">
      <c r="A6" s="58">
        <v>2</v>
      </c>
      <c r="B6" s="59">
        <v>43136</v>
      </c>
      <c r="C6" s="60" t="s">
        <v>82</v>
      </c>
      <c r="D6" s="61">
        <v>16</v>
      </c>
      <c r="E6" s="61" t="s">
        <v>69</v>
      </c>
      <c r="F6" s="61" t="s">
        <v>108</v>
      </c>
      <c r="G6" s="62" t="s">
        <v>150</v>
      </c>
      <c r="H6" s="60" t="s">
        <v>73</v>
      </c>
      <c r="I6" s="61">
        <v>9</v>
      </c>
      <c r="J6" s="120">
        <v>50000</v>
      </c>
      <c r="K6" s="63">
        <v>2250000</v>
      </c>
      <c r="L6" s="64">
        <f t="shared" ref="L6:L14" si="0">ROUND(K6*$L$3,-6)</f>
        <v>27000000</v>
      </c>
      <c r="M6" s="64">
        <f t="shared" ref="M6:M14" si="1">RANK(L6,$L$5:$L$14,0)</f>
        <v>1</v>
      </c>
      <c r="N6" s="62" t="s">
        <v>178</v>
      </c>
      <c r="P6" s="61" t="s">
        <v>70</v>
      </c>
      <c r="Q6" s="120">
        <f t="shared" ref="Q6:Q7" si="2">AVERAGEIF($E$5:$E$14,P6,$K$5:$K$14)</f>
        <v>716666.66666666663</v>
      </c>
      <c r="R6" s="120">
        <f t="shared" ref="R6:R7" si="3">SUMIF($E$5:$E$14,P6,$L$5:$L$14)</f>
        <v>26000000</v>
      </c>
      <c r="T6" s="114">
        <v>18</v>
      </c>
      <c r="U6" s="119">
        <v>50000</v>
      </c>
      <c r="V6" s="119">
        <v>60000</v>
      </c>
    </row>
    <row r="7" spans="1:22" ht="24.9" customHeight="1" x14ac:dyDescent="0.25">
      <c r="A7" s="58">
        <v>3</v>
      </c>
      <c r="B7" s="59">
        <v>43172</v>
      </c>
      <c r="C7" s="60" t="s">
        <v>81</v>
      </c>
      <c r="D7" s="61">
        <v>14</v>
      </c>
      <c r="E7" s="61" t="s">
        <v>69</v>
      </c>
      <c r="F7" s="61" t="s">
        <v>107</v>
      </c>
      <c r="G7" s="62" t="s">
        <v>149</v>
      </c>
      <c r="H7" s="60" t="s">
        <v>71</v>
      </c>
      <c r="I7" s="61">
        <v>3</v>
      </c>
      <c r="J7" s="120">
        <v>80000</v>
      </c>
      <c r="K7" s="63">
        <v>600000</v>
      </c>
      <c r="L7" s="64">
        <f t="shared" si="0"/>
        <v>7000000</v>
      </c>
      <c r="M7" s="64">
        <f t="shared" si="1"/>
        <v>7</v>
      </c>
      <c r="N7" s="62" t="s">
        <v>95</v>
      </c>
      <c r="P7" s="61" t="s">
        <v>205</v>
      </c>
      <c r="Q7" s="120">
        <f t="shared" si="2"/>
        <v>525000</v>
      </c>
      <c r="R7" s="120">
        <f t="shared" si="3"/>
        <v>13000000</v>
      </c>
      <c r="T7" s="114">
        <v>22</v>
      </c>
      <c r="U7" s="119">
        <v>80000</v>
      </c>
      <c r="V7" s="119">
        <v>90000</v>
      </c>
    </row>
    <row r="8" spans="1:22" ht="24.9" customHeight="1" x14ac:dyDescent="0.25">
      <c r="A8" s="58">
        <v>4</v>
      </c>
      <c r="B8" s="59">
        <v>43214</v>
      </c>
      <c r="C8" s="60" t="s">
        <v>80</v>
      </c>
      <c r="D8" s="61">
        <v>20</v>
      </c>
      <c r="E8" s="61" t="s">
        <v>70</v>
      </c>
      <c r="F8" s="61" t="s">
        <v>106</v>
      </c>
      <c r="G8" s="62" t="s">
        <v>150</v>
      </c>
      <c r="H8" s="60" t="s">
        <v>75</v>
      </c>
      <c r="I8" s="61">
        <v>4</v>
      </c>
      <c r="J8" s="120">
        <v>40000</v>
      </c>
      <c r="K8" s="63">
        <v>600000</v>
      </c>
      <c r="L8" s="64">
        <f t="shared" si="0"/>
        <v>7000000</v>
      </c>
      <c r="M8" s="64">
        <f t="shared" si="1"/>
        <v>7</v>
      </c>
      <c r="N8" s="62" t="s">
        <v>178</v>
      </c>
      <c r="P8"/>
    </row>
    <row r="9" spans="1:22" ht="24.9" customHeight="1" x14ac:dyDescent="0.25">
      <c r="A9" s="58">
        <v>5</v>
      </c>
      <c r="B9" s="59">
        <v>43225</v>
      </c>
      <c r="C9" s="60" t="s">
        <v>84</v>
      </c>
      <c r="D9" s="61">
        <v>12</v>
      </c>
      <c r="E9" s="61" t="s">
        <v>69</v>
      </c>
      <c r="F9" s="61" t="s">
        <v>110</v>
      </c>
      <c r="G9" s="62" t="s">
        <v>149</v>
      </c>
      <c r="H9" s="60" t="s">
        <v>71</v>
      </c>
      <c r="I9" s="61">
        <v>7</v>
      </c>
      <c r="J9" s="120">
        <v>60000</v>
      </c>
      <c r="K9" s="63">
        <v>1050000</v>
      </c>
      <c r="L9" s="64">
        <f t="shared" si="0"/>
        <v>13000000</v>
      </c>
      <c r="M9" s="64">
        <f t="shared" si="1"/>
        <v>3</v>
      </c>
      <c r="N9" s="62" t="s">
        <v>178</v>
      </c>
      <c r="P9"/>
    </row>
    <row r="10" spans="1:22" ht="24.9" customHeight="1" x14ac:dyDescent="0.25">
      <c r="A10" s="58">
        <v>6</v>
      </c>
      <c r="B10" s="59">
        <v>43321</v>
      </c>
      <c r="C10" s="60" t="s">
        <v>83</v>
      </c>
      <c r="D10" s="61">
        <v>25</v>
      </c>
      <c r="E10" s="61" t="s">
        <v>205</v>
      </c>
      <c r="F10" s="61" t="s">
        <v>109</v>
      </c>
      <c r="G10" s="62" t="s">
        <v>150</v>
      </c>
      <c r="H10" s="60" t="s">
        <v>73</v>
      </c>
      <c r="I10" s="61">
        <v>3</v>
      </c>
      <c r="J10" s="120">
        <v>90000</v>
      </c>
      <c r="K10" s="63">
        <v>750000</v>
      </c>
      <c r="L10" s="64">
        <f t="shared" si="0"/>
        <v>9000000</v>
      </c>
      <c r="M10" s="64">
        <f t="shared" si="1"/>
        <v>5</v>
      </c>
      <c r="N10" s="62" t="s">
        <v>178</v>
      </c>
      <c r="P10" s="67" t="s">
        <v>171</v>
      </c>
      <c r="T10" s="67" t="s">
        <v>179</v>
      </c>
    </row>
    <row r="11" spans="1:22" ht="24.9" customHeight="1" x14ac:dyDescent="0.25">
      <c r="A11" s="58">
        <v>7</v>
      </c>
      <c r="B11" s="59">
        <v>43345</v>
      </c>
      <c r="C11" s="60" t="s">
        <v>78</v>
      </c>
      <c r="D11" s="61">
        <v>22</v>
      </c>
      <c r="E11" s="61" t="s">
        <v>205</v>
      </c>
      <c r="F11" s="61" t="s">
        <v>104</v>
      </c>
      <c r="G11" s="62" t="s">
        <v>150</v>
      </c>
      <c r="H11" s="60" t="s">
        <v>74</v>
      </c>
      <c r="I11" s="61">
        <v>1</v>
      </c>
      <c r="J11" s="120">
        <v>50000</v>
      </c>
      <c r="K11" s="63">
        <v>300000</v>
      </c>
      <c r="L11" s="64">
        <f t="shared" si="0"/>
        <v>4000000</v>
      </c>
      <c r="M11" s="64">
        <f t="shared" si="1"/>
        <v>9</v>
      </c>
      <c r="N11" s="62" t="s">
        <v>178</v>
      </c>
      <c r="P11"/>
      <c r="T11" s="65" t="s">
        <v>177</v>
      </c>
      <c r="U11" s="66">
        <v>1</v>
      </c>
      <c r="V11" s="66">
        <v>6</v>
      </c>
    </row>
    <row r="12" spans="1:22" ht="24.9" customHeight="1" x14ac:dyDescent="0.25">
      <c r="A12" s="58">
        <v>8</v>
      </c>
      <c r="B12" s="59">
        <v>43375</v>
      </c>
      <c r="C12" s="60" t="s">
        <v>76</v>
      </c>
      <c r="D12" s="61">
        <v>13</v>
      </c>
      <c r="E12" s="61" t="s">
        <v>69</v>
      </c>
      <c r="F12" s="61" t="s">
        <v>102</v>
      </c>
      <c r="G12" s="62" t="s">
        <v>149</v>
      </c>
      <c r="H12" s="60" t="s">
        <v>74</v>
      </c>
      <c r="I12" s="61">
        <v>1</v>
      </c>
      <c r="J12" s="120">
        <v>80000</v>
      </c>
      <c r="K12" s="63">
        <v>150000</v>
      </c>
      <c r="L12" s="64">
        <f t="shared" si="0"/>
        <v>2000000</v>
      </c>
      <c r="M12" s="64">
        <f t="shared" si="1"/>
        <v>10</v>
      </c>
      <c r="N12" s="62" t="s">
        <v>95</v>
      </c>
      <c r="P12"/>
      <c r="T12" s="65" t="s">
        <v>179</v>
      </c>
      <c r="U12" s="66" t="s">
        <v>178</v>
      </c>
      <c r="V12" s="66" t="s">
        <v>95</v>
      </c>
    </row>
    <row r="13" spans="1:22" ht="24.9" customHeight="1" x14ac:dyDescent="0.25">
      <c r="A13" s="58">
        <v>9</v>
      </c>
      <c r="B13" s="59">
        <v>43424</v>
      </c>
      <c r="C13" s="60" t="s">
        <v>85</v>
      </c>
      <c r="D13" s="61">
        <v>21</v>
      </c>
      <c r="E13" s="61" t="s">
        <v>70</v>
      </c>
      <c r="F13" s="61" t="s">
        <v>111</v>
      </c>
      <c r="G13" s="62" t="s">
        <v>149</v>
      </c>
      <c r="H13" s="60" t="s">
        <v>75</v>
      </c>
      <c r="I13" s="61">
        <v>4</v>
      </c>
      <c r="J13" s="120">
        <v>40000</v>
      </c>
      <c r="K13" s="63">
        <v>800000</v>
      </c>
      <c r="L13" s="64">
        <f t="shared" si="0"/>
        <v>10000000</v>
      </c>
      <c r="M13" s="64">
        <f t="shared" si="1"/>
        <v>4</v>
      </c>
      <c r="N13" s="62" t="s">
        <v>95</v>
      </c>
      <c r="P13"/>
    </row>
    <row r="14" spans="1:22" ht="24.9" customHeight="1" x14ac:dyDescent="0.25">
      <c r="A14" s="58">
        <v>10</v>
      </c>
      <c r="B14" s="59">
        <v>43450</v>
      </c>
      <c r="C14" s="60" t="s">
        <v>77</v>
      </c>
      <c r="D14" s="61">
        <v>14</v>
      </c>
      <c r="E14" s="61" t="s">
        <v>69</v>
      </c>
      <c r="F14" s="61" t="s">
        <v>103</v>
      </c>
      <c r="G14" s="62" t="s">
        <v>150</v>
      </c>
      <c r="H14" s="60" t="s">
        <v>75</v>
      </c>
      <c r="I14" s="61">
        <v>8</v>
      </c>
      <c r="J14" s="120">
        <v>60000</v>
      </c>
      <c r="K14" s="63">
        <v>1600000</v>
      </c>
      <c r="L14" s="64">
        <f t="shared" si="0"/>
        <v>19000000</v>
      </c>
      <c r="M14" s="64">
        <f t="shared" si="1"/>
        <v>2</v>
      </c>
      <c r="N14" s="62" t="s">
        <v>95</v>
      </c>
      <c r="P14"/>
    </row>
    <row r="17" spans="1:9" ht="24.9" customHeight="1" x14ac:dyDescent="0.25">
      <c r="A17" s="122" t="s">
        <v>204</v>
      </c>
      <c r="I17" s="149"/>
    </row>
    <row r="18" spans="1:9" ht="24.9" customHeight="1" x14ac:dyDescent="0.25">
      <c r="A18" s="121"/>
    </row>
    <row r="19" spans="1:9" ht="24.9" customHeight="1" x14ac:dyDescent="0.25">
      <c r="A19" s="122" t="s">
        <v>180</v>
      </c>
      <c r="H19" s="148"/>
    </row>
  </sheetData>
  <sortState xmlns:xlrd2="http://schemas.microsoft.com/office/spreadsheetml/2017/richdata2" ref="P5:P7">
    <sortCondition descending="1" ref="P4"/>
  </sortState>
  <mergeCells count="2">
    <mergeCell ref="A2:N2"/>
    <mergeCell ref="L1:N1"/>
  </mergeCells>
  <phoneticPr fontId="21" type="noConversion"/>
  <dataValidations count="1">
    <dataValidation operator="greaterThan" allowBlank="1" showInputMessage="1" showErrorMessage="1" sqref="I4:N4" xr:uid="{6945F0EA-7F9E-413D-9442-2D0F538E8AB8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A34-FC48-4637-ACF8-2CFA01522F59}">
  <dimension ref="A1:V19"/>
  <sheetViews>
    <sheetView topLeftCell="G1" zoomScale="85" zoomScaleNormal="85" workbookViewId="0">
      <selection activeCell="I6" sqref="I6"/>
    </sheetView>
  </sheetViews>
  <sheetFormatPr defaultColWidth="9" defaultRowHeight="24.9" customHeight="1" x14ac:dyDescent="0.25"/>
  <cols>
    <col min="1" max="1" width="8.3984375" style="1" customWidth="1"/>
    <col min="2" max="2" width="11.3984375" style="1" customWidth="1"/>
    <col min="3" max="3" width="22.3984375" style="1" customWidth="1"/>
    <col min="4" max="4" width="8.09765625" style="1" customWidth="1"/>
    <col min="5" max="5" width="21" style="1" customWidth="1"/>
    <col min="6" max="7" width="15.09765625" style="1" customWidth="1"/>
    <col min="8" max="8" width="16.19921875" style="1" customWidth="1"/>
    <col min="9" max="9" width="13.59765625" style="1" customWidth="1"/>
    <col min="10" max="10" width="14.69921875" style="1" customWidth="1"/>
    <col min="11" max="11" width="12.8984375" style="1" customWidth="1"/>
    <col min="12" max="12" width="13.69921875" style="1" customWidth="1"/>
    <col min="13" max="13" width="10.69921875" style="1" customWidth="1"/>
    <col min="14" max="14" width="13.8984375" style="1" customWidth="1"/>
    <col min="15" max="15" width="21.59765625" style="1" bestFit="1" customWidth="1"/>
    <col min="16" max="17" width="15" style="1" customWidth="1"/>
    <col min="18" max="18" width="11" style="1" customWidth="1"/>
    <col min="19" max="19" width="23.3984375" style="1" bestFit="1" customWidth="1"/>
    <col min="20" max="20" width="16.3984375" style="1" customWidth="1"/>
    <col min="21" max="21" width="19.8984375" style="1" bestFit="1" customWidth="1"/>
    <col min="22" max="22" width="15.3984375" style="1" bestFit="1" customWidth="1"/>
    <col min="23" max="23" width="11.59765625" style="1" customWidth="1"/>
    <col min="24" max="24" width="10.19921875" style="1" bestFit="1" customWidth="1"/>
    <col min="25" max="16384" width="9" style="1"/>
  </cols>
  <sheetData>
    <row r="1" spans="1:22" ht="26.25" customHeight="1" x14ac:dyDescent="0.25">
      <c r="A1" s="22"/>
      <c r="B1" s="22"/>
      <c r="C1" s="22"/>
      <c r="D1" s="22"/>
      <c r="E1" s="22"/>
      <c r="F1" s="22"/>
      <c r="K1" s="163" t="s">
        <v>186</v>
      </c>
      <c r="L1" s="163"/>
      <c r="M1" s="163"/>
      <c r="N1" s="30"/>
    </row>
    <row r="2" spans="1:22" ht="42.75" customHeight="1" x14ac:dyDescent="0.25">
      <c r="A2" s="162" t="s">
        <v>130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46"/>
      <c r="O2" s="37"/>
      <c r="P2" s="8"/>
      <c r="Q2" s="8"/>
    </row>
    <row r="3" spans="1:22" ht="30.75" customHeight="1" x14ac:dyDescent="0.25">
      <c r="E3" s="36"/>
      <c r="H3" s="9"/>
      <c r="J3" s="47"/>
      <c r="K3" s="127"/>
      <c r="M3" s="36"/>
      <c r="O3" s="127" t="s">
        <v>159</v>
      </c>
      <c r="S3" s="54" t="s">
        <v>158</v>
      </c>
    </row>
    <row r="4" spans="1:22" ht="45" customHeight="1" x14ac:dyDescent="0.25">
      <c r="A4" s="128" t="s">
        <v>120</v>
      </c>
      <c r="B4" s="128" t="s">
        <v>91</v>
      </c>
      <c r="C4" s="128" t="s">
        <v>89</v>
      </c>
      <c r="D4" s="128" t="s">
        <v>61</v>
      </c>
      <c r="E4" s="128" t="s">
        <v>128</v>
      </c>
      <c r="F4" s="128" t="s">
        <v>122</v>
      </c>
      <c r="G4" s="128" t="s">
        <v>118</v>
      </c>
      <c r="H4" s="128" t="s">
        <v>181</v>
      </c>
      <c r="I4" s="128" t="s">
        <v>121</v>
      </c>
      <c r="J4" s="128" t="s">
        <v>185</v>
      </c>
      <c r="K4" s="128" t="s">
        <v>184</v>
      </c>
      <c r="L4" s="128" t="s">
        <v>119</v>
      </c>
      <c r="M4" s="128" t="s">
        <v>151</v>
      </c>
      <c r="O4" s="128" t="s">
        <v>216</v>
      </c>
      <c r="P4" s="128" t="s">
        <v>183</v>
      </c>
      <c r="Q4" s="128" t="s">
        <v>217</v>
      </c>
    </row>
    <row r="5" spans="1:22" ht="24.9" customHeight="1" x14ac:dyDescent="0.25">
      <c r="A5" s="49" t="s">
        <v>127</v>
      </c>
      <c r="B5" s="49" t="s">
        <v>206</v>
      </c>
      <c r="C5" s="51" t="s">
        <v>40</v>
      </c>
      <c r="D5" s="50">
        <v>40</v>
      </c>
      <c r="E5" s="48" t="str">
        <f>HLOOKUP(LEFT(B5,2),$T$11:$V$12,2,0)</f>
        <v>Phòng Giao dịch</v>
      </c>
      <c r="F5" s="48" t="str">
        <f>IF(RIGHT(B5,2)="TP","Trưởng phòng","Nhân viên")</f>
        <v>Trưởng phòng</v>
      </c>
      <c r="G5" s="87">
        <v>43744</v>
      </c>
      <c r="H5" s="51" t="s">
        <v>124</v>
      </c>
      <c r="I5" s="134">
        <f>VLOOKUP(D5,$O$12:$Q$14,IF(H5="Vietnam Airline",2,3),1)</f>
        <v>5400000</v>
      </c>
      <c r="J5" s="56">
        <v>7500000</v>
      </c>
      <c r="K5" s="56">
        <v>1480000</v>
      </c>
      <c r="L5" s="134">
        <v>14000000</v>
      </c>
      <c r="M5" s="133">
        <v>6</v>
      </c>
      <c r="N5" s="20"/>
      <c r="O5" s="51" t="s">
        <v>136</v>
      </c>
      <c r="P5" s="151"/>
      <c r="Q5" s="152"/>
    </row>
    <row r="6" spans="1:22" ht="24.9" customHeight="1" x14ac:dyDescent="0.25">
      <c r="A6" s="49" t="s">
        <v>127</v>
      </c>
      <c r="B6" s="49" t="s">
        <v>207</v>
      </c>
      <c r="C6" s="51" t="s">
        <v>41</v>
      </c>
      <c r="D6" s="50">
        <v>25</v>
      </c>
      <c r="E6" s="48" t="str">
        <f t="shared" ref="E6:E14" si="0">HLOOKUP(LEFT(B6,2),$T$11:$V$12,2,0)</f>
        <v>Phòng Giao dịch</v>
      </c>
      <c r="F6" s="48" t="str">
        <f t="shared" ref="F6:F14" si="1">IF(RIGHT(B6,2)="TP","Trưởng phòng","Nhân viên")</f>
        <v>Nhân viên</v>
      </c>
      <c r="G6" s="87">
        <v>43744</v>
      </c>
      <c r="H6" s="51" t="s">
        <v>124</v>
      </c>
      <c r="I6" s="134">
        <f t="shared" ref="I6:I14" si="2">VLOOKUP(D6,$O$12:$Q$14,IF(H6="Vietnam Airline",2,3),1)</f>
        <v>5400000</v>
      </c>
      <c r="J6" s="56">
        <v>7500000</v>
      </c>
      <c r="K6" s="56">
        <v>1150000</v>
      </c>
      <c r="L6" s="134">
        <v>14000000</v>
      </c>
      <c r="M6" s="133">
        <v>6</v>
      </c>
      <c r="O6" s="51" t="s">
        <v>137</v>
      </c>
      <c r="P6" s="151"/>
      <c r="Q6" s="152"/>
    </row>
    <row r="7" spans="1:22" ht="24.9" customHeight="1" x14ac:dyDescent="0.25">
      <c r="A7" s="49" t="s">
        <v>127</v>
      </c>
      <c r="B7" s="49" t="s">
        <v>208</v>
      </c>
      <c r="C7" s="51" t="s">
        <v>42</v>
      </c>
      <c r="D7" s="50">
        <v>30</v>
      </c>
      <c r="E7" s="48" t="str">
        <f t="shared" si="0"/>
        <v>Phòng Giao dịch</v>
      </c>
      <c r="F7" s="48" t="str">
        <f t="shared" si="1"/>
        <v>Nhân viên</v>
      </c>
      <c r="G7" s="87">
        <v>43744</v>
      </c>
      <c r="H7" s="51" t="s">
        <v>124</v>
      </c>
      <c r="I7" s="134">
        <f t="shared" si="2"/>
        <v>5400000</v>
      </c>
      <c r="J7" s="56">
        <v>7500000</v>
      </c>
      <c r="K7" s="56">
        <v>1730000</v>
      </c>
      <c r="L7" s="134">
        <v>9200000</v>
      </c>
      <c r="M7" s="133">
        <v>1</v>
      </c>
      <c r="O7" s="51" t="s">
        <v>138</v>
      </c>
      <c r="P7" s="151"/>
      <c r="Q7" s="152"/>
    </row>
    <row r="8" spans="1:22" ht="24.9" customHeight="1" x14ac:dyDescent="0.25">
      <c r="A8" s="49" t="s">
        <v>131</v>
      </c>
      <c r="B8" s="49" t="s">
        <v>209</v>
      </c>
      <c r="C8" s="51" t="s">
        <v>82</v>
      </c>
      <c r="D8" s="50">
        <v>32</v>
      </c>
      <c r="E8" s="48" t="str">
        <f t="shared" si="0"/>
        <v>Phòng Quản lý dự án</v>
      </c>
      <c r="F8" s="48" t="str">
        <f t="shared" si="1"/>
        <v>Trưởng phòng</v>
      </c>
      <c r="G8" s="87">
        <v>43750</v>
      </c>
      <c r="H8" s="51" t="s">
        <v>123</v>
      </c>
      <c r="I8" s="134">
        <f t="shared" si="2"/>
        <v>5300000</v>
      </c>
      <c r="J8" s="56">
        <v>9000000</v>
      </c>
      <c r="K8" s="56">
        <v>1110000</v>
      </c>
      <c r="L8" s="134">
        <v>15200000</v>
      </c>
      <c r="M8" s="133">
        <v>8</v>
      </c>
      <c r="O8"/>
    </row>
    <row r="9" spans="1:22" ht="24.9" customHeight="1" x14ac:dyDescent="0.25">
      <c r="A9" s="49" t="s">
        <v>131</v>
      </c>
      <c r="B9" s="49" t="s">
        <v>210</v>
      </c>
      <c r="C9" s="51" t="s">
        <v>83</v>
      </c>
      <c r="D9" s="50">
        <v>27</v>
      </c>
      <c r="E9" s="48" t="str">
        <f t="shared" si="0"/>
        <v>Phòng Quản lý dự án</v>
      </c>
      <c r="F9" s="48" t="str">
        <f t="shared" si="1"/>
        <v>Nhân viên</v>
      </c>
      <c r="G9" s="87">
        <v>43750</v>
      </c>
      <c r="H9" s="51" t="s">
        <v>123</v>
      </c>
      <c r="I9" s="134">
        <f t="shared" si="2"/>
        <v>5300000</v>
      </c>
      <c r="J9" s="56">
        <v>9000000</v>
      </c>
      <c r="K9" s="56">
        <v>1950000</v>
      </c>
      <c r="L9" s="134">
        <v>16400000</v>
      </c>
      <c r="M9" s="133">
        <v>10</v>
      </c>
      <c r="O9"/>
    </row>
    <row r="10" spans="1:22" ht="24.9" customHeight="1" x14ac:dyDescent="0.25">
      <c r="A10" s="49" t="s">
        <v>131</v>
      </c>
      <c r="B10" s="49" t="s">
        <v>211</v>
      </c>
      <c r="C10" s="51" t="s">
        <v>84</v>
      </c>
      <c r="D10" s="50">
        <v>24</v>
      </c>
      <c r="E10" s="48" t="str">
        <f t="shared" si="0"/>
        <v>Phòng Quản lý dự án</v>
      </c>
      <c r="F10" s="48" t="str">
        <f t="shared" si="1"/>
        <v>Nhân viên</v>
      </c>
      <c r="G10" s="87">
        <v>43750</v>
      </c>
      <c r="H10" s="51" t="s">
        <v>123</v>
      </c>
      <c r="I10" s="134">
        <f t="shared" si="2"/>
        <v>5300000</v>
      </c>
      <c r="J10" s="56">
        <v>9000000</v>
      </c>
      <c r="K10" s="56">
        <v>1280000</v>
      </c>
      <c r="L10" s="134">
        <v>10300000</v>
      </c>
      <c r="M10" s="133">
        <v>2</v>
      </c>
      <c r="O10" s="54" t="s">
        <v>121</v>
      </c>
      <c r="S10" s="54" t="s">
        <v>129</v>
      </c>
    </row>
    <row r="11" spans="1:22" ht="34.5" customHeight="1" x14ac:dyDescent="0.25">
      <c r="A11" s="49" t="s">
        <v>131</v>
      </c>
      <c r="B11" s="49" t="s">
        <v>212</v>
      </c>
      <c r="C11" s="51" t="s">
        <v>85</v>
      </c>
      <c r="D11" s="50">
        <v>30</v>
      </c>
      <c r="E11" s="48" t="str">
        <f t="shared" si="0"/>
        <v>Phòng Quản lý dự án</v>
      </c>
      <c r="F11" s="48" t="str">
        <f t="shared" si="1"/>
        <v>Nhân viên</v>
      </c>
      <c r="G11" s="87">
        <v>43750</v>
      </c>
      <c r="H11" s="51" t="s">
        <v>123</v>
      </c>
      <c r="I11" s="134">
        <f t="shared" si="2"/>
        <v>5300000</v>
      </c>
      <c r="J11" s="56">
        <v>9000000</v>
      </c>
      <c r="K11" s="56">
        <v>1350000</v>
      </c>
      <c r="L11" s="134">
        <v>15400000</v>
      </c>
      <c r="M11" s="133">
        <v>9</v>
      </c>
      <c r="O11" s="132"/>
      <c r="P11" s="124" t="s">
        <v>123</v>
      </c>
      <c r="Q11" s="124" t="s">
        <v>124</v>
      </c>
      <c r="S11" s="130" t="s">
        <v>182</v>
      </c>
      <c r="T11" s="52" t="s">
        <v>133</v>
      </c>
      <c r="U11" s="52" t="s">
        <v>134</v>
      </c>
      <c r="V11" s="126" t="s">
        <v>135</v>
      </c>
    </row>
    <row r="12" spans="1:22" ht="24.9" customHeight="1" x14ac:dyDescent="0.25">
      <c r="A12" s="49" t="s">
        <v>132</v>
      </c>
      <c r="B12" s="49" t="s">
        <v>213</v>
      </c>
      <c r="C12" s="51" t="s">
        <v>86</v>
      </c>
      <c r="D12" s="50">
        <v>35</v>
      </c>
      <c r="E12" s="48" t="str">
        <f t="shared" si="0"/>
        <v>Phòng Tín dụng</v>
      </c>
      <c r="F12" s="48" t="str">
        <f t="shared" si="1"/>
        <v>Trưởng phòng</v>
      </c>
      <c r="G12" s="87">
        <v>43756</v>
      </c>
      <c r="H12" s="51" t="s">
        <v>124</v>
      </c>
      <c r="I12" s="134">
        <f t="shared" si="2"/>
        <v>5400000</v>
      </c>
      <c r="J12" s="56">
        <v>6000000</v>
      </c>
      <c r="K12" s="56">
        <v>1420000</v>
      </c>
      <c r="L12" s="134">
        <v>12700000</v>
      </c>
      <c r="M12" s="133">
        <v>4</v>
      </c>
      <c r="O12" s="123">
        <v>1</v>
      </c>
      <c r="P12" s="153">
        <v>0</v>
      </c>
      <c r="Q12" s="125">
        <v>0</v>
      </c>
      <c r="S12" s="131" t="s">
        <v>128</v>
      </c>
      <c r="T12" s="53" t="s">
        <v>136</v>
      </c>
      <c r="U12" s="53" t="s">
        <v>137</v>
      </c>
      <c r="V12" s="53" t="s">
        <v>138</v>
      </c>
    </row>
    <row r="13" spans="1:22" ht="24.9" customHeight="1" x14ac:dyDescent="0.25">
      <c r="A13" s="49" t="s">
        <v>132</v>
      </c>
      <c r="B13" s="49" t="s">
        <v>214</v>
      </c>
      <c r="C13" s="51" t="s">
        <v>125</v>
      </c>
      <c r="D13" s="50">
        <v>26</v>
      </c>
      <c r="E13" s="48" t="str">
        <f t="shared" si="0"/>
        <v>Phòng Tín dụng</v>
      </c>
      <c r="F13" s="48" t="str">
        <f t="shared" si="1"/>
        <v>Nhân viên</v>
      </c>
      <c r="G13" s="87">
        <v>43756</v>
      </c>
      <c r="H13" s="51" t="s">
        <v>124</v>
      </c>
      <c r="I13" s="134">
        <f t="shared" si="2"/>
        <v>5400000</v>
      </c>
      <c r="J13" s="56">
        <v>6000000</v>
      </c>
      <c r="K13" s="56">
        <v>1560000</v>
      </c>
      <c r="L13" s="134">
        <v>12700000</v>
      </c>
      <c r="M13" s="133">
        <v>4</v>
      </c>
      <c r="O13" s="123">
        <v>3</v>
      </c>
      <c r="P13" s="153">
        <v>5000000</v>
      </c>
      <c r="Q13" s="125">
        <v>5100000</v>
      </c>
    </row>
    <row r="14" spans="1:22" ht="24.9" customHeight="1" x14ac:dyDescent="0.25">
      <c r="A14" s="49" t="s">
        <v>132</v>
      </c>
      <c r="B14" s="49" t="s">
        <v>215</v>
      </c>
      <c r="C14" s="51" t="s">
        <v>126</v>
      </c>
      <c r="D14" s="50">
        <v>23</v>
      </c>
      <c r="E14" s="48" t="str">
        <f t="shared" si="0"/>
        <v>Phòng Tín dụng</v>
      </c>
      <c r="F14" s="48" t="str">
        <f t="shared" si="1"/>
        <v>Nhân viên</v>
      </c>
      <c r="G14" s="87">
        <v>43756</v>
      </c>
      <c r="H14" s="51" t="s">
        <v>124</v>
      </c>
      <c r="I14" s="134">
        <f t="shared" si="2"/>
        <v>5400000</v>
      </c>
      <c r="J14" s="56">
        <v>6000000</v>
      </c>
      <c r="K14" s="56">
        <v>1210000</v>
      </c>
      <c r="L14" s="134">
        <v>12600000</v>
      </c>
      <c r="M14" s="133">
        <v>3</v>
      </c>
      <c r="O14" s="123">
        <v>13</v>
      </c>
      <c r="P14" s="153">
        <v>5300000</v>
      </c>
      <c r="Q14" s="125">
        <v>5400000</v>
      </c>
    </row>
    <row r="17" spans="1:8" ht="24.9" customHeight="1" x14ac:dyDescent="0.25">
      <c r="A17" s="129" t="s">
        <v>218</v>
      </c>
      <c r="H17" s="150"/>
    </row>
    <row r="18" spans="1:8" ht="24.9" customHeight="1" x14ac:dyDescent="0.25">
      <c r="A18" s="129"/>
    </row>
    <row r="19" spans="1:8" ht="24.9" customHeight="1" x14ac:dyDescent="0.25">
      <c r="A19" s="129" t="s">
        <v>219</v>
      </c>
      <c r="E19" s="150"/>
    </row>
  </sheetData>
  <mergeCells count="2">
    <mergeCell ref="A2:M2"/>
    <mergeCell ref="K1:M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DD5290C0ED540BC63E6C71A40F96D" ma:contentTypeVersion="2" ma:contentTypeDescription="Create a new document." ma:contentTypeScope="" ma:versionID="87340997df3133d5a313de40b9e2850f">
  <xsd:schema xmlns:xsd="http://www.w3.org/2001/XMLSchema" xmlns:xs="http://www.w3.org/2001/XMLSchema" xmlns:p="http://schemas.microsoft.com/office/2006/metadata/properties" xmlns:ns3="ae23ead3-2dd2-49a4-b1e1-74f19616810f" targetNamespace="http://schemas.microsoft.com/office/2006/metadata/properties" ma:root="true" ma:fieldsID="1ff53352affba979db26c94c860e9f21" ns3:_="">
    <xsd:import namespace="ae23ead3-2dd2-49a4-b1e1-74f1961681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3ead3-2dd2-49a4-b1e1-74f196168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F15904-1BCF-4F50-9E2B-8E4C50500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D3D87A-EE7A-4C0A-8FC3-946C132EAE59}">
  <ds:schemaRefs>
    <ds:schemaRef ds:uri="ae23ead3-2dd2-49a4-b1e1-74f19616810f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D16AE97-1755-47D0-814E-8076F8C7E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3ead3-2dd2-49a4-b1e1-74f196168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English</vt:lpstr>
      <vt:lpstr>Flower</vt:lpstr>
      <vt:lpstr>MilkTea</vt:lpstr>
      <vt:lpstr>Cinema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a41725 Khương Văn Việt</cp:lastModifiedBy>
  <dcterms:created xsi:type="dcterms:W3CDTF">2019-08-26T07:51:57Z</dcterms:created>
  <dcterms:modified xsi:type="dcterms:W3CDTF">2023-09-10T17:55:35Z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0x0101009BFDD5290C0ED540BC63E6C71A40F96D</vt:lpwstr>
  </property>
</Properties>
</file>