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iffa\Documents\Tiffany\FINA 4101\Weekly Analysis\"/>
    </mc:Choice>
  </mc:AlternateContent>
  <xr:revisionPtr revIDLastSave="0" documentId="13_ncr:1_{41E85B7E-F4AE-40BC-AC86-4226F078FF19}" xr6:coauthVersionLast="45" xr6:coauthVersionMax="45" xr10:uidLastSave="{00000000-0000-0000-0000-000000000000}"/>
  <bookViews>
    <workbookView xWindow="-108" yWindow="-108" windowWidth="23256" windowHeight="12576" activeTab="3" xr2:uid="{9BAF0562-8338-4E0C-9D9A-A2AFFDF66AAF}"/>
  </bookViews>
  <sheets>
    <sheet name="Wk 11 Bal Sheet" sheetId="1" r:id="rId1"/>
    <sheet name="Wk 11 Dupont Breakdown 1.0" sheetId="2" r:id="rId2"/>
    <sheet name="Wk 11 Dupont Breakdown 1.1" sheetId="3" r:id="rId3"/>
    <sheet name="Wk 11 Dupont Difference " sheetId="4" r:id="rId4"/>
  </sheets>
  <definedNames>
    <definedName name="_xlnm._FilterDatabase" localSheetId="2" hidden="1">'Wk 11 Dupont Breakdown 1.1'!$K$23:$L$26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6" i="3" l="1"/>
  <c r="F56" i="3"/>
  <c r="F56" i="2"/>
  <c r="J56" i="3"/>
  <c r="J52" i="3"/>
  <c r="J51" i="3"/>
  <c r="G56" i="3"/>
  <c r="E56" i="3"/>
  <c r="H56" i="3"/>
  <c r="H52" i="3"/>
  <c r="F34" i="3"/>
  <c r="H51" i="3"/>
  <c r="I56" i="3"/>
  <c r="I44" i="3"/>
  <c r="I43" i="3"/>
  <c r="I42" i="3"/>
  <c r="I34" i="3"/>
  <c r="L44" i="3"/>
  <c r="L26" i="3" s="1"/>
  <c r="L34" i="3"/>
  <c r="F26" i="3"/>
  <c r="I26" i="3"/>
  <c r="I18" i="3"/>
  <c r="I56" i="2"/>
  <c r="J56" i="2"/>
  <c r="I52" i="2"/>
  <c r="I51" i="2"/>
  <c r="J52" i="2"/>
  <c r="J51" i="2"/>
  <c r="H56" i="2"/>
  <c r="H52" i="2"/>
  <c r="H51" i="2"/>
  <c r="G56" i="2"/>
  <c r="G52" i="2"/>
  <c r="G51" i="2"/>
  <c r="E56" i="2"/>
  <c r="E52" i="2"/>
  <c r="E51" i="2"/>
  <c r="D56" i="2"/>
  <c r="D52" i="2"/>
  <c r="D51" i="2"/>
  <c r="C52" i="2"/>
  <c r="C56" i="2" s="1"/>
  <c r="C51" i="2"/>
  <c r="I52" i="3" l="1"/>
  <c r="G51" i="3"/>
  <c r="G52" i="3"/>
  <c r="E52" i="3"/>
  <c r="E51" i="3"/>
  <c r="D52" i="3"/>
  <c r="D56" i="3" s="1"/>
  <c r="D51" i="3"/>
  <c r="C52" i="3"/>
  <c r="C51" i="3"/>
  <c r="C34" i="3"/>
  <c r="C42" i="3" s="1"/>
  <c r="F32" i="3"/>
  <c r="C43" i="3" s="1"/>
  <c r="F44" i="3"/>
  <c r="C26" i="3"/>
  <c r="C18" i="3"/>
  <c r="B6" i="4"/>
  <c r="C44" i="3" l="1"/>
  <c r="I51" i="3" s="1"/>
  <c r="B4" i="4"/>
  <c r="L44" i="2" l="1"/>
  <c r="L26" i="2" s="1"/>
  <c r="L32" i="2"/>
  <c r="I32" i="2"/>
  <c r="I34" i="2" s="1"/>
  <c r="L33" i="2"/>
  <c r="I26" i="2"/>
  <c r="I18" i="2"/>
  <c r="C34" i="2"/>
  <c r="C42" i="2" s="1"/>
  <c r="F32" i="2"/>
  <c r="F33" i="2"/>
  <c r="L34" i="2" l="1"/>
  <c r="I43" i="2" s="1"/>
  <c r="I42" i="2"/>
  <c r="F44" i="2"/>
  <c r="F26" i="2" s="1"/>
  <c r="I44" i="2" l="1"/>
  <c r="F34" i="2"/>
  <c r="C43" i="2" s="1"/>
  <c r="C18" i="2"/>
  <c r="C44" i="2" l="1"/>
  <c r="B52" i="3" l="1"/>
  <c r="B20" i="4" s="1"/>
  <c r="B51" i="3"/>
  <c r="B19" i="4" s="1"/>
  <c r="B16" i="4"/>
  <c r="B52" i="2"/>
  <c r="B14" i="4" s="1"/>
  <c r="B51" i="2"/>
  <c r="B10" i="4"/>
  <c r="C16" i="1"/>
  <c r="B16" i="1"/>
  <c r="B56" i="2" l="1"/>
  <c r="B13" i="4"/>
  <c r="B56" i="3"/>
</calcChain>
</file>

<file path=xl/sharedStrings.xml><?xml version="1.0" encoding="utf-8"?>
<sst xmlns="http://schemas.openxmlformats.org/spreadsheetml/2006/main" count="315" uniqueCount="78">
  <si>
    <t>Your Name:</t>
  </si>
  <si>
    <t>Company Name and Ticker:</t>
  </si>
  <si>
    <t>Week 11:  Balance Sheet Analysis</t>
  </si>
  <si>
    <t>Grade 
(0-10)</t>
  </si>
  <si>
    <t>Weighting (%)</t>
  </si>
  <si>
    <t>Explanation</t>
  </si>
  <si>
    <t>Level and Appropriateness of Debt</t>
  </si>
  <si>
    <t>Cash</t>
  </si>
  <si>
    <t xml:space="preserve">Note:  Please use "Print Preview" before submitting to make sure your Weekly Analysis prints cleanly/ legibly.  </t>
  </si>
  <si>
    <t>Credit Rating and Outlook</t>
  </si>
  <si>
    <t>Debt Maturity Schedule</t>
  </si>
  <si>
    <t>Interest Coverage</t>
  </si>
  <si>
    <t>Dividend Coverage</t>
  </si>
  <si>
    <t>Current Ratio / Quick Ratio</t>
  </si>
  <si>
    <t>Debt to Equity</t>
  </si>
  <si>
    <t>Off-Balance Sheet Items</t>
  </si>
  <si>
    <t>Other:</t>
  </si>
  <si>
    <t>Note:  There are four tabs for Week 11</t>
  </si>
  <si>
    <t>Total "Balance Sheet" Grade:</t>
  </si>
  <si>
    <t>We want companies with fortress balance sheets!</t>
  </si>
  <si>
    <t>Notes: Looking at the balance sheet is a great way to figure out the financial health of a company, many of these ratios you already have from week 3, however this is more in depth and instead of simply writing the ratio or value you need to explain how it relates to the company.</t>
  </si>
  <si>
    <t>Use the information from Wk3 tabs. Excel shortcut: ALT + W + N (Second window view)</t>
  </si>
  <si>
    <t>Current Assets</t>
  </si>
  <si>
    <t>Earnings Before Interest and Taxes (EBIT)</t>
  </si>
  <si>
    <t>Items</t>
  </si>
  <si>
    <t>Amount</t>
  </si>
  <si>
    <t>items</t>
  </si>
  <si>
    <t>Other Current Assets</t>
  </si>
  <si>
    <t>Sales</t>
  </si>
  <si>
    <t>Inventory</t>
  </si>
  <si>
    <t>Non-Operating Income</t>
  </si>
  <si>
    <t>Accounts Receivable</t>
  </si>
  <si>
    <t>Operating Expenses (-)</t>
  </si>
  <si>
    <t>Cash and Equivalents</t>
  </si>
  <si>
    <t>Total Earnings Before Interest and Taxes (EBIT)</t>
  </si>
  <si>
    <t>Total Assets (Current + Fixed Assets)</t>
  </si>
  <si>
    <t>Fixed Assets</t>
  </si>
  <si>
    <t>Total Assets</t>
  </si>
  <si>
    <t>Asset Turnover: Operating Income/Assets</t>
  </si>
  <si>
    <t>EBIT</t>
  </si>
  <si>
    <t>Operating Income</t>
  </si>
  <si>
    <t>Assets = Liabilities + Equity</t>
  </si>
  <si>
    <t>Item</t>
  </si>
  <si>
    <t>Asset Turnover</t>
  </si>
  <si>
    <t>Liability</t>
  </si>
  <si>
    <t>Profit Margin</t>
  </si>
  <si>
    <t>Equity</t>
  </si>
  <si>
    <t>Total (Assets)</t>
  </si>
  <si>
    <t>ROE</t>
  </si>
  <si>
    <t>DuPont Components</t>
  </si>
  <si>
    <t>ROA</t>
  </si>
  <si>
    <t>DuPont Components (%) changes</t>
  </si>
  <si>
    <t>Tiffany Gwyneth Tiono</t>
  </si>
  <si>
    <t>Colgate Palmolive Company &amp; CL</t>
  </si>
  <si>
    <t>2019 (Estimated)</t>
  </si>
  <si>
    <t>Use the information from Week 5 tabs. Excel shortcut: ALT + W + N (Second window view)</t>
  </si>
  <si>
    <t>Return on Asset (ROA): Asset Turnover X Profit margin</t>
  </si>
  <si>
    <t>Net Income</t>
  </si>
  <si>
    <t>Profit Margin: Net Income/Sales</t>
  </si>
  <si>
    <t>Total Average Assets</t>
  </si>
  <si>
    <t>Asset Turnover: Sales /Total Avg. Assets</t>
  </si>
  <si>
    <t>Asset Turnover: Sales / Total Avg.Assets</t>
  </si>
  <si>
    <t>Profit Margin: Net Income / Sales</t>
  </si>
  <si>
    <t>Profit Margin: Net Income /Sales</t>
  </si>
  <si>
    <t>% Change 2016-2017</t>
  </si>
  <si>
    <t>% Change 2018-2019</t>
  </si>
  <si>
    <t xml:space="preserve">ROE </t>
  </si>
  <si>
    <t xml:space="preserve">Sales, Net Income &amp; ROE </t>
  </si>
  <si>
    <t>The debt is the problem of this company because there is</t>
  </si>
  <si>
    <t xml:space="preserve">This company has investments that maturing in short-term which highly liquid and therefore regarded as cash equivalents and reported with or near cash line items. </t>
  </si>
  <si>
    <t>According to Moody, CL is in Aa3 which shows that the credit stable.</t>
  </si>
  <si>
    <t xml:space="preserve">The debt is increased for around 2.97% from FY 2018 to Q2 2019 </t>
  </si>
  <si>
    <t xml:space="preserve">The ratio 24.46 shows that overall, the financial of the company is strong. </t>
  </si>
  <si>
    <t>the ratio is minus as the equity still shows negative (loss instead of profit)</t>
  </si>
  <si>
    <t>the dividend yield is above average</t>
  </si>
  <si>
    <t xml:space="preserve">the liquidity of CL shows that the company has a good financial condiition </t>
  </si>
  <si>
    <t>overall the balance sheet shows that the financial is healthy</t>
  </si>
  <si>
    <t>Reference the information from the wk 5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</si>
</sst>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0.0"/>
    <numFmt numFmtId="165" formatCode="&quot;$&quot;#,##0.00"/>
  </numFmts>
  <fonts count="13" x14ac:knownFonts="1">
    <font>
      <sz val="10"/>
      <color rgb="FF000000"/>
      <name val="Arial"/>
    </font>
    <font>
      <b/>
      <sz val="11"/>
      <name val="Arial"/>
      <family val="2"/>
    </font>
    <font>
      <b/>
      <sz val="10"/>
      <name val="Arial"/>
      <family val="2"/>
    </font>
    <font>
      <sz val="10"/>
      <color rgb="FF000000"/>
      <name val="Arial"/>
      <family val="2"/>
    </font>
    <font>
      <sz val="11"/>
      <name val="Arial"/>
      <family val="2"/>
    </font>
    <font>
      <sz val="10"/>
      <name val="Arial"/>
      <family val="2"/>
    </font>
    <font>
      <b/>
      <sz val="12"/>
      <name val="Arial"/>
      <family val="2"/>
    </font>
    <font>
      <b/>
      <sz val="11"/>
      <color rgb="FFFF0000"/>
      <name val="Arial"/>
      <family val="2"/>
    </font>
    <font>
      <sz val="11"/>
      <color rgb="FF000000"/>
      <name val="Arial"/>
      <family val="2"/>
    </font>
    <font>
      <b/>
      <sz val="11"/>
      <color rgb="FF000000"/>
      <name val="Arial"/>
      <family val="2"/>
    </font>
    <font>
      <sz val="11"/>
      <color theme="1"/>
      <name val="Arial"/>
      <family val="2"/>
    </font>
    <font>
      <sz val="11"/>
      <color theme="0"/>
      <name val="Arial"/>
      <family val="2"/>
    </font>
    <font>
      <sz val="10"/>
      <color rgb="FF000000"/>
      <name val="Arial"/>
    </font>
  </fonts>
  <fills count="8">
    <fill>
      <patternFill patternType="none"/>
    </fill>
    <fill>
      <patternFill patternType="gray125"/>
    </fill>
    <fill>
      <patternFill patternType="solid">
        <fgColor rgb="FFFFFF99"/>
        <bgColor rgb="FFFFFF99"/>
      </patternFill>
    </fill>
    <fill>
      <patternFill patternType="solid">
        <fgColor rgb="FF99CCFF"/>
        <bgColor rgb="FF99CCFF"/>
      </patternFill>
    </fill>
    <fill>
      <patternFill patternType="solid">
        <fgColor rgb="FFFFFF00"/>
        <bgColor indexed="64"/>
      </patternFill>
    </fill>
    <fill>
      <patternFill patternType="solid">
        <fgColor rgb="FF92D050"/>
        <bgColor indexed="64"/>
      </patternFill>
    </fill>
    <fill>
      <patternFill patternType="solid">
        <fgColor theme="4" tint="-0.499984740745262"/>
        <bgColor indexed="64"/>
      </patternFill>
    </fill>
    <fill>
      <patternFill patternType="solid">
        <fgColor rgb="FFFFC000"/>
        <bgColor indexed="64"/>
      </patternFill>
    </fill>
  </fills>
  <borders count="26">
    <border>
      <left/>
      <right/>
      <top/>
      <bottom/>
      <diagonal/>
    </border>
    <border>
      <left style="thin">
        <color auto="1"/>
      </left>
      <right style="thin">
        <color auto="1"/>
      </right>
      <top style="thin">
        <color auto="1"/>
      </top>
      <bottom style="thin">
        <color auto="1"/>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bottom/>
      <diagonal/>
    </border>
  </borders>
  <cellStyleXfs count="6">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xf numFmtId="0" fontId="3" fillId="0" borderId="0"/>
    <xf numFmtId="0" fontId="3" fillId="0" borderId="0"/>
  </cellStyleXfs>
  <cellXfs count="81">
    <xf numFmtId="0" fontId="0" fillId="0" borderId="0" xfId="0"/>
    <xf numFmtId="0" fontId="1" fillId="0" borderId="1" xfId="0" applyFont="1" applyBorder="1"/>
    <xf numFmtId="0" fontId="3" fillId="0" borderId="0" xfId="0" applyFont="1"/>
    <xf numFmtId="0" fontId="4" fillId="0" borderId="0" xfId="0" applyFont="1"/>
    <xf numFmtId="0" fontId="5" fillId="0" borderId="0" xfId="0" applyFont="1"/>
    <xf numFmtId="0" fontId="4" fillId="0" borderId="2" xfId="0" applyFont="1" applyBorder="1"/>
    <xf numFmtId="0" fontId="1" fillId="0" borderId="3" xfId="0" applyFont="1" applyBorder="1" applyAlignment="1">
      <alignment horizontal="center" wrapText="1"/>
    </xf>
    <xf numFmtId="0" fontId="1" fillId="0" borderId="4" xfId="0" applyFont="1" applyBorder="1" applyAlignment="1">
      <alignment horizontal="center"/>
    </xf>
    <xf numFmtId="0" fontId="1" fillId="0" borderId="5" xfId="0" applyFont="1" applyBorder="1"/>
    <xf numFmtId="0" fontId="4" fillId="0" borderId="6" xfId="0" applyFont="1" applyBorder="1" applyAlignment="1">
      <alignment horizontal="center" vertical="top" wrapText="1"/>
    </xf>
    <xf numFmtId="9" fontId="4" fillId="0" borderId="6" xfId="0" applyNumberFormat="1" applyFont="1" applyBorder="1" applyAlignment="1">
      <alignment horizontal="center" vertical="top" wrapText="1"/>
    </xf>
    <xf numFmtId="0" fontId="4" fillId="0" borderId="7" xfId="0" applyFont="1" applyBorder="1" applyAlignment="1">
      <alignment vertical="top" wrapText="1"/>
    </xf>
    <xf numFmtId="0" fontId="1" fillId="0" borderId="8" xfId="0" applyFont="1" applyBorder="1"/>
    <xf numFmtId="0" fontId="4" fillId="0" borderId="9" xfId="0" applyFont="1" applyBorder="1" applyAlignment="1">
      <alignment horizontal="center" vertical="top" wrapText="1"/>
    </xf>
    <xf numFmtId="9" fontId="4" fillId="0" borderId="9" xfId="0" applyNumberFormat="1" applyFont="1" applyBorder="1" applyAlignment="1">
      <alignment horizontal="center" vertical="top" wrapText="1"/>
    </xf>
    <xf numFmtId="0" fontId="4" fillId="0" borderId="10" xfId="0" applyFont="1" applyBorder="1" applyAlignment="1">
      <alignment vertical="top" wrapText="1"/>
    </xf>
    <xf numFmtId="0" fontId="4" fillId="0" borderId="11" xfId="0" applyFont="1" applyBorder="1" applyAlignment="1">
      <alignment horizontal="center" vertical="top" wrapText="1"/>
    </xf>
    <xf numFmtId="9" fontId="4" fillId="0" borderId="11" xfId="0" applyNumberFormat="1" applyFont="1" applyBorder="1" applyAlignment="1">
      <alignment horizontal="center" vertical="top" wrapText="1"/>
    </xf>
    <xf numFmtId="0" fontId="4" fillId="0" borderId="12" xfId="0" applyFont="1" applyBorder="1" applyAlignment="1">
      <alignment vertical="top" wrapText="1"/>
    </xf>
    <xf numFmtId="0" fontId="1" fillId="0" borderId="13" xfId="0" applyFont="1" applyBorder="1"/>
    <xf numFmtId="0" fontId="1" fillId="0" borderId="14" xfId="0" applyFont="1" applyBorder="1"/>
    <xf numFmtId="0" fontId="4" fillId="0" borderId="15" xfId="0" applyFont="1" applyBorder="1" applyAlignment="1">
      <alignment horizontal="center" vertical="top" wrapText="1"/>
    </xf>
    <xf numFmtId="9" fontId="4" fillId="0" borderId="15" xfId="0" applyNumberFormat="1" applyFont="1" applyBorder="1" applyAlignment="1">
      <alignment horizontal="center" vertical="top" wrapText="1"/>
    </xf>
    <xf numFmtId="0" fontId="4" fillId="0" borderId="16" xfId="0" applyFont="1" applyBorder="1" applyAlignment="1">
      <alignment vertical="top" wrapText="1"/>
    </xf>
    <xf numFmtId="0" fontId="7" fillId="0" borderId="0" xfId="0" applyFont="1"/>
    <xf numFmtId="0" fontId="1" fillId="0" borderId="17" xfId="0" applyFont="1" applyBorder="1"/>
    <xf numFmtId="164" fontId="4" fillId="0" borderId="18" xfId="0" applyNumberFormat="1" applyFont="1" applyBorder="1" applyAlignment="1">
      <alignment horizontal="center"/>
    </xf>
    <xf numFmtId="9" fontId="4" fillId="0" borderId="18" xfId="0" applyNumberFormat="1" applyFont="1" applyBorder="1" applyAlignment="1">
      <alignment horizontal="center"/>
    </xf>
    <xf numFmtId="0" fontId="4" fillId="0" borderId="18" xfId="0" applyFont="1" applyBorder="1"/>
    <xf numFmtId="0" fontId="1" fillId="0" borderId="0" xfId="0" applyFont="1"/>
    <xf numFmtId="0" fontId="1" fillId="2" borderId="1" xfId="0" applyFont="1" applyFill="1" applyBorder="1" applyAlignment="1">
      <alignment vertical="top" wrapText="1"/>
    </xf>
    <xf numFmtId="0" fontId="8" fillId="0" borderId="0" xfId="0" applyFont="1"/>
    <xf numFmtId="0" fontId="8" fillId="4" borderId="0" xfId="0" applyFont="1" applyFill="1"/>
    <xf numFmtId="0" fontId="11" fillId="6" borderId="1" xfId="0" applyFont="1" applyFill="1" applyBorder="1"/>
    <xf numFmtId="0" fontId="8" fillId="0" borderId="1" xfId="0" applyFont="1" applyBorder="1"/>
    <xf numFmtId="8" fontId="8" fillId="0" borderId="1" xfId="0" applyNumberFormat="1" applyFont="1" applyBorder="1"/>
    <xf numFmtId="165" fontId="8" fillId="0" borderId="1" xfId="0" applyNumberFormat="1" applyFont="1" applyBorder="1"/>
    <xf numFmtId="10" fontId="8" fillId="0" borderId="1" xfId="0" applyNumberFormat="1" applyFont="1" applyBorder="1"/>
    <xf numFmtId="0" fontId="8" fillId="5" borderId="1" xfId="0" applyFont="1" applyFill="1" applyBorder="1"/>
    <xf numFmtId="0" fontId="1" fillId="2" borderId="1" xfId="0" applyFont="1" applyFill="1" applyBorder="1" applyAlignment="1">
      <alignment vertical="top" wrapText="1"/>
    </xf>
    <xf numFmtId="0" fontId="2" fillId="0" borderId="1" xfId="0" applyFont="1" applyBorder="1"/>
    <xf numFmtId="0" fontId="6" fillId="3" borderId="1" xfId="0" applyFont="1" applyFill="1" applyBorder="1" applyAlignment="1">
      <alignment horizontal="center"/>
    </xf>
    <xf numFmtId="0" fontId="7" fillId="0" borderId="0" xfId="0" applyFont="1" applyAlignment="1">
      <alignment horizontal="left" vertical="center" wrapText="1"/>
    </xf>
    <xf numFmtId="0" fontId="3" fillId="0" borderId="0" xfId="0" applyFont="1"/>
    <xf numFmtId="0" fontId="4" fillId="0" borderId="11" xfId="0" applyFont="1" applyBorder="1" applyAlignment="1">
      <alignment horizontal="left" vertical="top" wrapText="1"/>
    </xf>
    <xf numFmtId="0" fontId="5" fillId="0" borderId="19" xfId="0" applyFont="1" applyBorder="1"/>
    <xf numFmtId="0" fontId="5" fillId="0" borderId="20" xfId="0" applyFont="1" applyBorder="1"/>
    <xf numFmtId="0" fontId="5" fillId="0" borderId="21" xfId="0" applyFont="1" applyBorder="1"/>
    <xf numFmtId="0" fontId="5" fillId="0" borderId="22" xfId="0" applyFont="1" applyBorder="1"/>
    <xf numFmtId="0" fontId="5" fillId="0" borderId="6" xfId="0" applyFont="1" applyBorder="1"/>
    <xf numFmtId="0" fontId="5" fillId="0" borderId="23" xfId="0" applyFont="1" applyBorder="1"/>
    <xf numFmtId="0" fontId="5" fillId="0" borderId="24" xfId="0" applyFont="1" applyBorder="1"/>
    <xf numFmtId="0" fontId="9" fillId="4" borderId="1" xfId="0" applyFont="1" applyFill="1" applyBorder="1" applyAlignment="1">
      <alignment horizontal="center" vertical="center"/>
    </xf>
    <xf numFmtId="0" fontId="10" fillId="5" borderId="0" xfId="0" applyFont="1" applyFill="1" applyAlignment="1">
      <alignment horizontal="center" vertical="center"/>
    </xf>
    <xf numFmtId="0" fontId="8" fillId="4" borderId="0" xfId="0" applyFont="1" applyFill="1" applyAlignment="1">
      <alignment horizontal="left"/>
    </xf>
    <xf numFmtId="0" fontId="8" fillId="4" borderId="0" xfId="0" applyFont="1" applyFill="1" applyAlignment="1">
      <alignment horizontal="center"/>
    </xf>
    <xf numFmtId="8" fontId="8" fillId="0" borderId="1" xfId="4" applyNumberFormat="1" applyFont="1" applyBorder="1"/>
    <xf numFmtId="0" fontId="8" fillId="4" borderId="1" xfId="0" applyFont="1" applyFill="1" applyBorder="1"/>
    <xf numFmtId="8" fontId="8" fillId="4" borderId="1" xfId="0" applyNumberFormat="1" applyFont="1" applyFill="1" applyBorder="1"/>
    <xf numFmtId="8" fontId="8" fillId="0" borderId="1" xfId="5" applyNumberFormat="1" applyFont="1" applyBorder="1"/>
    <xf numFmtId="2" fontId="8" fillId="0" borderId="1" xfId="0" applyNumberFormat="1" applyFont="1" applyBorder="1"/>
    <xf numFmtId="10" fontId="8" fillId="0" borderId="1" xfId="3" applyNumberFormat="1" applyFont="1" applyBorder="1"/>
    <xf numFmtId="165" fontId="8" fillId="4" borderId="1" xfId="0" applyNumberFormat="1" applyFont="1" applyFill="1" applyBorder="1"/>
    <xf numFmtId="0" fontId="8" fillId="0" borderId="0" xfId="0" applyFont="1" applyAlignment="1">
      <alignment horizontal="center"/>
    </xf>
    <xf numFmtId="0" fontId="8" fillId="7" borderId="0" xfId="0" applyFont="1" applyFill="1" applyAlignment="1">
      <alignment horizontal="center"/>
    </xf>
    <xf numFmtId="8" fontId="8" fillId="0" borderId="0" xfId="0" applyNumberFormat="1" applyFont="1"/>
    <xf numFmtId="165" fontId="8" fillId="0" borderId="1" xfId="2" applyNumberFormat="1" applyFont="1" applyBorder="1"/>
    <xf numFmtId="0" fontId="11" fillId="6" borderId="1" xfId="0" applyFont="1" applyFill="1" applyBorder="1" applyAlignment="1">
      <alignment horizontal="center"/>
    </xf>
    <xf numFmtId="0" fontId="11" fillId="6" borderId="25" xfId="0" applyFont="1" applyFill="1" applyBorder="1" applyAlignment="1">
      <alignment horizontal="center"/>
    </xf>
    <xf numFmtId="2" fontId="8" fillId="0" borderId="1" xfId="1" applyNumberFormat="1" applyFont="1" applyBorder="1"/>
    <xf numFmtId="2" fontId="8" fillId="0" borderId="1" xfId="3" applyNumberFormat="1" applyFont="1" applyBorder="1"/>
    <xf numFmtId="165" fontId="8" fillId="0" borderId="1" xfId="0" applyNumberFormat="1" applyFont="1" applyBorder="1" applyAlignment="1">
      <alignment horizontal="center"/>
    </xf>
    <xf numFmtId="10" fontId="8" fillId="0" borderId="1" xfId="0" applyNumberFormat="1" applyFont="1" applyBorder="1" applyAlignment="1">
      <alignment horizontal="center"/>
    </xf>
    <xf numFmtId="0" fontId="8" fillId="5" borderId="1" xfId="0" applyFont="1" applyFill="1" applyBorder="1" applyAlignment="1">
      <alignment horizontal="center"/>
    </xf>
    <xf numFmtId="0" fontId="8" fillId="0" borderId="1" xfId="0" applyFont="1" applyBorder="1" applyAlignment="1">
      <alignment horizontal="center"/>
    </xf>
    <xf numFmtId="2" fontId="8" fillId="0" borderId="1" xfId="0" applyNumberFormat="1" applyFont="1" applyBorder="1" applyAlignment="1">
      <alignment horizontal="center"/>
    </xf>
    <xf numFmtId="8" fontId="8" fillId="0" borderId="1" xfId="5" applyNumberFormat="1" applyFont="1" applyBorder="1" applyAlignment="1">
      <alignment horizontal="center"/>
    </xf>
    <xf numFmtId="0" fontId="1" fillId="0" borderId="8" xfId="0" applyFont="1" applyBorder="1" applyAlignment="1">
      <alignment horizontal="left" vertical="top"/>
    </xf>
    <xf numFmtId="0" fontId="4" fillId="0" borderId="10" xfId="0" applyFont="1" applyBorder="1" applyAlignment="1">
      <alignment horizontal="left" vertical="top"/>
    </xf>
    <xf numFmtId="0" fontId="4" fillId="0" borderId="9" xfId="0" applyFont="1" applyBorder="1" applyAlignment="1">
      <alignment horizontal="center" vertical="top"/>
    </xf>
    <xf numFmtId="9" fontId="4" fillId="0" borderId="9" xfId="0" applyNumberFormat="1" applyFont="1" applyBorder="1" applyAlignment="1">
      <alignment horizontal="center" vertical="top"/>
    </xf>
  </cellXfs>
  <cellStyles count="6">
    <cellStyle name="Comma" xfId="1" builtinId="3"/>
    <cellStyle name="Currency" xfId="2" builtinId="4"/>
    <cellStyle name="Normal" xfId="0" builtinId="0"/>
    <cellStyle name="Normal 2" xfId="5" xr:uid="{2FAC9A8F-E8BD-4754-A6BD-B8903B0E243D}"/>
    <cellStyle name="Normal 3" xfId="4" xr:uid="{84503500-8439-4A56-8FA9-7F5FAE0E37A8}"/>
    <cellStyle name="Percent" xfId="3" builtinId="5"/>
  </cellStyles>
  <dxfs count="1">
    <dxf>
      <fill>
        <patternFill patternType="solid">
          <fgColor auto="1"/>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13</xdr:col>
      <xdr:colOff>8282</xdr:colOff>
      <xdr:row>7</xdr:row>
      <xdr:rowOff>157370</xdr:rowOff>
    </xdr:from>
    <xdr:to>
      <xdr:col>27</xdr:col>
      <xdr:colOff>8282</xdr:colOff>
      <xdr:row>36</xdr:row>
      <xdr:rowOff>2485</xdr:rowOff>
    </xdr:to>
    <xdr:pic>
      <xdr:nvPicPr>
        <xdr:cNvPr id="2" name="Picture 1">
          <a:extLst>
            <a:ext uri="{FF2B5EF4-FFF2-40B4-BE49-F238E27FC236}">
              <a16:creationId xmlns:a16="http://schemas.microsoft.com/office/drawing/2014/main" id="{BEF6E460-9237-40A6-803F-B684ED6BED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48304" y="1374913"/>
          <a:ext cx="10725978" cy="48892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7</xdr:row>
      <xdr:rowOff>0</xdr:rowOff>
    </xdr:from>
    <xdr:to>
      <xdr:col>27</xdr:col>
      <xdr:colOff>0</xdr:colOff>
      <xdr:row>35</xdr:row>
      <xdr:rowOff>19050</xdr:rowOff>
    </xdr:to>
    <xdr:pic>
      <xdr:nvPicPr>
        <xdr:cNvPr id="2" name="Picture 1">
          <a:extLst>
            <a:ext uri="{FF2B5EF4-FFF2-40B4-BE49-F238E27FC236}">
              <a16:creationId xmlns:a16="http://schemas.microsoft.com/office/drawing/2014/main" id="{824C720A-F1FC-4EA2-9AC9-8ADF9E5738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24420" y="1226820"/>
          <a:ext cx="10706100" cy="4926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01048-35D5-429C-96C8-C85C114D465F}">
  <dimension ref="A1:Z1000"/>
  <sheetViews>
    <sheetView zoomScale="67" zoomScaleNormal="70" workbookViewId="0">
      <selection activeCell="D26" sqref="D26"/>
    </sheetView>
  </sheetViews>
  <sheetFormatPr defaultColWidth="17.44140625" defaultRowHeight="15" customHeight="1" x14ac:dyDescent="0.25"/>
  <cols>
    <col min="1" max="1" width="39.21875" style="2" customWidth="1"/>
    <col min="2" max="2" width="10.21875" style="2" customWidth="1"/>
    <col min="3" max="3" width="27.5546875" style="2" customWidth="1"/>
    <col min="4" max="4" width="156.21875" style="2" customWidth="1"/>
    <col min="5" max="5" width="51.44140625" style="2" customWidth="1"/>
    <col min="6" max="26" width="9.21875" style="2" customWidth="1"/>
    <col min="27" max="16384" width="17.44140625" style="2"/>
  </cols>
  <sheetData>
    <row r="1" spans="1:26" ht="13.8" x14ac:dyDescent="0.25">
      <c r="A1" s="1" t="s">
        <v>0</v>
      </c>
      <c r="B1" s="39" t="s">
        <v>52</v>
      </c>
      <c r="C1" s="40"/>
      <c r="F1" s="3"/>
      <c r="G1" s="3"/>
      <c r="H1" s="3"/>
      <c r="I1" s="3"/>
      <c r="J1" s="3"/>
      <c r="K1" s="3"/>
      <c r="L1" s="3"/>
      <c r="M1" s="3"/>
      <c r="N1" s="3"/>
      <c r="O1" s="3"/>
      <c r="P1" s="3"/>
      <c r="Q1" s="3"/>
      <c r="R1" s="3"/>
      <c r="S1" s="3"/>
      <c r="T1" s="3"/>
      <c r="U1" s="3"/>
      <c r="V1" s="3"/>
      <c r="W1" s="3"/>
      <c r="X1" s="3"/>
      <c r="Y1" s="3"/>
      <c r="Z1" s="3"/>
    </row>
    <row r="2" spans="1:26" ht="13.8" x14ac:dyDescent="0.25">
      <c r="A2" s="1" t="s">
        <v>1</v>
      </c>
      <c r="B2" s="39" t="s">
        <v>53</v>
      </c>
      <c r="C2" s="40"/>
      <c r="F2" s="3"/>
      <c r="G2" s="3"/>
      <c r="H2" s="3"/>
      <c r="I2" s="3"/>
      <c r="J2" s="3"/>
      <c r="K2" s="3"/>
      <c r="L2" s="3"/>
      <c r="M2" s="3"/>
      <c r="N2" s="3"/>
      <c r="O2" s="3"/>
      <c r="P2" s="3"/>
      <c r="Q2" s="3"/>
      <c r="R2" s="3"/>
      <c r="S2" s="3"/>
      <c r="T2" s="3"/>
      <c r="U2" s="3"/>
      <c r="V2" s="3"/>
      <c r="W2" s="3"/>
      <c r="X2" s="3"/>
      <c r="Y2" s="3"/>
      <c r="Z2" s="3"/>
    </row>
    <row r="3" spans="1:26" ht="13.5" customHeight="1" x14ac:dyDescent="0.25">
      <c r="A3" s="4"/>
      <c r="B3" s="4"/>
      <c r="C3" s="4"/>
      <c r="D3" s="4"/>
      <c r="F3" s="4"/>
      <c r="G3" s="4"/>
      <c r="H3" s="4"/>
      <c r="I3" s="4"/>
      <c r="J3" s="4"/>
      <c r="K3" s="4"/>
      <c r="L3" s="4"/>
      <c r="M3" s="4"/>
      <c r="N3" s="4"/>
      <c r="O3" s="4"/>
      <c r="P3" s="4"/>
      <c r="Q3" s="4"/>
      <c r="R3" s="4"/>
      <c r="S3" s="4"/>
      <c r="T3" s="4"/>
      <c r="U3" s="4"/>
      <c r="V3" s="4"/>
      <c r="W3" s="4"/>
      <c r="X3" s="4"/>
      <c r="Y3" s="4"/>
      <c r="Z3" s="4"/>
    </row>
    <row r="4" spans="1:26" ht="16.5" customHeight="1" x14ac:dyDescent="0.3">
      <c r="A4" s="41" t="s">
        <v>2</v>
      </c>
      <c r="B4" s="41"/>
      <c r="C4" s="41"/>
      <c r="D4" s="41"/>
      <c r="F4" s="3"/>
      <c r="G4" s="3"/>
      <c r="H4" s="3"/>
      <c r="I4" s="3"/>
      <c r="J4" s="3"/>
      <c r="K4" s="3"/>
      <c r="L4" s="3"/>
      <c r="M4" s="3"/>
      <c r="N4" s="3"/>
      <c r="O4" s="3"/>
      <c r="P4" s="3"/>
      <c r="Q4" s="3"/>
      <c r="R4" s="3"/>
      <c r="S4" s="3"/>
      <c r="T4" s="3"/>
      <c r="U4" s="3"/>
      <c r="V4" s="3"/>
      <c r="W4" s="3"/>
      <c r="X4" s="3"/>
      <c r="Y4" s="3"/>
      <c r="Z4" s="3"/>
    </row>
    <row r="5" spans="1:26" ht="30.75" customHeight="1" thickBot="1" x14ac:dyDescent="0.3">
      <c r="A5" s="5"/>
      <c r="B5" s="6" t="s">
        <v>3</v>
      </c>
      <c r="C5" s="6" t="s">
        <v>4</v>
      </c>
      <c r="D5" s="7" t="s">
        <v>5</v>
      </c>
      <c r="F5" s="3"/>
      <c r="G5" s="3"/>
      <c r="H5" s="3"/>
      <c r="I5" s="3"/>
      <c r="J5" s="3"/>
      <c r="K5" s="3"/>
      <c r="L5" s="3"/>
      <c r="M5" s="3"/>
      <c r="N5" s="3"/>
      <c r="O5" s="3"/>
      <c r="P5" s="3"/>
      <c r="Q5" s="3"/>
      <c r="R5" s="3"/>
      <c r="S5" s="3"/>
      <c r="T5" s="3"/>
      <c r="U5" s="3"/>
      <c r="V5" s="3"/>
      <c r="W5" s="3"/>
      <c r="X5" s="3"/>
      <c r="Y5" s="3"/>
      <c r="Z5" s="3"/>
    </row>
    <row r="6" spans="1:26" ht="13.8" x14ac:dyDescent="0.25">
      <c r="A6" s="8" t="s">
        <v>6</v>
      </c>
      <c r="B6" s="9">
        <v>4</v>
      </c>
      <c r="C6" s="10">
        <v>0.1</v>
      </c>
      <c r="D6" s="11" t="s">
        <v>68</v>
      </c>
      <c r="F6" s="3"/>
      <c r="G6" s="3"/>
      <c r="H6" s="3"/>
      <c r="I6" s="3"/>
      <c r="J6" s="3"/>
      <c r="K6" s="3"/>
      <c r="L6" s="3"/>
      <c r="M6" s="3"/>
      <c r="N6" s="3"/>
      <c r="O6" s="3"/>
      <c r="P6" s="3"/>
      <c r="Q6" s="3"/>
      <c r="R6" s="3"/>
      <c r="S6" s="3"/>
      <c r="T6" s="3"/>
      <c r="U6" s="3"/>
      <c r="V6" s="3"/>
      <c r="W6" s="3"/>
      <c r="X6" s="3"/>
      <c r="Y6" s="3"/>
      <c r="Z6" s="3"/>
    </row>
    <row r="7" spans="1:26" ht="13.8" x14ac:dyDescent="0.25">
      <c r="A7" s="77" t="s">
        <v>7</v>
      </c>
      <c r="B7" s="79">
        <v>8</v>
      </c>
      <c r="C7" s="80">
        <v>0.05</v>
      </c>
      <c r="D7" s="78" t="s">
        <v>69</v>
      </c>
      <c r="F7" s="3"/>
      <c r="G7" s="3"/>
      <c r="H7" s="42" t="s">
        <v>8</v>
      </c>
      <c r="I7" s="3"/>
      <c r="J7" s="3"/>
      <c r="K7" s="3"/>
      <c r="L7" s="3"/>
      <c r="M7" s="3"/>
      <c r="N7" s="3"/>
      <c r="O7" s="3"/>
      <c r="P7" s="3"/>
      <c r="Q7" s="3"/>
      <c r="R7" s="3"/>
      <c r="S7" s="3"/>
      <c r="T7" s="3"/>
      <c r="U7" s="3"/>
      <c r="V7" s="3"/>
      <c r="W7" s="3"/>
      <c r="X7" s="3"/>
      <c r="Y7" s="3"/>
      <c r="Z7" s="3"/>
    </row>
    <row r="8" spans="1:26" ht="13.8" x14ac:dyDescent="0.25">
      <c r="A8" s="12" t="s">
        <v>9</v>
      </c>
      <c r="B8" s="13">
        <v>8</v>
      </c>
      <c r="C8" s="14">
        <v>0.1</v>
      </c>
      <c r="D8" s="15" t="s">
        <v>70</v>
      </c>
      <c r="F8" s="3"/>
      <c r="G8" s="3"/>
      <c r="H8" s="43"/>
      <c r="I8" s="3"/>
      <c r="J8" s="3"/>
      <c r="K8" s="3"/>
      <c r="L8" s="3"/>
      <c r="M8" s="3"/>
      <c r="N8" s="3"/>
      <c r="O8" s="3"/>
      <c r="P8" s="3"/>
      <c r="Q8" s="3"/>
      <c r="R8" s="3"/>
      <c r="S8" s="3"/>
      <c r="T8" s="3"/>
      <c r="U8" s="3"/>
      <c r="V8" s="3"/>
      <c r="W8" s="3"/>
      <c r="X8" s="3"/>
      <c r="Y8" s="3"/>
      <c r="Z8" s="3"/>
    </row>
    <row r="9" spans="1:26" ht="13.8" x14ac:dyDescent="0.25">
      <c r="A9" s="12" t="s">
        <v>10</v>
      </c>
      <c r="B9" s="13">
        <v>6</v>
      </c>
      <c r="C9" s="14">
        <v>0.2</v>
      </c>
      <c r="D9" s="15" t="s">
        <v>71</v>
      </c>
      <c r="F9" s="3"/>
      <c r="G9" s="3"/>
      <c r="H9" s="43"/>
      <c r="I9" s="3"/>
      <c r="J9" s="3"/>
      <c r="K9" s="3"/>
      <c r="L9" s="3"/>
      <c r="M9" s="3"/>
      <c r="N9" s="3"/>
      <c r="O9" s="3"/>
      <c r="P9" s="3"/>
      <c r="Q9" s="3"/>
      <c r="R9" s="3"/>
      <c r="S9" s="3"/>
      <c r="T9" s="3"/>
      <c r="U9" s="3"/>
      <c r="V9" s="3"/>
      <c r="W9" s="3"/>
      <c r="X9" s="3"/>
      <c r="Y9" s="3"/>
      <c r="Z9" s="3"/>
    </row>
    <row r="10" spans="1:26" ht="13.8" x14ac:dyDescent="0.25">
      <c r="A10" s="12" t="s">
        <v>11</v>
      </c>
      <c r="B10" s="13">
        <v>7</v>
      </c>
      <c r="C10" s="14">
        <v>0.1</v>
      </c>
      <c r="D10" s="15" t="s">
        <v>72</v>
      </c>
      <c r="F10" s="3"/>
      <c r="G10" s="3"/>
      <c r="H10" s="43"/>
      <c r="I10" s="3"/>
      <c r="J10" s="3"/>
      <c r="K10" s="3"/>
      <c r="L10" s="3"/>
      <c r="M10" s="3"/>
      <c r="N10" s="3"/>
      <c r="O10" s="3"/>
      <c r="P10" s="3"/>
      <c r="Q10" s="3"/>
      <c r="R10" s="3"/>
      <c r="S10" s="3"/>
      <c r="T10" s="3"/>
      <c r="U10" s="3"/>
      <c r="V10" s="3"/>
      <c r="W10" s="3"/>
      <c r="X10" s="3"/>
      <c r="Y10" s="3"/>
      <c r="Z10" s="3"/>
    </row>
    <row r="11" spans="1:26" ht="13.8" x14ac:dyDescent="0.25">
      <c r="A11" s="12" t="s">
        <v>12</v>
      </c>
      <c r="B11" s="13">
        <v>7</v>
      </c>
      <c r="C11" s="14">
        <v>0.1</v>
      </c>
      <c r="D11" s="15" t="s">
        <v>74</v>
      </c>
      <c r="F11" s="3"/>
      <c r="G11" s="3"/>
      <c r="H11" s="43"/>
      <c r="I11" s="3"/>
      <c r="J11" s="3"/>
      <c r="K11" s="3"/>
      <c r="L11" s="3"/>
      <c r="M11" s="3"/>
      <c r="N11" s="3"/>
      <c r="O11" s="3"/>
      <c r="P11" s="3"/>
      <c r="Q11" s="3"/>
      <c r="R11" s="3"/>
      <c r="S11" s="3"/>
      <c r="T11" s="3"/>
      <c r="U11" s="3"/>
      <c r="V11" s="3"/>
      <c r="W11" s="3"/>
      <c r="X11" s="3"/>
      <c r="Y11" s="3"/>
      <c r="Z11" s="3"/>
    </row>
    <row r="12" spans="1:26" ht="13.8" x14ac:dyDescent="0.25">
      <c r="A12" s="12" t="s">
        <v>13</v>
      </c>
      <c r="B12" s="13">
        <v>8</v>
      </c>
      <c r="C12" s="14">
        <v>0.1</v>
      </c>
      <c r="D12" s="15" t="s">
        <v>75</v>
      </c>
      <c r="F12" s="3"/>
      <c r="G12" s="3"/>
      <c r="H12" s="43"/>
      <c r="I12" s="3"/>
      <c r="J12" s="3"/>
      <c r="K12" s="3"/>
      <c r="L12" s="3"/>
      <c r="M12" s="3"/>
      <c r="N12" s="3"/>
      <c r="O12" s="3"/>
      <c r="P12" s="3"/>
      <c r="Q12" s="3"/>
      <c r="R12" s="3"/>
      <c r="S12" s="3"/>
      <c r="T12" s="3"/>
      <c r="U12" s="3"/>
      <c r="V12" s="3"/>
      <c r="W12" s="3"/>
      <c r="X12" s="3"/>
      <c r="Y12" s="3"/>
      <c r="Z12" s="3"/>
    </row>
    <row r="13" spans="1:26" ht="13.8" x14ac:dyDescent="0.25">
      <c r="A13" s="12" t="s">
        <v>14</v>
      </c>
      <c r="B13" s="16">
        <v>4</v>
      </c>
      <c r="C13" s="17">
        <v>0.15</v>
      </c>
      <c r="D13" s="18" t="s">
        <v>73</v>
      </c>
      <c r="F13" s="3"/>
      <c r="G13" s="3"/>
      <c r="H13" s="3"/>
      <c r="I13" s="3"/>
      <c r="J13" s="3"/>
      <c r="K13" s="3"/>
      <c r="L13" s="3"/>
      <c r="M13" s="3"/>
      <c r="N13" s="3"/>
      <c r="O13" s="3"/>
      <c r="P13" s="3"/>
      <c r="Q13" s="3"/>
      <c r="R13" s="3"/>
      <c r="S13" s="3"/>
      <c r="T13" s="3"/>
      <c r="U13" s="3"/>
      <c r="V13" s="3"/>
      <c r="W13" s="3"/>
      <c r="X13" s="3"/>
      <c r="Y13" s="3"/>
      <c r="Z13" s="3"/>
    </row>
    <row r="14" spans="1:26" ht="13.8" x14ac:dyDescent="0.25">
      <c r="A14" s="19" t="s">
        <v>15</v>
      </c>
      <c r="B14" s="16">
        <v>8</v>
      </c>
      <c r="C14" s="17">
        <v>0.1</v>
      </c>
      <c r="D14" s="18" t="s">
        <v>76</v>
      </c>
      <c r="F14" s="3"/>
      <c r="G14" s="3"/>
      <c r="H14" s="3"/>
      <c r="I14" s="3"/>
      <c r="J14" s="3"/>
      <c r="K14" s="3"/>
      <c r="L14" s="3"/>
      <c r="M14" s="3"/>
      <c r="N14" s="3"/>
      <c r="O14" s="3"/>
      <c r="P14" s="3"/>
      <c r="Q14" s="3"/>
      <c r="R14" s="3"/>
      <c r="S14" s="3"/>
      <c r="T14" s="3"/>
      <c r="U14" s="3"/>
      <c r="V14" s="3"/>
      <c r="W14" s="3"/>
      <c r="X14" s="3"/>
      <c r="Y14" s="3"/>
      <c r="Z14" s="3"/>
    </row>
    <row r="15" spans="1:26" ht="15.75" customHeight="1" thickBot="1" x14ac:dyDescent="0.3">
      <c r="A15" s="20" t="s">
        <v>16</v>
      </c>
      <c r="B15" s="21"/>
      <c r="C15" s="22"/>
      <c r="D15" s="23"/>
      <c r="F15" s="3"/>
      <c r="G15" s="3"/>
      <c r="H15" s="24" t="s">
        <v>17</v>
      </c>
      <c r="I15" s="3"/>
      <c r="J15" s="3"/>
      <c r="K15" s="3"/>
      <c r="L15" s="3"/>
      <c r="M15" s="3"/>
      <c r="N15" s="3"/>
      <c r="O15" s="3"/>
      <c r="P15" s="3"/>
      <c r="Q15" s="3"/>
      <c r="R15" s="3"/>
      <c r="S15" s="3"/>
      <c r="T15" s="3"/>
      <c r="U15" s="3"/>
      <c r="V15" s="3"/>
      <c r="W15" s="3"/>
      <c r="X15" s="3"/>
      <c r="Y15" s="3"/>
      <c r="Z15" s="3"/>
    </row>
    <row r="16" spans="1:26" ht="15.75" customHeight="1" thickBot="1" x14ac:dyDescent="0.3">
      <c r="A16" s="25" t="s">
        <v>18</v>
      </c>
      <c r="B16" s="26">
        <f>SUMPRODUCT(B6:B15,C6:C15)</f>
        <v>6.3999999999999995</v>
      </c>
      <c r="C16" s="27">
        <f>SUM(C6:C15)</f>
        <v>1</v>
      </c>
      <c r="D16" s="28"/>
      <c r="F16" s="3"/>
      <c r="G16" s="3"/>
      <c r="H16" s="3"/>
      <c r="I16" s="3"/>
      <c r="J16" s="3"/>
      <c r="K16" s="3"/>
      <c r="L16" s="3"/>
      <c r="M16" s="3"/>
      <c r="N16" s="3"/>
      <c r="O16" s="3"/>
      <c r="P16" s="3"/>
      <c r="Q16" s="3"/>
      <c r="R16" s="3"/>
      <c r="S16" s="3"/>
      <c r="T16" s="3"/>
      <c r="U16" s="3"/>
      <c r="V16" s="3"/>
      <c r="W16" s="3"/>
      <c r="X16" s="3"/>
      <c r="Y16" s="3"/>
      <c r="Z16" s="3"/>
    </row>
    <row r="17" spans="1:26" ht="13.8"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3.8"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3.8" x14ac:dyDescent="0.25">
      <c r="A19" s="29" t="s">
        <v>19</v>
      </c>
      <c r="B19" s="3"/>
      <c r="C19" s="3"/>
      <c r="D19" s="3"/>
      <c r="E19" s="3"/>
      <c r="F19" s="3"/>
      <c r="G19" s="3"/>
      <c r="H19" s="3"/>
      <c r="I19" s="3"/>
      <c r="J19" s="3"/>
      <c r="K19" s="3"/>
      <c r="L19" s="3"/>
      <c r="M19" s="3"/>
      <c r="N19" s="3"/>
      <c r="O19" s="3"/>
      <c r="P19" s="3"/>
      <c r="Q19" s="3"/>
      <c r="R19" s="3"/>
      <c r="S19" s="3"/>
      <c r="T19" s="3"/>
      <c r="U19" s="3"/>
      <c r="V19" s="3"/>
      <c r="W19" s="3"/>
      <c r="X19" s="3"/>
      <c r="Y19" s="3"/>
      <c r="Z19" s="3"/>
    </row>
    <row r="20" spans="1:26" ht="13.8"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3.8" x14ac:dyDescent="0.25">
      <c r="A21" s="44" t="s">
        <v>20</v>
      </c>
      <c r="B21" s="45"/>
      <c r="C21" s="45"/>
      <c r="D21" s="45"/>
      <c r="E21" s="46"/>
      <c r="F21" s="3"/>
      <c r="G21" s="3"/>
      <c r="H21" s="3"/>
      <c r="I21" s="3"/>
      <c r="J21" s="3"/>
      <c r="K21" s="3"/>
      <c r="L21" s="3"/>
      <c r="M21" s="3"/>
      <c r="N21" s="3"/>
      <c r="O21" s="3"/>
      <c r="P21" s="3"/>
      <c r="Q21" s="3"/>
      <c r="R21" s="3"/>
      <c r="S21" s="3"/>
      <c r="T21" s="3"/>
      <c r="U21" s="3"/>
      <c r="V21" s="3"/>
      <c r="W21" s="3"/>
      <c r="X21" s="3"/>
      <c r="Y21" s="3"/>
      <c r="Z21" s="3"/>
    </row>
    <row r="22" spans="1:26" ht="13.8" x14ac:dyDescent="0.25">
      <c r="A22" s="47"/>
      <c r="B22" s="43"/>
      <c r="C22" s="43"/>
      <c r="D22" s="43"/>
      <c r="E22" s="48"/>
      <c r="F22" s="3"/>
      <c r="G22" s="3"/>
      <c r="H22" s="3"/>
      <c r="I22" s="3"/>
      <c r="J22" s="3"/>
      <c r="K22" s="3"/>
      <c r="L22" s="3"/>
      <c r="M22" s="3"/>
      <c r="N22" s="3"/>
      <c r="O22" s="3"/>
      <c r="P22" s="3"/>
      <c r="Q22" s="3"/>
      <c r="R22" s="3"/>
      <c r="S22" s="3"/>
      <c r="T22" s="3"/>
      <c r="U22" s="3"/>
      <c r="V22" s="3"/>
      <c r="W22" s="3"/>
      <c r="X22" s="3"/>
      <c r="Y22" s="3"/>
      <c r="Z22" s="3"/>
    </row>
    <row r="23" spans="1:26" ht="13.8" x14ac:dyDescent="0.25">
      <c r="A23" s="49"/>
      <c r="B23" s="50"/>
      <c r="C23" s="50"/>
      <c r="D23" s="50"/>
      <c r="E23" s="51"/>
      <c r="F23" s="3"/>
      <c r="G23" s="3"/>
      <c r="H23" s="3"/>
      <c r="I23" s="3"/>
      <c r="J23" s="3"/>
      <c r="K23" s="3"/>
      <c r="L23" s="3"/>
      <c r="M23" s="3"/>
      <c r="N23" s="3"/>
      <c r="O23" s="3"/>
      <c r="P23" s="3"/>
      <c r="Q23" s="3"/>
      <c r="R23" s="3"/>
      <c r="S23" s="3"/>
      <c r="T23" s="3"/>
      <c r="U23" s="3"/>
      <c r="V23" s="3"/>
      <c r="W23" s="3"/>
      <c r="X23" s="3"/>
      <c r="Y23" s="3"/>
      <c r="Z23" s="3"/>
    </row>
    <row r="24" spans="1:26" ht="13.8"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3.8"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3.8"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3.8"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3.8"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3.8"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3.8"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3.8"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3.8"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3.8"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3.8"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3.8"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3.8"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3.8"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3.8"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3.8"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3.8"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8"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8"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8"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8"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8"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8"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8"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8"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8"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8"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8"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8"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8"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8"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8"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8"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8"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8"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8"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8"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8"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8"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8"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8"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8"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8"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8"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8"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8"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8"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8"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8"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8"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8"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8"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8"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8"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8"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8"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8"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8"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8"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8"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8"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8"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8"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8"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8"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8"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8"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8"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8"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8"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8"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8"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8"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8"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8"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8"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8"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8"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8"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8"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8"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8"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8"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8"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8"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8"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8"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8"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8"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8"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8"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8"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8"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8"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8"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8"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8"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8"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8"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8"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8"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8"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8"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8"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8"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8"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8"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8"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8"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8"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8"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8"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8"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8"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8"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8"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8"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8"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8"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8"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8"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8"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8"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8"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8"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8"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8"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8"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8"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8"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8"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8"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8"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8"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8"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8"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8"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8"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8"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8"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8"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8"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8"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8"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8"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8"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8"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8"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8"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8"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8"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8"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8"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8"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8"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8"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8"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8"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8"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8"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8"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8"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8"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8"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8"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8"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8"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8"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8"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8"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8"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8"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8"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8"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8"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8"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8"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8"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8"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8"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8"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8"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8"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8"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8"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8"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8"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8"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8"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8"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8"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8"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8"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8"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8"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8"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8"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8"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8"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8"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8"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8"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8"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8"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8"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8"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8"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8"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8"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8"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8"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8"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8"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8"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8"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8"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8"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8"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8"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8"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8"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8"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8"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8"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8"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8"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8"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8"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8"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8"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8"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8"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8"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8"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8"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8"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8"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8"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8"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8"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8"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8"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8"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8"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8"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8"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8"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8"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8"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8"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8"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8"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8"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8"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8"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8"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8"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8"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8"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8"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8"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8"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8"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8"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8"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8"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8"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8"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8"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8"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8"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8"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8"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8"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8"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8"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8"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8"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8"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8"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8"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8"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8"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8"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8"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8"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8"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8"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8"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8"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8"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8"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8"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8"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8"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8"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8"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8"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8"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8"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8"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8"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8"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8"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8"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8"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8"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8"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8"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8"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8"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8"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8"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8"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8"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8"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8"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8"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8"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8"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8"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8"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8"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8"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8"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8"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8"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8"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8"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8"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8"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8"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8"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8"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8"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8"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8"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8"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8"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8"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8"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8"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8"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8"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8"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8"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8"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8"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8"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8"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8"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8"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8"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8"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8"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8"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8"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8"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8"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8"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8"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8"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8"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8"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8"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8"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8"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8"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8"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8"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8"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8"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8"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8"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8"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8"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8"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8"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8"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8"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8"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8"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8"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8"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8"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8"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8"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8"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8"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8"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8"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8"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8"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8"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8"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8"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8"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8"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8"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8"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8"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8"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8"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8"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8"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8"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8"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8"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8"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8"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8"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8"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8"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8"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8"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8"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8"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8"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8"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8"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8"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8"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8"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8"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8"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8"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8"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8"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8"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8"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8"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8"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8"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8"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8"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8"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8"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8"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8"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8"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8"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8"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8"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8"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8"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8"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8"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8"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8"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8"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8"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8"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8"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8"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8"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8"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8"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8"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8"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8"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8"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8"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8"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8"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8"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8"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8"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8"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8"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8"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8"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8"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8"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8"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8"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8"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8"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8"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8"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8"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8"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8"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8"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8"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8"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8"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8"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8"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8"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8"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8"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8"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8"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8"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8"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8"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8"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8"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8"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8"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8"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8"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8"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8"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8"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8"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8"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8"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8"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8"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8"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8"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8"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8"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8"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8"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8"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8"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8"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8"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8"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8"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8"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8"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8"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8"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8"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8"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8"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8"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8"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8"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8"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8"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8"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8"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8"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8"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8"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8"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8"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8"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8"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8"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8"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8"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8"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8"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8"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8"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8"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8"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8"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8"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8"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8"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8"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8"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8"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8"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8"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8"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8"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8"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8"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8"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8"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8"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8"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8"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8"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8"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8"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8"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8"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8"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8"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8"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8"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8"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8"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8"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8"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8"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8"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8"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8"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8"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8"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8"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8"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8"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8"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8"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8"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8"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8"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8"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8"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8"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8"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8"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8"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8"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8"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8"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8"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8"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8"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8"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8"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8"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8"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8"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8"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8"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8"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8"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8"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8"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8"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8"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8"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8"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8"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8"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8"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8"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8"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8"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8"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8"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8"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8"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8"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8"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8"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8"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8"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8"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8"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8"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8"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8"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8"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8"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8"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8"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8"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8"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8"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8"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8"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8"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8"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8"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8"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8"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8"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8"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8"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8"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8"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8"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8"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8"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8"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8"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8"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8"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8"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8"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8"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8"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8"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8"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8"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8"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8"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8"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8"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8"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8"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8"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8"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8"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8"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8"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8"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8"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8"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8"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8"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8"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8"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8"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8"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8"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8"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8"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8"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8"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8"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8"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8"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8"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8"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8"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8"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8"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8"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8"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8"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8"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8"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8"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8"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8"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8"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8"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8"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8"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8"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8"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8"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8"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8"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8"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8"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8"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8"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8"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8"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8"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8"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8"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8"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8"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8"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8"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8"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8"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8"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8"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8"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8"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8"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8"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8"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8"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8"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8"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8"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8"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8"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8"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8"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8"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8"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8"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8"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8"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8"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8"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8"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8"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8"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8"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8"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8"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8"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8"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8"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8"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8"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8"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8"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8"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8"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8"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8"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8"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8"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8"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8"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8"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8"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8"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8"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8"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8"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8"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8"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8"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8"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8"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8"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8"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8"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8"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8"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8"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8"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8"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8"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8"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8"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8"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8"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8"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8"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8"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8"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8"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8"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8"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8"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8"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8"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8"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8"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8"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8"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8"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8"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8"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8"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8"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8"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8"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8"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8"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8"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8"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8"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8"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8"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8"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8"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8"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8"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8"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8"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8"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8"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8"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8"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8"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8"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8"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8"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8"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8"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8"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8"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8"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8"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8"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8"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8"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8"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8"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8"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8"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8"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8"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8"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8"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8"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8"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8"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8"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8"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8"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8"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8"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8"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8"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8"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8"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8"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8"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8"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8"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8"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8"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8"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8"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8"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8"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8"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8"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8"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8"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8"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8"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8"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8"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8"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8"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8"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8"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8"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8"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8"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8"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8"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8"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8"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8"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8"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8"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8"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8"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8"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8"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8"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8"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8"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8"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8"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8"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8"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8"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8"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8"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8"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8"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8"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8"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8"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8"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8"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8"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8"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8"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8"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8"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8"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8"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8"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8"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8"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8"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8"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8"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8"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8"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8"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8"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8"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8"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8"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8"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8"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8"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8"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8"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8"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8"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8"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8"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8"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8"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8"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8"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8"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8"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8"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8"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8"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8"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8"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8"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8"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8"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8"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B1:C1"/>
    <mergeCell ref="B2:C2"/>
    <mergeCell ref="A4:D4"/>
    <mergeCell ref="H7:H12"/>
    <mergeCell ref="A21: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D22F-7F68-4D8B-A8A9-15DA4868E59F}">
  <dimension ref="A1:L56"/>
  <sheetViews>
    <sheetView zoomScale="51" zoomScaleNormal="70" workbookViewId="0">
      <selection activeCell="E62" sqref="E62"/>
    </sheetView>
  </sheetViews>
  <sheetFormatPr defaultColWidth="8.5546875" defaultRowHeight="13.8" x14ac:dyDescent="0.25"/>
  <cols>
    <col min="1" max="1" width="30.21875" style="31" customWidth="1"/>
    <col min="2" max="2" width="40.109375" style="31" customWidth="1"/>
    <col min="3" max="3" width="17.5546875" style="31" bestFit="1" customWidth="1"/>
    <col min="4" max="4" width="18.6640625" style="31" customWidth="1"/>
    <col min="5" max="5" width="49.33203125" style="31" customWidth="1"/>
    <col min="6" max="6" width="20.21875" style="31" customWidth="1"/>
    <col min="7" max="7" width="21" style="31" customWidth="1"/>
    <col min="8" max="8" width="40.33203125" style="31" customWidth="1"/>
    <col min="9" max="9" width="14.21875" style="31" bestFit="1" customWidth="1"/>
    <col min="10" max="10" width="15.5546875" style="31" customWidth="1"/>
    <col min="11" max="11" width="43.5546875" style="31" bestFit="1" customWidth="1"/>
    <col min="12" max="12" width="14.44140625" style="31" bestFit="1" customWidth="1"/>
    <col min="13" max="15" width="8.5546875" style="31"/>
    <col min="16" max="16" width="14" style="31" bestFit="1" customWidth="1"/>
    <col min="17" max="17" width="8.5546875" style="31"/>
    <col min="18" max="18" width="39.44140625" style="31" bestFit="1" customWidth="1"/>
    <col min="19" max="16384" width="8.5546875" style="31"/>
  </cols>
  <sheetData>
    <row r="1" spans="1:12" x14ac:dyDescent="0.25">
      <c r="A1" s="1" t="s">
        <v>0</v>
      </c>
      <c r="B1" s="30" t="s">
        <v>52</v>
      </c>
      <c r="C1" s="29"/>
    </row>
    <row r="2" spans="1:12" x14ac:dyDescent="0.25">
      <c r="A2" s="1" t="s">
        <v>1</v>
      </c>
      <c r="B2" s="30" t="s">
        <v>53</v>
      </c>
      <c r="C2" s="29"/>
      <c r="E2" s="24" t="s">
        <v>17</v>
      </c>
    </row>
    <row r="4" spans="1:12" x14ac:dyDescent="0.25">
      <c r="B4" s="52" t="s">
        <v>55</v>
      </c>
      <c r="C4" s="52"/>
      <c r="D4" s="52"/>
      <c r="E4" s="52"/>
    </row>
    <row r="5" spans="1:12" x14ac:dyDescent="0.25">
      <c r="B5" s="52"/>
      <c r="C5" s="52"/>
      <c r="D5" s="52"/>
      <c r="E5" s="52"/>
    </row>
    <row r="8" spans="1:12" x14ac:dyDescent="0.25">
      <c r="B8" s="53">
        <v>2016</v>
      </c>
      <c r="C8" s="53"/>
      <c r="D8" s="53"/>
      <c r="E8" s="53"/>
      <c r="F8" s="53"/>
      <c r="H8" s="53">
        <v>2017</v>
      </c>
      <c r="I8" s="53"/>
      <c r="J8" s="53"/>
      <c r="K8" s="53"/>
      <c r="L8" s="53"/>
    </row>
    <row r="9" spans="1:12" x14ac:dyDescent="0.25">
      <c r="B9" s="53"/>
      <c r="C9" s="53"/>
      <c r="D9" s="53"/>
      <c r="E9" s="53"/>
      <c r="F9" s="53"/>
      <c r="H9" s="53"/>
      <c r="I9" s="53"/>
      <c r="J9" s="53"/>
      <c r="K9" s="53"/>
      <c r="L9" s="53"/>
    </row>
    <row r="11" spans="1:12" x14ac:dyDescent="0.25">
      <c r="B11" s="55" t="s">
        <v>22</v>
      </c>
      <c r="C11" s="55"/>
      <c r="E11" s="55" t="s">
        <v>23</v>
      </c>
      <c r="F11" s="55"/>
      <c r="H11" s="55" t="s">
        <v>22</v>
      </c>
      <c r="I11" s="55"/>
      <c r="K11" s="55" t="s">
        <v>23</v>
      </c>
      <c r="L11" s="55"/>
    </row>
    <row r="13" spans="1:12" x14ac:dyDescent="0.25">
      <c r="B13" s="33" t="s">
        <v>24</v>
      </c>
      <c r="C13" s="33" t="s">
        <v>25</v>
      </c>
      <c r="E13" s="33" t="s">
        <v>26</v>
      </c>
      <c r="F13" s="33" t="s">
        <v>25</v>
      </c>
      <c r="H13" s="33" t="s">
        <v>24</v>
      </c>
      <c r="I13" s="33" t="s">
        <v>25</v>
      </c>
      <c r="K13" s="33" t="s">
        <v>26</v>
      </c>
      <c r="L13" s="33" t="s">
        <v>25</v>
      </c>
    </row>
    <row r="14" spans="1:12" x14ac:dyDescent="0.25">
      <c r="B14" s="34" t="s">
        <v>27</v>
      </c>
      <c r="C14" s="35">
        <v>441</v>
      </c>
      <c r="E14" s="34" t="s">
        <v>28</v>
      </c>
      <c r="F14" s="59">
        <v>15195</v>
      </c>
      <c r="H14" s="34" t="s">
        <v>27</v>
      </c>
      <c r="I14" s="56">
        <v>403</v>
      </c>
      <c r="K14" s="34" t="s">
        <v>28</v>
      </c>
      <c r="L14" s="36">
        <v>15454</v>
      </c>
    </row>
    <row r="15" spans="1:12" x14ac:dyDescent="0.25">
      <c r="B15" s="34" t="s">
        <v>29</v>
      </c>
      <c r="C15" s="56">
        <v>1171</v>
      </c>
      <c r="E15" s="34" t="s">
        <v>30</v>
      </c>
      <c r="F15" s="36">
        <v>1032</v>
      </c>
      <c r="G15" s="65"/>
      <c r="H15" s="34" t="s">
        <v>29</v>
      </c>
      <c r="I15" s="56">
        <v>1221</v>
      </c>
      <c r="K15" s="34" t="s">
        <v>30</v>
      </c>
      <c r="L15" s="59">
        <v>920</v>
      </c>
    </row>
    <row r="16" spans="1:12" x14ac:dyDescent="0.25">
      <c r="B16" s="34" t="s">
        <v>31</v>
      </c>
      <c r="C16" s="35">
        <v>1411</v>
      </c>
      <c r="E16" s="34" t="s">
        <v>32</v>
      </c>
      <c r="F16" s="59">
        <v>4974</v>
      </c>
      <c r="H16" s="34" t="s">
        <v>31</v>
      </c>
      <c r="I16" s="56">
        <v>1480</v>
      </c>
      <c r="K16" s="34" t="s">
        <v>32</v>
      </c>
      <c r="L16" s="36">
        <v>5573</v>
      </c>
    </row>
    <row r="17" spans="2:12" x14ac:dyDescent="0.25">
      <c r="B17" s="34" t="s">
        <v>33</v>
      </c>
      <c r="C17" s="35">
        <v>1315</v>
      </c>
      <c r="E17" s="57" t="s">
        <v>34</v>
      </c>
      <c r="F17" s="62">
        <v>3738</v>
      </c>
      <c r="H17" s="34" t="s">
        <v>33</v>
      </c>
      <c r="I17" s="56">
        <v>1535</v>
      </c>
      <c r="K17" s="34" t="s">
        <v>34</v>
      </c>
      <c r="L17" s="36">
        <v>3487</v>
      </c>
    </row>
    <row r="18" spans="2:12" x14ac:dyDescent="0.25">
      <c r="B18" s="57" t="s">
        <v>22</v>
      </c>
      <c r="C18" s="58">
        <f>SUM(C14:C17)</f>
        <v>4338</v>
      </c>
      <c r="H18" s="57" t="s">
        <v>22</v>
      </c>
      <c r="I18" s="62">
        <f>SUM(I14:I17)</f>
        <v>4639</v>
      </c>
    </row>
    <row r="21" spans="2:12" x14ac:dyDescent="0.25">
      <c r="B21" s="64" t="s">
        <v>35</v>
      </c>
      <c r="C21" s="64"/>
      <c r="E21" s="64" t="s">
        <v>67</v>
      </c>
      <c r="F21" s="64"/>
      <c r="H21" s="64" t="s">
        <v>35</v>
      </c>
      <c r="I21" s="64"/>
      <c r="K21" s="64" t="s">
        <v>67</v>
      </c>
      <c r="L21" s="64"/>
    </row>
    <row r="23" spans="2:12" x14ac:dyDescent="0.25">
      <c r="B23" s="33" t="s">
        <v>24</v>
      </c>
      <c r="C23" s="33" t="s">
        <v>25</v>
      </c>
      <c r="E23" s="33" t="s">
        <v>24</v>
      </c>
      <c r="F23" s="33" t="s">
        <v>25</v>
      </c>
      <c r="H23" s="33" t="s">
        <v>24</v>
      </c>
      <c r="I23" s="33" t="s">
        <v>25</v>
      </c>
      <c r="K23" s="33" t="s">
        <v>24</v>
      </c>
      <c r="L23" s="33" t="s">
        <v>25</v>
      </c>
    </row>
    <row r="24" spans="2:12" x14ac:dyDescent="0.25">
      <c r="B24" s="34" t="s">
        <v>22</v>
      </c>
      <c r="C24" s="36">
        <v>4338</v>
      </c>
      <c r="E24" s="34" t="s">
        <v>28</v>
      </c>
      <c r="F24" s="36">
        <v>15195</v>
      </c>
      <c r="H24" s="34" t="s">
        <v>22</v>
      </c>
      <c r="I24" s="36">
        <v>4639</v>
      </c>
      <c r="K24" s="34" t="s">
        <v>28</v>
      </c>
      <c r="L24" s="36">
        <v>15454</v>
      </c>
    </row>
    <row r="25" spans="2:12" x14ac:dyDescent="0.25">
      <c r="B25" s="34" t="s">
        <v>36</v>
      </c>
      <c r="C25" s="36">
        <v>8479</v>
      </c>
      <c r="E25" s="34" t="s">
        <v>57</v>
      </c>
      <c r="F25" s="36">
        <v>2441</v>
      </c>
      <c r="H25" s="34" t="s">
        <v>36</v>
      </c>
      <c r="I25" s="36">
        <v>8037</v>
      </c>
      <c r="K25" s="34" t="s">
        <v>57</v>
      </c>
      <c r="L25" s="36">
        <v>2024</v>
      </c>
    </row>
    <row r="26" spans="2:12" x14ac:dyDescent="0.25">
      <c r="B26" s="57" t="s">
        <v>37</v>
      </c>
      <c r="C26" s="62">
        <v>12123</v>
      </c>
      <c r="E26" s="34" t="s">
        <v>66</v>
      </c>
      <c r="F26" s="60">
        <f>F44/F43</f>
        <v>713.11764705882354</v>
      </c>
      <c r="H26" s="57" t="s">
        <v>37</v>
      </c>
      <c r="I26" s="62">
        <f>SUM(I24:I25)</f>
        <v>12676</v>
      </c>
      <c r="K26" s="34" t="s">
        <v>66</v>
      </c>
      <c r="L26" s="60">
        <f>L44/L43</f>
        <v>52.164609053497941</v>
      </c>
    </row>
    <row r="29" spans="2:12" x14ac:dyDescent="0.25">
      <c r="B29" s="55" t="s">
        <v>61</v>
      </c>
      <c r="C29" s="55"/>
      <c r="E29" s="55" t="s">
        <v>62</v>
      </c>
      <c r="F29" s="55"/>
      <c r="H29" s="55" t="s">
        <v>61</v>
      </c>
      <c r="I29" s="55"/>
      <c r="K29" s="55" t="s">
        <v>62</v>
      </c>
      <c r="L29" s="55"/>
    </row>
    <row r="31" spans="2:12" x14ac:dyDescent="0.25">
      <c r="B31" s="33" t="s">
        <v>24</v>
      </c>
      <c r="C31" s="33" t="s">
        <v>25</v>
      </c>
      <c r="E31" s="33" t="s">
        <v>24</v>
      </c>
      <c r="F31" s="33" t="s">
        <v>25</v>
      </c>
      <c r="H31" s="33" t="s">
        <v>24</v>
      </c>
      <c r="I31" s="33" t="s">
        <v>25</v>
      </c>
      <c r="K31" s="33" t="s">
        <v>24</v>
      </c>
      <c r="L31" s="33" t="s">
        <v>25</v>
      </c>
    </row>
    <row r="32" spans="2:12" x14ac:dyDescent="0.25">
      <c r="B32" s="34" t="s">
        <v>28</v>
      </c>
      <c r="C32" s="35">
        <v>15195</v>
      </c>
      <c r="E32" s="34" t="s">
        <v>57</v>
      </c>
      <c r="F32" s="35">
        <f>F25</f>
        <v>2441</v>
      </c>
      <c r="H32" s="34" t="s">
        <v>28</v>
      </c>
      <c r="I32" s="35">
        <f>L24</f>
        <v>15454</v>
      </c>
      <c r="K32" s="34" t="s">
        <v>57</v>
      </c>
      <c r="L32" s="35">
        <f>L25</f>
        <v>2024</v>
      </c>
    </row>
    <row r="33" spans="2:12" x14ac:dyDescent="0.25">
      <c r="B33" s="34" t="s">
        <v>59</v>
      </c>
      <c r="C33" s="66">
        <v>12399.5</v>
      </c>
      <c r="E33" s="34" t="s">
        <v>28</v>
      </c>
      <c r="F33" s="59">
        <f>F24</f>
        <v>15195</v>
      </c>
      <c r="H33" s="34" t="s">
        <v>59</v>
      </c>
      <c r="I33" s="35">
        <v>12418.5</v>
      </c>
      <c r="K33" s="34" t="s">
        <v>28</v>
      </c>
      <c r="L33" s="35">
        <f>L24</f>
        <v>15454</v>
      </c>
    </row>
    <row r="34" spans="2:12" x14ac:dyDescent="0.25">
      <c r="B34" s="34" t="s">
        <v>60</v>
      </c>
      <c r="C34" s="60">
        <f>C32/C33</f>
        <v>1.2254526392193235</v>
      </c>
      <c r="E34" s="34" t="s">
        <v>58</v>
      </c>
      <c r="F34" s="61">
        <f>F32/F24</f>
        <v>0.16064494899638038</v>
      </c>
      <c r="H34" s="34" t="s">
        <v>60</v>
      </c>
      <c r="I34" s="60">
        <f>I32/I33</f>
        <v>1.244433707774691</v>
      </c>
      <c r="K34" s="34" t="s">
        <v>63</v>
      </c>
      <c r="L34" s="61">
        <f>L32/L33</f>
        <v>0.13096932832923516</v>
      </c>
    </row>
    <row r="39" spans="2:12" x14ac:dyDescent="0.25">
      <c r="B39" s="54" t="s">
        <v>56</v>
      </c>
      <c r="C39" s="54"/>
      <c r="E39" s="55" t="s">
        <v>41</v>
      </c>
      <c r="F39" s="55"/>
      <c r="H39" s="55" t="s">
        <v>56</v>
      </c>
      <c r="I39" s="55"/>
      <c r="K39" s="55" t="s">
        <v>41</v>
      </c>
      <c r="L39" s="55"/>
    </row>
    <row r="41" spans="2:12" x14ac:dyDescent="0.25">
      <c r="B41" s="33" t="s">
        <v>42</v>
      </c>
      <c r="C41" s="33" t="s">
        <v>25</v>
      </c>
      <c r="E41" s="33" t="s">
        <v>42</v>
      </c>
      <c r="F41" s="33" t="s">
        <v>25</v>
      </c>
      <c r="H41" s="33" t="s">
        <v>42</v>
      </c>
      <c r="I41" s="33" t="s">
        <v>25</v>
      </c>
      <c r="K41" s="33" t="s">
        <v>42</v>
      </c>
      <c r="L41" s="33" t="s">
        <v>25</v>
      </c>
    </row>
    <row r="42" spans="2:12" x14ac:dyDescent="0.25">
      <c r="B42" s="34" t="s">
        <v>43</v>
      </c>
      <c r="C42" s="37">
        <f>C34</f>
        <v>1.2254526392193235</v>
      </c>
      <c r="E42" s="34" t="s">
        <v>44</v>
      </c>
      <c r="F42" s="36">
        <v>12106</v>
      </c>
      <c r="H42" s="34" t="s">
        <v>43</v>
      </c>
      <c r="I42" s="37">
        <f>I34</f>
        <v>1.244433707774691</v>
      </c>
      <c r="K42" s="34" t="s">
        <v>44</v>
      </c>
      <c r="L42" s="36">
        <v>12433</v>
      </c>
    </row>
    <row r="43" spans="2:12" x14ac:dyDescent="0.25">
      <c r="B43" s="34" t="s">
        <v>45</v>
      </c>
      <c r="C43" s="37">
        <f>F34</f>
        <v>0.16064494899638038</v>
      </c>
      <c r="E43" s="34" t="s">
        <v>46</v>
      </c>
      <c r="F43" s="36">
        <v>17</v>
      </c>
      <c r="H43" s="34" t="s">
        <v>45</v>
      </c>
      <c r="I43" s="37">
        <f>L34</f>
        <v>0.13096932832923516</v>
      </c>
      <c r="K43" s="34" t="s">
        <v>46</v>
      </c>
      <c r="L43" s="36">
        <v>243</v>
      </c>
    </row>
    <row r="44" spans="2:12" x14ac:dyDescent="0.25">
      <c r="B44" s="34" t="s">
        <v>50</v>
      </c>
      <c r="C44" s="60">
        <f>C42*C43</f>
        <v>0.19686277672486793</v>
      </c>
      <c r="E44" s="57" t="s">
        <v>47</v>
      </c>
      <c r="F44" s="62">
        <f>SUM(F42:F43)</f>
        <v>12123</v>
      </c>
      <c r="H44" s="34" t="s">
        <v>50</v>
      </c>
      <c r="I44" s="70">
        <f>I42*I43</f>
        <v>0.16298264685751099</v>
      </c>
      <c r="K44" s="57" t="s">
        <v>47</v>
      </c>
      <c r="L44" s="62">
        <f>SUM(L42:L43)</f>
        <v>12676</v>
      </c>
    </row>
    <row r="50" spans="2:10" x14ac:dyDescent="0.25">
      <c r="B50" s="73" t="s">
        <v>49</v>
      </c>
      <c r="C50" s="67" t="s">
        <v>22</v>
      </c>
      <c r="D50" s="67" t="s">
        <v>39</v>
      </c>
      <c r="E50" s="67" t="s">
        <v>37</v>
      </c>
      <c r="F50" s="67" t="s">
        <v>40</v>
      </c>
      <c r="G50" s="67" t="s">
        <v>43</v>
      </c>
      <c r="H50" s="67" t="s">
        <v>45</v>
      </c>
      <c r="I50" s="67" t="s">
        <v>50</v>
      </c>
      <c r="J50" s="67" t="s">
        <v>48</v>
      </c>
    </row>
    <row r="51" spans="2:10" x14ac:dyDescent="0.25">
      <c r="B51" s="74">
        <f>B8</f>
        <v>2016</v>
      </c>
      <c r="C51" s="71">
        <f>C24</f>
        <v>4338</v>
      </c>
      <c r="D51" s="71">
        <f>F17</f>
        <v>3738</v>
      </c>
      <c r="E51" s="71">
        <f>F44</f>
        <v>12123</v>
      </c>
      <c r="F51" s="76">
        <v>4149</v>
      </c>
      <c r="G51" s="72">
        <f>C42</f>
        <v>1.2254526392193235</v>
      </c>
      <c r="H51" s="72">
        <f>F34</f>
        <v>0.16064494899638038</v>
      </c>
      <c r="I51" s="72">
        <f>C44</f>
        <v>0.19686277672486793</v>
      </c>
      <c r="J51" s="75">
        <f>F26</f>
        <v>713.11764705882354</v>
      </c>
    </row>
    <row r="52" spans="2:10" x14ac:dyDescent="0.25">
      <c r="B52" s="74">
        <f>H8</f>
        <v>2017</v>
      </c>
      <c r="C52" s="71">
        <f>I24</f>
        <v>4639</v>
      </c>
      <c r="D52" s="71">
        <f>L17</f>
        <v>3487</v>
      </c>
      <c r="E52" s="71">
        <f>L44</f>
        <v>12676</v>
      </c>
      <c r="F52" s="71">
        <v>3707</v>
      </c>
      <c r="G52" s="72">
        <f>I42</f>
        <v>1.244433707774691</v>
      </c>
      <c r="H52" s="72">
        <f>L34</f>
        <v>0.13096932832923516</v>
      </c>
      <c r="I52" s="72">
        <f>I44</f>
        <v>0.16298264685751099</v>
      </c>
      <c r="J52" s="75">
        <f>L26</f>
        <v>52.164609053497941</v>
      </c>
    </row>
    <row r="53" spans="2:10" x14ac:dyDescent="0.25">
      <c r="C53" s="63"/>
      <c r="D53" s="63"/>
      <c r="E53" s="63"/>
      <c r="F53" s="63"/>
      <c r="G53" s="63"/>
      <c r="H53" s="63"/>
      <c r="I53" s="63"/>
      <c r="J53" s="63"/>
    </row>
    <row r="54" spans="2:10" x14ac:dyDescent="0.25">
      <c r="C54" s="63"/>
      <c r="D54" s="63"/>
      <c r="E54" s="63"/>
      <c r="F54" s="63"/>
      <c r="G54" s="63"/>
      <c r="H54" s="63"/>
      <c r="I54" s="63"/>
      <c r="J54" s="63"/>
    </row>
    <row r="55" spans="2:10" x14ac:dyDescent="0.25">
      <c r="B55" s="73" t="s">
        <v>51</v>
      </c>
      <c r="C55" s="67" t="s">
        <v>22</v>
      </c>
      <c r="D55" s="67" t="s">
        <v>39</v>
      </c>
      <c r="E55" s="67" t="s">
        <v>37</v>
      </c>
      <c r="F55" s="67" t="s">
        <v>40</v>
      </c>
      <c r="G55" s="67" t="s">
        <v>43</v>
      </c>
      <c r="H55" s="67" t="s">
        <v>45</v>
      </c>
      <c r="I55" s="67" t="s">
        <v>50</v>
      </c>
      <c r="J55" s="68" t="s">
        <v>48</v>
      </c>
    </row>
    <row r="56" spans="2:10" x14ac:dyDescent="0.25">
      <c r="B56" s="74" t="str">
        <f>TEXT(B51,0)&amp;"-"&amp;TEXT(B52,0)</f>
        <v>2016-2017</v>
      </c>
      <c r="C56" s="72">
        <f>(C52-C51)/C51</f>
        <v>6.9386814200092212E-2</v>
      </c>
      <c r="D56" s="72">
        <f>(D52-D51)/D51</f>
        <v>-6.7148207597645795E-2</v>
      </c>
      <c r="E56" s="72">
        <f>(E52-E51)/E51</f>
        <v>4.5615771673678134E-2</v>
      </c>
      <c r="F56" s="72">
        <f>(F52-F51)/F51</f>
        <v>-0.10653169438418895</v>
      </c>
      <c r="G56" s="72">
        <f>(G51-G52)/G51</f>
        <v>-1.5489026624039457E-2</v>
      </c>
      <c r="H56" s="72">
        <f>(H52-H51)/H51</f>
        <v>-0.18472800329261432</v>
      </c>
      <c r="I56" s="72">
        <f t="shared" ref="I56:J56" si="0">(I52-I51)/I51</f>
        <v>-0.17210023362977978</v>
      </c>
      <c r="J56" s="72">
        <f t="shared" si="0"/>
        <v>-0.926849925438467</v>
      </c>
    </row>
  </sheetData>
  <mergeCells count="19">
    <mergeCell ref="B11:C11"/>
    <mergeCell ref="H21:I21"/>
    <mergeCell ref="E39:F39"/>
    <mergeCell ref="B29:C29"/>
    <mergeCell ref="K39:L39"/>
    <mergeCell ref="B21:C21"/>
    <mergeCell ref="B4:E5"/>
    <mergeCell ref="B39:C39"/>
    <mergeCell ref="H39:I39"/>
    <mergeCell ref="B8:F9"/>
    <mergeCell ref="H8:L9"/>
    <mergeCell ref="E11:F11"/>
    <mergeCell ref="E21:F21"/>
    <mergeCell ref="E29:F29"/>
    <mergeCell ref="H29:I29"/>
    <mergeCell ref="H11:I11"/>
    <mergeCell ref="K11:L11"/>
    <mergeCell ref="K21:L21"/>
    <mergeCell ref="K29:L2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5E53-BE30-4ECA-A7FC-4E83BDD3AA6D}">
  <sheetPr filterMode="1"/>
  <dimension ref="A1:L56"/>
  <sheetViews>
    <sheetView zoomScale="54" zoomScaleNormal="80" workbookViewId="0">
      <selection activeCell="O52" sqref="O52"/>
    </sheetView>
  </sheetViews>
  <sheetFormatPr defaultColWidth="8.5546875" defaultRowHeight="13.8" x14ac:dyDescent="0.25"/>
  <cols>
    <col min="1" max="1" width="29" style="31" bestFit="1" customWidth="1"/>
    <col min="2" max="2" width="41.21875" style="31" customWidth="1"/>
    <col min="3" max="3" width="20.5546875" style="31" customWidth="1"/>
    <col min="4" max="4" width="16.33203125" style="31" customWidth="1"/>
    <col min="5" max="5" width="45" style="31" customWidth="1"/>
    <col min="6" max="6" width="22.21875" style="31" customWidth="1"/>
    <col min="7" max="7" width="14.88671875" style="31" bestFit="1" customWidth="1"/>
    <col min="8" max="8" width="39.21875" style="31" customWidth="1"/>
    <col min="9" max="9" width="14.21875" style="31" bestFit="1" customWidth="1"/>
    <col min="10" max="10" width="16.44140625" style="31" customWidth="1"/>
    <col min="11" max="11" width="43.77734375" style="31" customWidth="1"/>
    <col min="12" max="12" width="14.44140625" style="31" bestFit="1" customWidth="1"/>
    <col min="13" max="15" width="8.5546875" style="31"/>
    <col min="16" max="16" width="14" style="31" bestFit="1" customWidth="1"/>
    <col min="17" max="17" width="8.5546875" style="31"/>
    <col min="18" max="18" width="39.44140625" style="31" bestFit="1" customWidth="1"/>
    <col min="19" max="16384" width="8.5546875" style="31"/>
  </cols>
  <sheetData>
    <row r="1" spans="1:12" x14ac:dyDescent="0.25">
      <c r="A1" s="1" t="s">
        <v>0</v>
      </c>
      <c r="B1" s="30" t="s">
        <v>52</v>
      </c>
      <c r="C1" s="29"/>
    </row>
    <row r="2" spans="1:12" x14ac:dyDescent="0.25">
      <c r="A2" s="1" t="s">
        <v>1</v>
      </c>
      <c r="B2" s="30" t="s">
        <v>53</v>
      </c>
      <c r="C2" s="29"/>
      <c r="E2" s="24" t="s">
        <v>17</v>
      </c>
    </row>
    <row r="4" spans="1:12" x14ac:dyDescent="0.25">
      <c r="B4" s="52" t="s">
        <v>21</v>
      </c>
      <c r="C4" s="52"/>
      <c r="D4" s="52"/>
      <c r="E4" s="52"/>
    </row>
    <row r="5" spans="1:12" x14ac:dyDescent="0.25">
      <c r="B5" s="52"/>
      <c r="C5" s="52"/>
      <c r="D5" s="52"/>
      <c r="E5" s="52"/>
    </row>
    <row r="8" spans="1:12" x14ac:dyDescent="0.25">
      <c r="B8" s="53">
        <v>2018</v>
      </c>
      <c r="C8" s="53"/>
      <c r="D8" s="53"/>
      <c r="E8" s="53"/>
      <c r="F8" s="53"/>
      <c r="H8" s="53" t="s">
        <v>54</v>
      </c>
      <c r="I8" s="53"/>
      <c r="J8" s="53"/>
      <c r="K8" s="53"/>
      <c r="L8" s="53"/>
    </row>
    <row r="9" spans="1:12" x14ac:dyDescent="0.25">
      <c r="B9" s="53"/>
      <c r="C9" s="53"/>
      <c r="D9" s="53"/>
      <c r="E9" s="53"/>
      <c r="F9" s="53"/>
      <c r="H9" s="53"/>
      <c r="I9" s="53"/>
      <c r="J9" s="53"/>
      <c r="K9" s="53"/>
      <c r="L9" s="53"/>
    </row>
    <row r="11" spans="1:12" x14ac:dyDescent="0.25">
      <c r="B11" s="32" t="s">
        <v>22</v>
      </c>
      <c r="E11" s="32" t="s">
        <v>23</v>
      </c>
      <c r="H11" s="55" t="s">
        <v>22</v>
      </c>
      <c r="I11" s="55"/>
      <c r="K11" s="55" t="s">
        <v>23</v>
      </c>
      <c r="L11" s="55"/>
    </row>
    <row r="13" spans="1:12" x14ac:dyDescent="0.25">
      <c r="B13" s="33" t="s">
        <v>24</v>
      </c>
      <c r="C13" s="33" t="s">
        <v>25</v>
      </c>
      <c r="E13" s="33" t="s">
        <v>26</v>
      </c>
      <c r="F13" s="33" t="s">
        <v>25</v>
      </c>
      <c r="H13" s="33" t="s">
        <v>24</v>
      </c>
      <c r="I13" s="33" t="s">
        <v>25</v>
      </c>
      <c r="K13" s="33" t="s">
        <v>26</v>
      </c>
      <c r="L13" s="33" t="s">
        <v>25</v>
      </c>
    </row>
    <row r="14" spans="1:12" x14ac:dyDescent="0.25">
      <c r="B14" s="34" t="s">
        <v>27</v>
      </c>
      <c r="C14" s="36">
        <v>417</v>
      </c>
      <c r="E14" s="34" t="s">
        <v>28</v>
      </c>
      <c r="F14" s="36">
        <v>15544</v>
      </c>
      <c r="H14" s="34" t="s">
        <v>27</v>
      </c>
      <c r="I14" s="36">
        <v>636</v>
      </c>
      <c r="K14" s="34" t="s">
        <v>28</v>
      </c>
      <c r="L14" s="36">
        <v>16154</v>
      </c>
    </row>
    <row r="15" spans="1:12" x14ac:dyDescent="0.25">
      <c r="B15" s="34" t="s">
        <v>29</v>
      </c>
      <c r="C15" s="36">
        <v>1250</v>
      </c>
      <c r="E15" s="34" t="s">
        <v>30</v>
      </c>
      <c r="F15" s="36">
        <v>801</v>
      </c>
      <c r="H15" s="34" t="s">
        <v>29</v>
      </c>
      <c r="I15" s="36">
        <v>1271.5</v>
      </c>
      <c r="K15" s="34" t="s">
        <v>30</v>
      </c>
      <c r="L15" s="36">
        <v>583.5</v>
      </c>
    </row>
    <row r="16" spans="1:12" x14ac:dyDescent="0.25">
      <c r="B16" s="34" t="s">
        <v>31</v>
      </c>
      <c r="C16" s="36">
        <v>1400</v>
      </c>
      <c r="E16" s="34" t="s">
        <v>32</v>
      </c>
      <c r="F16" s="36">
        <v>5537</v>
      </c>
      <c r="H16" s="34" t="s">
        <v>31</v>
      </c>
      <c r="I16" s="36">
        <v>1484.3333333333333</v>
      </c>
      <c r="K16" s="34" t="s">
        <v>32</v>
      </c>
      <c r="L16" s="36">
        <v>5983.166666666667</v>
      </c>
    </row>
    <row r="17" spans="2:12" x14ac:dyDescent="0.25">
      <c r="B17" s="34" t="s">
        <v>33</v>
      </c>
      <c r="C17" s="36">
        <v>726</v>
      </c>
      <c r="E17" s="34" t="s">
        <v>34</v>
      </c>
      <c r="F17" s="36">
        <v>3464</v>
      </c>
      <c r="H17" s="34" t="s">
        <v>33</v>
      </c>
      <c r="I17" s="36">
        <v>1099.5</v>
      </c>
      <c r="K17" s="34" t="s">
        <v>34</v>
      </c>
      <c r="L17" s="36">
        <v>3425</v>
      </c>
    </row>
    <row r="18" spans="2:12" x14ac:dyDescent="0.25">
      <c r="B18" s="57" t="s">
        <v>22</v>
      </c>
      <c r="C18" s="62">
        <f>SUM(C14:C17)</f>
        <v>3793</v>
      </c>
      <c r="H18" s="57" t="s">
        <v>22</v>
      </c>
      <c r="I18" s="62">
        <f>SUM(I14:I17)</f>
        <v>4491.333333333333</v>
      </c>
    </row>
    <row r="21" spans="2:12" x14ac:dyDescent="0.25">
      <c r="B21" s="64" t="s">
        <v>35</v>
      </c>
      <c r="C21" s="64"/>
      <c r="E21" s="64" t="s">
        <v>67</v>
      </c>
      <c r="F21" s="64"/>
      <c r="H21" s="64" t="s">
        <v>35</v>
      </c>
      <c r="I21" s="64"/>
      <c r="K21" s="64" t="s">
        <v>67</v>
      </c>
      <c r="L21" s="64"/>
    </row>
    <row r="23" spans="2:12" x14ac:dyDescent="0.25">
      <c r="B23" s="33" t="s">
        <v>24</v>
      </c>
      <c r="C23" s="33" t="s">
        <v>25</v>
      </c>
      <c r="E23" s="33" t="s">
        <v>24</v>
      </c>
      <c r="F23" s="33" t="s">
        <v>25</v>
      </c>
      <c r="H23" s="33" t="s">
        <v>24</v>
      </c>
      <c r="I23" s="33" t="s">
        <v>25</v>
      </c>
      <c r="K23" s="33" t="s">
        <v>24</v>
      </c>
      <c r="L23" s="33" t="s">
        <v>25</v>
      </c>
    </row>
    <row r="24" spans="2:12" x14ac:dyDescent="0.25">
      <c r="B24" s="34" t="s">
        <v>22</v>
      </c>
      <c r="C24" s="36">
        <v>3793</v>
      </c>
      <c r="E24" s="34" t="s">
        <v>28</v>
      </c>
      <c r="F24" s="36">
        <v>15544</v>
      </c>
      <c r="H24" s="34" t="s">
        <v>22</v>
      </c>
      <c r="I24" s="36">
        <v>4491.333333333333</v>
      </c>
      <c r="K24" s="34" t="s">
        <v>28</v>
      </c>
      <c r="L24" s="36">
        <v>16154</v>
      </c>
    </row>
    <row r="25" spans="2:12" x14ac:dyDescent="0.25">
      <c r="B25" s="34" t="s">
        <v>36</v>
      </c>
      <c r="C25" s="36">
        <v>8368</v>
      </c>
      <c r="E25" s="34" t="s">
        <v>57</v>
      </c>
      <c r="F25" s="36">
        <v>2400</v>
      </c>
      <c r="H25" s="34" t="s">
        <v>36</v>
      </c>
      <c r="I25" s="36">
        <v>8231.8333333333321</v>
      </c>
      <c r="K25" s="34" t="s">
        <v>57</v>
      </c>
      <c r="L25" s="36">
        <v>2111.6666666666665</v>
      </c>
    </row>
    <row r="26" spans="2:12" x14ac:dyDescent="0.25">
      <c r="B26" s="57" t="s">
        <v>37</v>
      </c>
      <c r="C26" s="62">
        <f>SUM(C24:C25)</f>
        <v>12161</v>
      </c>
      <c r="E26" s="34" t="s">
        <v>66</v>
      </c>
      <c r="F26" s="69">
        <f>F44/F43</f>
        <v>61.730964467005073</v>
      </c>
      <c r="H26" s="57" t="s">
        <v>37</v>
      </c>
      <c r="I26" s="62">
        <f>SUM(I24:I25)</f>
        <v>12723.166666666664</v>
      </c>
      <c r="K26" s="34" t="s">
        <v>66</v>
      </c>
      <c r="L26" s="60">
        <f>L44/L43</f>
        <v>17.613982464236301</v>
      </c>
    </row>
    <row r="29" spans="2:12" x14ac:dyDescent="0.25">
      <c r="B29" s="55" t="s">
        <v>61</v>
      </c>
      <c r="C29" s="55"/>
      <c r="E29" s="55" t="s">
        <v>62</v>
      </c>
      <c r="F29" s="55"/>
      <c r="H29" s="55" t="s">
        <v>38</v>
      </c>
      <c r="I29" s="55"/>
      <c r="K29" s="55" t="s">
        <v>62</v>
      </c>
      <c r="L29" s="55"/>
    </row>
    <row r="30" spans="2:12" x14ac:dyDescent="0.25">
      <c r="H30"/>
      <c r="I30"/>
    </row>
    <row r="31" spans="2:12" x14ac:dyDescent="0.25">
      <c r="B31" s="33" t="s">
        <v>24</v>
      </c>
      <c r="C31" s="33" t="s">
        <v>25</v>
      </c>
      <c r="E31" s="33" t="s">
        <v>24</v>
      </c>
      <c r="F31" s="33" t="s">
        <v>25</v>
      </c>
      <c r="H31" s="33" t="s">
        <v>24</v>
      </c>
      <c r="I31" s="33" t="s">
        <v>25</v>
      </c>
      <c r="K31" s="33" t="s">
        <v>24</v>
      </c>
      <c r="L31" s="33" t="s">
        <v>25</v>
      </c>
    </row>
    <row r="32" spans="2:12" x14ac:dyDescent="0.25">
      <c r="B32" s="34" t="s">
        <v>28</v>
      </c>
      <c r="C32" s="35">
        <v>15544</v>
      </c>
      <c r="E32" s="34" t="s">
        <v>57</v>
      </c>
      <c r="F32" s="35">
        <f>F25</f>
        <v>2400</v>
      </c>
      <c r="H32" s="34" t="s">
        <v>28</v>
      </c>
      <c r="I32" s="35">
        <v>16154</v>
      </c>
      <c r="K32" s="34" t="s">
        <v>57</v>
      </c>
      <c r="L32" s="36">
        <v>2111.6666666666665</v>
      </c>
    </row>
    <row r="33" spans="2:12" x14ac:dyDescent="0.25">
      <c r="B33" s="34" t="s">
        <v>59</v>
      </c>
      <c r="C33" s="35">
        <v>12442.08</v>
      </c>
      <c r="E33" s="34" t="s">
        <v>28</v>
      </c>
      <c r="F33" s="35">
        <v>15544</v>
      </c>
      <c r="H33" s="34" t="s">
        <v>59</v>
      </c>
      <c r="I33" s="35">
        <v>12856</v>
      </c>
      <c r="K33" s="34" t="s">
        <v>28</v>
      </c>
      <c r="L33" s="36">
        <v>16154</v>
      </c>
    </row>
    <row r="34" spans="2:12" x14ac:dyDescent="0.25">
      <c r="B34" s="34" t="s">
        <v>60</v>
      </c>
      <c r="C34" s="60">
        <f>C32/C33</f>
        <v>1.2493087972429047</v>
      </c>
      <c r="E34" s="34" t="s">
        <v>58</v>
      </c>
      <c r="F34" s="61">
        <f>F32/F33</f>
        <v>0.15440041173443128</v>
      </c>
      <c r="H34" s="34" t="s">
        <v>60</v>
      </c>
      <c r="I34" s="60">
        <f>I32/I33</f>
        <v>1.2565339141257001</v>
      </c>
      <c r="K34" s="34" t="s">
        <v>58</v>
      </c>
      <c r="L34" s="61">
        <f>L32/L33</f>
        <v>0.13072097726053403</v>
      </c>
    </row>
    <row r="39" spans="2:12" x14ac:dyDescent="0.25">
      <c r="B39" s="54" t="s">
        <v>56</v>
      </c>
      <c r="C39" s="54"/>
      <c r="E39" s="32" t="s">
        <v>41</v>
      </c>
      <c r="F39" s="32"/>
      <c r="H39" s="32" t="s">
        <v>56</v>
      </c>
      <c r="I39" s="32"/>
      <c r="K39" s="32" t="s">
        <v>41</v>
      </c>
      <c r="L39" s="32"/>
    </row>
    <row r="41" spans="2:12" x14ac:dyDescent="0.25">
      <c r="B41" s="33" t="s">
        <v>42</v>
      </c>
      <c r="C41" s="33" t="s">
        <v>25</v>
      </c>
      <c r="E41" s="33" t="s">
        <v>42</v>
      </c>
      <c r="F41" s="33" t="s">
        <v>25</v>
      </c>
      <c r="H41" s="33" t="s">
        <v>42</v>
      </c>
      <c r="I41" s="33" t="s">
        <v>25</v>
      </c>
      <c r="K41" s="33" t="s">
        <v>42</v>
      </c>
      <c r="L41" s="33" t="s">
        <v>25</v>
      </c>
    </row>
    <row r="42" spans="2:12" x14ac:dyDescent="0.25">
      <c r="B42" s="34" t="s">
        <v>43</v>
      </c>
      <c r="C42" s="37">
        <f>C34</f>
        <v>1.2493087972429047</v>
      </c>
      <c r="E42" s="34" t="s">
        <v>44</v>
      </c>
      <c r="F42" s="36">
        <v>11964</v>
      </c>
      <c r="H42" s="34" t="s">
        <v>43</v>
      </c>
      <c r="I42" s="37">
        <f>I34</f>
        <v>1.2565339141257001</v>
      </c>
      <c r="K42" s="34" t="s">
        <v>44</v>
      </c>
      <c r="L42" s="36">
        <v>12000.833333333334</v>
      </c>
    </row>
    <row r="43" spans="2:12" x14ac:dyDescent="0.25">
      <c r="B43" s="34" t="s">
        <v>45</v>
      </c>
      <c r="C43" s="37">
        <f>F34</f>
        <v>0.15440041173443128</v>
      </c>
      <c r="E43" s="34" t="s">
        <v>46</v>
      </c>
      <c r="F43" s="36">
        <v>197</v>
      </c>
      <c r="H43" s="34" t="s">
        <v>45</v>
      </c>
      <c r="I43" s="37">
        <f>F34</f>
        <v>0.15440041173443128</v>
      </c>
      <c r="K43" s="34" t="s">
        <v>46</v>
      </c>
      <c r="L43" s="36">
        <v>722.33333333333212</v>
      </c>
    </row>
    <row r="44" spans="2:12" x14ac:dyDescent="0.25">
      <c r="B44" s="34" t="s">
        <v>50</v>
      </c>
      <c r="C44" s="37">
        <f>C42*C43</f>
        <v>0.19289379267775161</v>
      </c>
      <c r="E44" s="57" t="s">
        <v>47</v>
      </c>
      <c r="F44" s="62">
        <f>SUM(F42:F43)</f>
        <v>12161</v>
      </c>
      <c r="H44" s="34" t="s">
        <v>50</v>
      </c>
      <c r="I44" s="37">
        <f>I42*I43</f>
        <v>0.19400935369928463</v>
      </c>
      <c r="K44" s="57" t="s">
        <v>47</v>
      </c>
      <c r="L44" s="62">
        <f>SUM(L42:L43)</f>
        <v>12723.166666666666</v>
      </c>
    </row>
    <row r="45" spans="2:12" x14ac:dyDescent="0.25">
      <c r="C45"/>
    </row>
    <row r="50" spans="2:10" x14ac:dyDescent="0.25">
      <c r="B50" s="38" t="s">
        <v>49</v>
      </c>
      <c r="C50" s="67" t="s">
        <v>22</v>
      </c>
      <c r="D50" s="67" t="s">
        <v>39</v>
      </c>
      <c r="E50" s="67" t="s">
        <v>37</v>
      </c>
      <c r="F50" s="67" t="s">
        <v>40</v>
      </c>
      <c r="G50" s="67" t="s">
        <v>43</v>
      </c>
      <c r="H50" s="67" t="s">
        <v>45</v>
      </c>
      <c r="I50" s="67" t="s">
        <v>50</v>
      </c>
      <c r="J50" s="67" t="s">
        <v>48</v>
      </c>
    </row>
    <row r="51" spans="2:10" x14ac:dyDescent="0.25">
      <c r="B51" s="74">
        <f>B8</f>
        <v>2018</v>
      </c>
      <c r="C51" s="71">
        <f>C18</f>
        <v>3793</v>
      </c>
      <c r="D51" s="71">
        <f>F17</f>
        <v>3464</v>
      </c>
      <c r="E51" s="71">
        <f>F44</f>
        <v>12161</v>
      </c>
      <c r="F51" s="71">
        <v>3694</v>
      </c>
      <c r="G51" s="72">
        <f>C42</f>
        <v>1.2493087972429047</v>
      </c>
      <c r="H51" s="72">
        <f>C43</f>
        <v>0.15440041173443128</v>
      </c>
      <c r="I51" s="72">
        <f>C44</f>
        <v>0.19289379267775161</v>
      </c>
      <c r="J51" s="75">
        <f>F26</f>
        <v>61.730964467005073</v>
      </c>
    </row>
    <row r="52" spans="2:10" x14ac:dyDescent="0.25">
      <c r="B52" s="74" t="str">
        <f>H8</f>
        <v>2019 (Estimated)</v>
      </c>
      <c r="C52" s="71">
        <f>I18</f>
        <v>4491.333333333333</v>
      </c>
      <c r="D52" s="71">
        <f>L17</f>
        <v>3425</v>
      </c>
      <c r="E52" s="71">
        <f>L44</f>
        <v>12723.166666666666</v>
      </c>
      <c r="F52" s="71">
        <v>3574</v>
      </c>
      <c r="G52" s="72">
        <f>I42</f>
        <v>1.2565339141257001</v>
      </c>
      <c r="H52" s="72">
        <f>L34</f>
        <v>0.13072097726053403</v>
      </c>
      <c r="I52" s="72">
        <f>I44</f>
        <v>0.19400935369928463</v>
      </c>
      <c r="J52" s="75">
        <f>L26</f>
        <v>17.613982464236301</v>
      </c>
    </row>
    <row r="53" spans="2:10" x14ac:dyDescent="0.25">
      <c r="B53" s="63"/>
      <c r="C53" s="63"/>
      <c r="D53" s="63"/>
      <c r="E53" s="63"/>
      <c r="F53" s="63"/>
      <c r="G53" s="63"/>
      <c r="H53" s="63"/>
      <c r="I53" s="63"/>
      <c r="J53" s="63"/>
    </row>
    <row r="54" spans="2:10" x14ac:dyDescent="0.25">
      <c r="B54" s="63"/>
      <c r="C54" s="63"/>
      <c r="D54" s="63"/>
      <c r="E54" s="63"/>
      <c r="F54" s="63"/>
      <c r="G54" s="63"/>
      <c r="H54" s="63"/>
      <c r="I54" s="63"/>
      <c r="J54" s="63"/>
    </row>
    <row r="55" spans="2:10" x14ac:dyDescent="0.25">
      <c r="B55" s="73" t="s">
        <v>51</v>
      </c>
      <c r="C55" s="67" t="s">
        <v>22</v>
      </c>
      <c r="D55" s="67" t="s">
        <v>39</v>
      </c>
      <c r="E55" s="67" t="s">
        <v>37</v>
      </c>
      <c r="F55" s="67" t="s">
        <v>40</v>
      </c>
      <c r="G55" s="67" t="s">
        <v>43</v>
      </c>
      <c r="H55" s="67" t="s">
        <v>45</v>
      </c>
      <c r="I55" s="67" t="s">
        <v>50</v>
      </c>
      <c r="J55" s="68" t="s">
        <v>48</v>
      </c>
    </row>
    <row r="56" spans="2:10" x14ac:dyDescent="0.25">
      <c r="B56" s="74" t="str">
        <f>TEXT(B51,0)&amp;"-"&amp;TEXT(B52,0)</f>
        <v>2018-2019 (Estimated)</v>
      </c>
      <c r="C56" s="72">
        <f>(C52-C51)/C51</f>
        <v>0.18411108181738281</v>
      </c>
      <c r="D56" s="72">
        <f>(D52-D51)/D51</f>
        <v>-1.1258660508083142E-2</v>
      </c>
      <c r="E56" s="72">
        <f>(E51-E52)/E51</f>
        <v>-4.6227009840199493E-2</v>
      </c>
      <c r="F56" s="72">
        <f>(F51-F52)/F51</f>
        <v>3.2485110990795887E-2</v>
      </c>
      <c r="G56" s="72">
        <f>(G52-G51)/G51</f>
        <v>5.783291447831445E-3</v>
      </c>
      <c r="H56" s="72">
        <f>(H52-H51)/H51</f>
        <v>-0.1533638039426079</v>
      </c>
      <c r="I56" s="72">
        <f>(I52-I51)/I51</f>
        <v>5.7832914478314441E-3</v>
      </c>
      <c r="J56" s="72">
        <f>(J52-J51)/J51</f>
        <v>-0.7146653609526723</v>
      </c>
    </row>
  </sheetData>
  <autoFilter ref="K23:L26" xr:uid="{A48BEA92-9A69-4D9B-8016-EC72E86405CE}">
    <filterColumn colId="1">
      <colorFilter dxfId="0" cellColor="0"/>
    </filterColumn>
  </autoFilter>
  <mergeCells count="14">
    <mergeCell ref="H29:I29"/>
    <mergeCell ref="B4:E5"/>
    <mergeCell ref="B39:C39"/>
    <mergeCell ref="B29:C29"/>
    <mergeCell ref="E29:F29"/>
    <mergeCell ref="E21:F21"/>
    <mergeCell ref="H21:I21"/>
    <mergeCell ref="H11:I11"/>
    <mergeCell ref="K11:L11"/>
    <mergeCell ref="H8:L9"/>
    <mergeCell ref="B8:F9"/>
    <mergeCell ref="K21:L21"/>
    <mergeCell ref="K29:L29"/>
    <mergeCell ref="B21:C2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5856-EF63-4198-BA0B-FB641BD5C66A}">
  <dimension ref="B2:O20"/>
  <sheetViews>
    <sheetView showGridLines="0" tabSelected="1" zoomScale="83" zoomScaleNormal="90" workbookViewId="0">
      <selection activeCell="K17" sqref="K17"/>
    </sheetView>
  </sheetViews>
  <sheetFormatPr defaultColWidth="8.5546875" defaultRowHeight="13.8" x14ac:dyDescent="0.25"/>
  <cols>
    <col min="1" max="1" width="8.5546875" style="31"/>
    <col min="2" max="2" width="31.33203125" style="31" customWidth="1"/>
    <col min="3" max="3" width="21.44140625" style="31" customWidth="1"/>
    <col min="4" max="4" width="13.44140625" style="31" bestFit="1" customWidth="1"/>
    <col min="5" max="5" width="15.21875" style="31" customWidth="1"/>
    <col min="6" max="6" width="19.33203125" style="31" customWidth="1"/>
    <col min="7" max="7" width="16.109375" style="31" customWidth="1"/>
    <col min="8" max="8" width="13.77734375" style="31" customWidth="1"/>
    <col min="9" max="9" width="10.6640625" style="31" customWidth="1"/>
    <col min="10" max="10" width="12.6640625" style="31" customWidth="1"/>
    <col min="11" max="16384" width="8.5546875" style="31"/>
  </cols>
  <sheetData>
    <row r="2" spans="2:15" x14ac:dyDescent="0.25">
      <c r="F2" s="52" t="s">
        <v>77</v>
      </c>
      <c r="G2" s="52"/>
      <c r="H2" s="52"/>
      <c r="I2" s="52"/>
      <c r="J2" s="52"/>
      <c r="K2" s="52"/>
      <c r="L2" s="52"/>
      <c r="M2" s="52"/>
      <c r="N2" s="52"/>
      <c r="O2" s="52"/>
    </row>
    <row r="3" spans="2:15" x14ac:dyDescent="0.25">
      <c r="F3" s="52"/>
      <c r="G3" s="52"/>
      <c r="H3" s="52"/>
      <c r="I3" s="52"/>
      <c r="J3" s="52"/>
      <c r="K3" s="52"/>
      <c r="L3" s="52"/>
      <c r="M3" s="52"/>
      <c r="N3" s="52"/>
      <c r="O3" s="52"/>
    </row>
    <row r="4" spans="2:15" x14ac:dyDescent="0.25">
      <c r="B4" s="54" t="str">
        <f>'Wk 11 Dupont Breakdown 1.1'!B56&amp;" "&amp; "Dupont (%) Change"</f>
        <v>2018-2019 (Estimated) Dupont (%) Change</v>
      </c>
      <c r="C4" s="54"/>
    </row>
    <row r="6" spans="2:15" x14ac:dyDescent="0.25">
      <c r="B6" s="67" t="str">
        <f>'Wk 11 Dupont Breakdown 1.1'!B56</f>
        <v>2018-2019 (Estimated)</v>
      </c>
      <c r="C6" s="67" t="s">
        <v>22</v>
      </c>
      <c r="D6" s="67" t="s">
        <v>39</v>
      </c>
      <c r="E6" s="67" t="s">
        <v>37</v>
      </c>
      <c r="F6" s="67" t="s">
        <v>40</v>
      </c>
      <c r="G6" s="67" t="s">
        <v>43</v>
      </c>
      <c r="H6" s="67" t="s">
        <v>45</v>
      </c>
      <c r="I6" s="67" t="s">
        <v>50</v>
      </c>
      <c r="J6" s="67" t="s">
        <v>48</v>
      </c>
    </row>
    <row r="7" spans="2:15" x14ac:dyDescent="0.25">
      <c r="B7" s="34" t="s">
        <v>64</v>
      </c>
      <c r="C7" s="72">
        <v>6.9386814200092212E-2</v>
      </c>
      <c r="D7" s="72">
        <v>-6.7148207597645795E-2</v>
      </c>
      <c r="E7" s="72">
        <v>4.5615771673678134E-2</v>
      </c>
      <c r="F7" s="72">
        <v>-0.10653169438418895</v>
      </c>
      <c r="G7" s="72">
        <v>-1.5489026624039457E-2</v>
      </c>
      <c r="H7" s="72">
        <v>-0.18472800329261432</v>
      </c>
      <c r="I7" s="72">
        <v>-0.17210023362977978</v>
      </c>
      <c r="J7" s="72">
        <v>-0.926849925438467</v>
      </c>
    </row>
    <row r="8" spans="2:15" x14ac:dyDescent="0.25">
      <c r="B8" s="34" t="s">
        <v>65</v>
      </c>
      <c r="C8" s="72">
        <v>0.18411108181738281</v>
      </c>
      <c r="D8" s="72">
        <v>-1.1258660508083142E-2</v>
      </c>
      <c r="E8" s="72">
        <v>-4.6227009840199493E-2</v>
      </c>
      <c r="F8" s="72">
        <v>3.2485110990795887E-2</v>
      </c>
      <c r="G8" s="72">
        <v>5.783291447831445E-3</v>
      </c>
      <c r="H8" s="72">
        <v>-0.1533638039426079</v>
      </c>
      <c r="I8" s="72">
        <v>5.7832914478314441E-3</v>
      </c>
      <c r="J8" s="72">
        <v>-0.7146653609526723</v>
      </c>
      <c r="O8" s="24" t="s">
        <v>17</v>
      </c>
    </row>
    <row r="10" spans="2:15" x14ac:dyDescent="0.25">
      <c r="B10" s="32" t="str">
        <f>'Wk 11 Dupont Breakdown 1.0'!B2:C2</f>
        <v>Colgate Palmolive Company &amp; CL</v>
      </c>
    </row>
    <row r="12" spans="2:15" x14ac:dyDescent="0.25">
      <c r="B12" s="73" t="s">
        <v>49</v>
      </c>
      <c r="C12" s="67" t="s">
        <v>22</v>
      </c>
      <c r="D12" s="67" t="s">
        <v>39</v>
      </c>
      <c r="E12" s="67" t="s">
        <v>37</v>
      </c>
      <c r="F12" s="67" t="s">
        <v>40</v>
      </c>
      <c r="G12" s="67" t="s">
        <v>43</v>
      </c>
      <c r="H12" s="67" t="s">
        <v>45</v>
      </c>
      <c r="I12" s="67" t="s">
        <v>50</v>
      </c>
      <c r="J12" s="67" t="s">
        <v>48</v>
      </c>
    </row>
    <row r="13" spans="2:15" x14ac:dyDescent="0.25">
      <c r="B13" s="74">
        <f>'Wk 11 Dupont Breakdown 1.0'!B51</f>
        <v>2016</v>
      </c>
      <c r="C13" s="71">
        <v>4338</v>
      </c>
      <c r="D13" s="71">
        <v>3738</v>
      </c>
      <c r="E13" s="71">
        <v>12123</v>
      </c>
      <c r="F13" s="71">
        <v>4149</v>
      </c>
      <c r="G13" s="72">
        <v>1.2254526392193235</v>
      </c>
      <c r="H13" s="72">
        <v>0.16064494899638038</v>
      </c>
      <c r="I13" s="72">
        <v>0.19686277672486793</v>
      </c>
      <c r="J13" s="75">
        <v>713.11764705882297</v>
      </c>
    </row>
    <row r="14" spans="2:15" x14ac:dyDescent="0.25">
      <c r="B14" s="74">
        <f>'Wk 11 Dupont Breakdown 1.0'!B52</f>
        <v>2017</v>
      </c>
      <c r="C14" s="71">
        <v>4639</v>
      </c>
      <c r="D14" s="71">
        <v>3487</v>
      </c>
      <c r="E14" s="71">
        <v>12676</v>
      </c>
      <c r="F14" s="71">
        <v>3707</v>
      </c>
      <c r="G14" s="72">
        <v>1.244433707774691</v>
      </c>
      <c r="H14" s="72">
        <v>0.13096932832923516</v>
      </c>
      <c r="I14" s="72">
        <v>0.16298264685751099</v>
      </c>
      <c r="J14" s="75">
        <v>52.164609053497941</v>
      </c>
    </row>
    <row r="16" spans="2:15" x14ac:dyDescent="0.25">
      <c r="B16" s="32" t="str">
        <f>'Wk 11 Dupont Breakdown 1.1'!B2:C2</f>
        <v>Colgate Palmolive Company &amp; CL</v>
      </c>
    </row>
    <row r="18" spans="2:10" x14ac:dyDescent="0.25">
      <c r="B18" s="73" t="s">
        <v>49</v>
      </c>
      <c r="C18" s="67" t="s">
        <v>22</v>
      </c>
      <c r="D18" s="67" t="s">
        <v>39</v>
      </c>
      <c r="E18" s="67" t="s">
        <v>37</v>
      </c>
      <c r="F18" s="67" t="s">
        <v>40</v>
      </c>
      <c r="G18" s="67" t="s">
        <v>43</v>
      </c>
      <c r="H18" s="67" t="s">
        <v>45</v>
      </c>
      <c r="I18" s="67" t="s">
        <v>50</v>
      </c>
      <c r="J18" s="67" t="s">
        <v>48</v>
      </c>
    </row>
    <row r="19" spans="2:10" x14ac:dyDescent="0.25">
      <c r="B19" s="74">
        <f>'Wk 11 Dupont Breakdown 1.1'!B51</f>
        <v>2018</v>
      </c>
      <c r="C19" s="71">
        <v>3793</v>
      </c>
      <c r="D19" s="71">
        <v>3464</v>
      </c>
      <c r="E19" s="71">
        <v>12161</v>
      </c>
      <c r="F19" s="71">
        <v>3694</v>
      </c>
      <c r="G19" s="72">
        <v>1.2493087972429047</v>
      </c>
      <c r="H19" s="72">
        <v>0.15440041173443128</v>
      </c>
      <c r="I19" s="72">
        <v>0.19289379267775161</v>
      </c>
      <c r="J19" s="75">
        <v>61.730964467005073</v>
      </c>
    </row>
    <row r="20" spans="2:10" x14ac:dyDescent="0.25">
      <c r="B20" s="74" t="str">
        <f>'Wk 11 Dupont Breakdown 1.1'!B52</f>
        <v>2019 (Estimated)</v>
      </c>
      <c r="C20" s="71">
        <v>4491.333333333333</v>
      </c>
      <c r="D20" s="71">
        <v>3425</v>
      </c>
      <c r="E20" s="71">
        <v>12723.166666666666</v>
      </c>
      <c r="F20" s="71">
        <v>3574</v>
      </c>
      <c r="G20" s="72">
        <v>1.2565339141257001</v>
      </c>
      <c r="H20" s="72">
        <v>0.13072097726053403</v>
      </c>
      <c r="I20" s="72">
        <v>0.19400935369928463</v>
      </c>
      <c r="J20" s="75">
        <v>17.613982464236301</v>
      </c>
    </row>
  </sheetData>
  <mergeCells count="2">
    <mergeCell ref="F2:O3"/>
    <mergeCell ref="B4: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Wk 11 Bal Sheet</vt:lpstr>
      <vt:lpstr>Wk 11 Dupont Breakdown 1.0</vt:lpstr>
      <vt:lpstr>Wk 11 Dupont Breakdown 1.1</vt:lpstr>
      <vt:lpstr>Wk 11 Dupont Difference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Ash</dc:creator>
  <cp:lastModifiedBy>Tiffany Ash</cp:lastModifiedBy>
  <dcterms:created xsi:type="dcterms:W3CDTF">2019-10-02T23:41:28Z</dcterms:created>
  <dcterms:modified xsi:type="dcterms:W3CDTF">2019-11-09T03:09:44Z</dcterms:modified>
</cp:coreProperties>
</file>