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iffa\Documents\Tiffany\FINA 4101\Weekly Analysis\"/>
    </mc:Choice>
  </mc:AlternateContent>
  <xr:revisionPtr revIDLastSave="0" documentId="13_ncr:1_{4C3B35BF-100C-4E24-A05B-03B7D616BD45}" xr6:coauthVersionLast="44" xr6:coauthVersionMax="44" xr10:uidLastSave="{00000000-0000-0000-0000-000000000000}"/>
  <bookViews>
    <workbookView xWindow="-108" yWindow="-108" windowWidth="23256" windowHeight="12576" xr2:uid="{F21A39D7-4492-418A-A469-FBAE076AB5A9}"/>
  </bookViews>
  <sheets>
    <sheet name="Wk 3  Financial Overview"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4" i="2" l="1"/>
  <c r="C34" i="2"/>
  <c r="E22" i="2"/>
  <c r="C54" i="2"/>
  <c r="D54" i="2"/>
  <c r="E54" i="2"/>
  <c r="B54" i="2"/>
  <c r="C48" i="2"/>
  <c r="B44" i="2"/>
  <c r="E46" i="2"/>
  <c r="B37" i="2"/>
  <c r="B14" i="2" l="1"/>
  <c r="B18" i="2" s="1"/>
  <c r="G57" i="2" l="1"/>
  <c r="G59" i="2" s="1"/>
  <c r="F57" i="2"/>
  <c r="F59" i="2" s="1"/>
  <c r="E57" i="2"/>
  <c r="E58" i="2" s="1"/>
  <c r="D57" i="2"/>
  <c r="D58" i="2" s="1"/>
  <c r="C57" i="2"/>
  <c r="C58" i="2" s="1"/>
  <c r="B57" i="2"/>
  <c r="G54" i="2"/>
  <c r="F54" i="2"/>
  <c r="G53" i="2"/>
  <c r="F53" i="2"/>
  <c r="E53" i="2"/>
  <c r="D53" i="2"/>
  <c r="C53" i="2"/>
  <c r="B53" i="2"/>
  <c r="G48" i="2"/>
  <c r="F48" i="2"/>
  <c r="E48" i="2"/>
  <c r="D48" i="2"/>
  <c r="B48" i="2"/>
  <c r="G46" i="2"/>
  <c r="F46" i="2"/>
  <c r="D46" i="2"/>
  <c r="C46" i="2"/>
  <c r="B46" i="2"/>
  <c r="G44" i="2"/>
  <c r="F44" i="2"/>
  <c r="E44" i="2"/>
  <c r="D44" i="2"/>
  <c r="C44" i="2"/>
  <c r="G43" i="2"/>
  <c r="F43" i="2"/>
  <c r="E43" i="2"/>
  <c r="D43" i="2"/>
  <c r="C43" i="2"/>
  <c r="B43" i="2"/>
  <c r="B45" i="2" s="1"/>
  <c r="G42" i="2"/>
  <c r="F42" i="2"/>
  <c r="E42" i="2"/>
  <c r="D42" i="2"/>
  <c r="C42" i="2"/>
  <c r="B42" i="2"/>
  <c r="G41" i="2"/>
  <c r="F41" i="2"/>
  <c r="E41" i="2"/>
  <c r="D41" i="2"/>
  <c r="C41" i="2"/>
  <c r="B41" i="2"/>
  <c r="G40" i="2"/>
  <c r="F40" i="2"/>
  <c r="E40" i="2"/>
  <c r="D40" i="2"/>
  <c r="C40" i="2"/>
  <c r="B40" i="2"/>
  <c r="G39" i="2"/>
  <c r="F39" i="2"/>
  <c r="E39" i="2"/>
  <c r="D39" i="2"/>
  <c r="C39" i="2"/>
  <c r="B39" i="2"/>
  <c r="G37" i="2"/>
  <c r="F37" i="2"/>
  <c r="E37" i="2"/>
  <c r="D37" i="2"/>
  <c r="C37" i="2"/>
  <c r="G35" i="2"/>
  <c r="F35" i="2"/>
  <c r="E35" i="2"/>
  <c r="D35" i="2"/>
  <c r="C35" i="2"/>
  <c r="B35" i="2"/>
  <c r="E34" i="2"/>
  <c r="D34" i="2"/>
  <c r="G26" i="2"/>
  <c r="G38" i="2" s="1"/>
  <c r="F26" i="2"/>
  <c r="E26" i="2"/>
  <c r="D26" i="2"/>
  <c r="C26" i="2"/>
  <c r="B26" i="2"/>
  <c r="D22" i="2"/>
  <c r="C22" i="2"/>
  <c r="F45" i="2" l="1"/>
  <c r="B59" i="2"/>
  <c r="B58" i="2"/>
  <c r="C59" i="2"/>
  <c r="G45" i="2"/>
  <c r="F58" i="2"/>
  <c r="E45" i="2"/>
  <c r="D45" i="2"/>
  <c r="C45" i="2"/>
  <c r="D38" i="2"/>
  <c r="D59" i="2"/>
  <c r="E38" i="2"/>
  <c r="G58" i="2"/>
  <c r="E59" i="2"/>
  <c r="B38" i="2"/>
  <c r="F38" i="2"/>
  <c r="C3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Johnny-Lenovo</author>
  </authors>
  <commentList>
    <comment ref="A12" authorId="0" shapeId="0" xr:uid="{A56EEB55-3270-451C-B9BE-02B91CC2D36F}">
      <text>
        <r>
          <rPr>
            <b/>
            <sz val="9"/>
            <color indexed="81"/>
            <rFont val="Tahoma"/>
            <family val="2"/>
          </rPr>
          <t>Johnny-Lenovo:</t>
        </r>
        <r>
          <rPr>
            <sz val="9"/>
            <color indexed="81"/>
            <rFont val="Tahoma"/>
            <family val="2"/>
          </rPr>
          <t xml:space="preserve">
Use the most recent data available (from 10Q or 10K)</t>
        </r>
      </text>
    </comment>
    <comment ref="A13" authorId="0" shapeId="0" xr:uid="{EBAE91AA-2091-41F4-857B-29475CF5024A}">
      <text>
        <r>
          <rPr>
            <b/>
            <sz val="9"/>
            <color indexed="81"/>
            <rFont val="Tahoma"/>
            <family val="2"/>
          </rPr>
          <t>Johnny-Lenovo:</t>
        </r>
        <r>
          <rPr>
            <sz val="9"/>
            <color indexed="81"/>
            <rFont val="Tahoma"/>
            <family val="2"/>
          </rPr>
          <t xml:space="preserve">
Use the most recent data available (from 10Q or 10K)</t>
        </r>
      </text>
    </comment>
    <comment ref="A15" authorId="0" shapeId="0" xr:uid="{186E0963-5B9B-4AE2-9BE9-604552EA620C}">
      <text>
        <r>
          <rPr>
            <b/>
            <sz val="9"/>
            <color indexed="81"/>
            <rFont val="Tahoma"/>
            <family val="2"/>
          </rPr>
          <t>Johnny-Lenovo:</t>
        </r>
        <r>
          <rPr>
            <sz val="9"/>
            <color indexed="81"/>
            <rFont val="Tahoma"/>
            <family val="2"/>
          </rPr>
          <t xml:space="preserve">
Use the most recent data available (from 10Q or 10K)</t>
        </r>
      </text>
    </comment>
    <comment ref="A16" authorId="0" shapeId="0" xr:uid="{F4A8A4A6-B553-4F80-905A-20CEEFD8341C}">
      <text>
        <r>
          <rPr>
            <b/>
            <sz val="9"/>
            <color indexed="81"/>
            <rFont val="Tahoma"/>
            <family val="2"/>
          </rPr>
          <t>Johnny-Lenovo:</t>
        </r>
        <r>
          <rPr>
            <sz val="9"/>
            <color indexed="81"/>
            <rFont val="Tahoma"/>
            <family val="2"/>
          </rPr>
          <t xml:space="preserve">
Use the most recent data available (from 10Q or 10K)</t>
        </r>
      </text>
    </comment>
    <comment ref="A17" authorId="0" shapeId="0" xr:uid="{24B9772D-764A-4335-9F45-2AC1F38A1AF0}">
      <text>
        <r>
          <rPr>
            <b/>
            <sz val="9"/>
            <color indexed="81"/>
            <rFont val="Tahoma"/>
            <family val="2"/>
          </rPr>
          <t>Johnny-Lenovo:</t>
        </r>
        <r>
          <rPr>
            <sz val="9"/>
            <color indexed="81"/>
            <rFont val="Tahoma"/>
            <family val="2"/>
          </rPr>
          <t xml:space="preserve">
Use the most recent data available (from 10Q or 10K)</t>
        </r>
      </text>
    </comment>
    <comment ref="A19" authorId="0" shapeId="0" xr:uid="{D4FB6E4C-C266-4EE2-B8B2-506F203471AA}">
      <text>
        <r>
          <rPr>
            <b/>
            <sz val="9"/>
            <color indexed="81"/>
            <rFont val="Tahoma"/>
            <family val="2"/>
          </rPr>
          <t>Johnny-Lenovo:</t>
        </r>
        <r>
          <rPr>
            <sz val="9"/>
            <color indexed="81"/>
            <rFont val="Tahoma"/>
            <family val="2"/>
          </rPr>
          <t xml:space="preserve">
Use the most recent data available (from 10Q or 10K)</t>
        </r>
      </text>
    </comment>
    <comment ref="B20" authorId="0" shapeId="0" xr:uid="{11D0989A-5B01-4C59-B6C8-A83372111BEC}">
      <text>
        <r>
          <rPr>
            <b/>
            <sz val="9"/>
            <color indexed="81"/>
            <rFont val="Tahoma"/>
            <family val="2"/>
          </rPr>
          <t>Johnny-Lenovo:</t>
        </r>
        <r>
          <rPr>
            <sz val="9"/>
            <color indexed="81"/>
            <rFont val="Tahoma"/>
            <family val="2"/>
          </rPr>
          <t xml:space="preserve">
This should be the 4th most recent 10K
</t>
        </r>
      </text>
    </comment>
    <comment ref="C20" authorId="0" shapeId="0" xr:uid="{0F54A060-23C9-417C-99C6-3D6494B52177}">
      <text>
        <r>
          <rPr>
            <b/>
            <sz val="9"/>
            <color indexed="81"/>
            <rFont val="Tahoma"/>
            <family val="2"/>
          </rPr>
          <t>Johnny-Lenovo:</t>
        </r>
        <r>
          <rPr>
            <sz val="9"/>
            <color indexed="81"/>
            <rFont val="Tahoma"/>
            <family val="2"/>
          </rPr>
          <t xml:space="preserve">
This should be the 3rd most recent 10K</t>
        </r>
      </text>
    </comment>
    <comment ref="D20" authorId="0" shapeId="0" xr:uid="{BF9E01E8-5C48-4C63-BD06-07488B94175E}">
      <text>
        <r>
          <rPr>
            <b/>
            <sz val="9"/>
            <color indexed="81"/>
            <rFont val="Tahoma"/>
            <family val="2"/>
          </rPr>
          <t>Johnny-Lenovo:</t>
        </r>
        <r>
          <rPr>
            <sz val="9"/>
            <color indexed="81"/>
            <rFont val="Tahoma"/>
            <family val="2"/>
          </rPr>
          <t xml:space="preserve">
This should be the 2nd most recent 10K</t>
        </r>
      </text>
    </comment>
    <comment ref="E20" authorId="0" shapeId="0" xr:uid="{EB6D4D63-E160-428F-840D-D34C78A227B7}">
      <text>
        <r>
          <rPr>
            <b/>
            <sz val="9"/>
            <color indexed="81"/>
            <rFont val="Tahoma"/>
            <family val="2"/>
          </rPr>
          <t>Johnny-Lenovo:</t>
        </r>
        <r>
          <rPr>
            <sz val="9"/>
            <color indexed="81"/>
            <rFont val="Tahoma"/>
            <family val="2"/>
          </rPr>
          <t xml:space="preserve">
This should be the most recent 10K</t>
        </r>
      </text>
    </comment>
    <comment ref="F20" authorId="0" shapeId="0" xr:uid="{224B7383-AC96-49AF-9101-D4FDD3F7022E}">
      <text>
        <r>
          <rPr>
            <b/>
            <sz val="9"/>
            <color indexed="81"/>
            <rFont val="Tahoma"/>
            <family val="2"/>
          </rPr>
          <t>Johnny-Lenovo:</t>
        </r>
        <r>
          <rPr>
            <sz val="9"/>
            <color indexed="81"/>
            <rFont val="Tahoma"/>
            <family val="2"/>
          </rPr>
          <t xml:space="preserve">
Depending on the ending month of the company's fiscal year, the TTM figures may be the same as the most recent 10K (if the last </t>
        </r>
      </text>
    </comment>
    <comment ref="A24" authorId="0" shapeId="0" xr:uid="{5CD51710-5F3D-4B0C-AB25-F059BE2C3B91}">
      <text>
        <r>
          <rPr>
            <b/>
            <sz val="9"/>
            <color indexed="81"/>
            <rFont val="Tahoma"/>
            <family val="2"/>
          </rPr>
          <t>Johnny-Lenovo:</t>
        </r>
        <r>
          <rPr>
            <sz val="9"/>
            <color indexed="81"/>
            <rFont val="Tahoma"/>
            <family val="2"/>
          </rPr>
          <t xml:space="preserve">
non-operating income).</t>
        </r>
      </text>
    </comment>
    <comment ref="A25" authorId="0" shapeId="0" xr:uid="{A1EC80FB-9EE3-4A61-A736-66339AD6E30F}">
      <text>
        <r>
          <rPr>
            <b/>
            <sz val="9"/>
            <color indexed="81"/>
            <rFont val="Tahoma"/>
            <family val="2"/>
          </rPr>
          <t>Johnny-Lenovo:</t>
        </r>
        <r>
          <rPr>
            <sz val="9"/>
            <color indexed="81"/>
            <rFont val="Tahoma"/>
            <family val="2"/>
          </rPr>
          <t xml:space="preserve">
From Statement of Cash Flows</t>
        </r>
      </text>
    </comment>
    <comment ref="A27" authorId="0" shapeId="0" xr:uid="{3102FED4-104D-46EB-837A-0A64EBC91BBF}">
      <text>
        <r>
          <rPr>
            <b/>
            <sz val="9"/>
            <color indexed="81"/>
            <rFont val="Tahoma"/>
            <family val="2"/>
          </rPr>
          <t>Johnny-Lenovo:</t>
        </r>
        <r>
          <rPr>
            <sz val="9"/>
            <color indexed="81"/>
            <rFont val="Tahoma"/>
            <family val="2"/>
          </rPr>
          <t xml:space="preserve">
From Statement of Cash Flows</t>
        </r>
      </text>
    </comment>
    <comment ref="A43" authorId="0" shapeId="0" xr:uid="{AB3C197E-2D74-4380-A1B0-E04C07013D85}">
      <text>
        <r>
          <rPr>
            <b/>
            <sz val="9"/>
            <color indexed="81"/>
            <rFont val="Tahoma"/>
            <family val="2"/>
          </rPr>
          <t>Johnny-Lenovo:</t>
        </r>
        <r>
          <rPr>
            <sz val="9"/>
            <color indexed="81"/>
            <rFont val="Tahoma"/>
            <family val="2"/>
          </rPr>
          <t xml:space="preserve">
Ideally, you should calculate the asset turnover using an average revenue for a given year and average total assets</t>
        </r>
      </text>
    </comment>
    <comment ref="A44" authorId="0" shapeId="0" xr:uid="{B85D559B-2095-4F6C-AFCF-390752D8A979}">
      <text>
        <r>
          <rPr>
            <b/>
            <sz val="9"/>
            <color indexed="81"/>
            <rFont val="Tahoma"/>
            <family val="2"/>
          </rPr>
          <t>Johnny-Lenovo:</t>
        </r>
        <r>
          <rPr>
            <sz val="9"/>
            <color indexed="81"/>
            <rFont val="Tahoma"/>
            <family val="2"/>
          </rPr>
          <t xml:space="preserve">
Ideally, you should calculate the asset turnover using an average shareholder equity for a given year and average total assets</t>
        </r>
      </text>
    </comment>
    <comment ref="A46" authorId="0" shapeId="0" xr:uid="{CC685F32-7776-47B8-BFDC-1927611DE812}">
      <text>
        <r>
          <rPr>
            <b/>
            <sz val="9"/>
            <color indexed="81"/>
            <rFont val="Tahoma"/>
            <family val="2"/>
          </rPr>
          <t>Johnny-Lenovo:</t>
        </r>
        <r>
          <rPr>
            <sz val="9"/>
            <color indexed="81"/>
            <rFont val="Tahoma"/>
            <family val="2"/>
          </rPr>
          <t xml:space="preserve">
FYI:  This calculation uses Total Debt.  Some analysts use only interest-bearing debt.  </t>
        </r>
      </text>
    </comment>
    <comment ref="A50" authorId="0" shapeId="0" xr:uid="{0CE94E6D-EECA-4121-A094-B985D13C92DD}">
      <text>
        <r>
          <rPr>
            <b/>
            <sz val="9"/>
            <color indexed="81"/>
            <rFont val="Tahoma"/>
            <family val="2"/>
          </rPr>
          <t>Johnny-Lenovo:</t>
        </r>
        <r>
          <rPr>
            <sz val="9"/>
            <color indexed="81"/>
            <rFont val="Tahoma"/>
            <family val="2"/>
          </rPr>
          <t xml:space="preserve">
For a detailed discussion of Return on Invested Capital (ROIC) and its components, see The Investment Checklist, page 123.  For simplicity, accumulated D&amp;A and goodwill/other intangibles are excluded from the calculation.</t>
        </r>
      </text>
    </comment>
    <comment ref="A51" authorId="0" shapeId="0" xr:uid="{EB9B72DA-4052-4D5A-AC42-0313669709F1}">
      <text>
        <r>
          <rPr>
            <b/>
            <sz val="9"/>
            <color indexed="81"/>
            <rFont val="Tahoma"/>
            <family val="2"/>
          </rPr>
          <t>Johnny-Lenovo:</t>
        </r>
        <r>
          <rPr>
            <sz val="9"/>
            <color indexed="81"/>
            <rFont val="Tahoma"/>
            <family val="2"/>
          </rPr>
          <t xml:space="preserve">
For a detailed discussion of Return on Invested Capital (ROIC) and its components, see The Investment Checklist, page 123.  For simplicity, accumulated D&amp;A and goodwill/other intangibles are excluded from the calculation.</t>
        </r>
      </text>
    </comment>
    <comment ref="A52" authorId="0" shapeId="0" xr:uid="{F6B4E7F1-1B6F-4E3C-9096-E073F492D528}">
      <text>
        <r>
          <rPr>
            <b/>
            <sz val="9"/>
            <color indexed="81"/>
            <rFont val="Tahoma"/>
            <family val="2"/>
          </rPr>
          <t>Johnny-Lenovo:</t>
        </r>
        <r>
          <rPr>
            <sz val="9"/>
            <color indexed="81"/>
            <rFont val="Tahoma"/>
            <family val="2"/>
          </rPr>
          <t xml:space="preserve">
Non-Interest Bearing Current Liabilities are current liabilities (look on the balance sheet) that the company does not have to pay interest on (e.g., payables).
For a detailed discussion of Return on Invested Capital (ROIC) and its components, see The Investment Checklist, page 123.  For simplicity, accumulated D&amp;A and goodwill/other intangibles are excluded from the calculation.</t>
        </r>
      </text>
    </comment>
    <comment ref="A53" authorId="0" shapeId="0" xr:uid="{798D4487-317C-4261-97E1-93E2CE3DA6D4}">
      <text>
        <r>
          <rPr>
            <b/>
            <sz val="9"/>
            <color indexed="81"/>
            <rFont val="Tahoma"/>
            <family val="2"/>
          </rPr>
          <t>Johnny-Lenovo:</t>
        </r>
        <r>
          <rPr>
            <sz val="9"/>
            <color indexed="81"/>
            <rFont val="Tahoma"/>
            <family val="2"/>
          </rPr>
          <t xml:space="preserve">
For a detailed discussion of Return on Invested Capital (ROIC) and its components, see The Investment Checklist, page 123.  For simplicity, accumulated D&amp;A and goodwill/other intangibles are excluded from the calculation.</t>
        </r>
      </text>
    </comment>
    <comment ref="A54" authorId="0" shapeId="0" xr:uid="{64EEE8C6-B7FF-4324-A8AF-2B4ADE68EC07}">
      <text>
        <r>
          <rPr>
            <b/>
            <sz val="9"/>
            <color indexed="81"/>
            <rFont val="Tahoma"/>
            <family val="2"/>
          </rPr>
          <t>Johnny-Lenovo:</t>
        </r>
        <r>
          <rPr>
            <sz val="9"/>
            <color indexed="81"/>
            <rFont val="Tahoma"/>
            <family val="2"/>
          </rPr>
          <t xml:space="preserve">
For a detailed discussion of Return on Invested Capital (ROIC) and its components, see The Investment Checklist, page 123.  For simplicity, accumulated D&amp;A and goodwill/other intangibles are excluded from the calculation.</t>
        </r>
      </text>
    </comment>
    <comment ref="A55" authorId="0" shapeId="0" xr:uid="{0C1094E6-9924-4722-819C-A470C40546C3}">
      <text>
        <r>
          <rPr>
            <b/>
            <sz val="9"/>
            <color indexed="81"/>
            <rFont val="Tahoma"/>
            <family val="2"/>
          </rPr>
          <t>Johnny-Lenovo:</t>
        </r>
        <r>
          <rPr>
            <sz val="9"/>
            <color indexed="81"/>
            <rFont val="Tahoma"/>
            <family val="2"/>
          </rPr>
          <t xml:space="preserve">
Be careful with +'s and -'s</t>
        </r>
      </text>
    </comment>
    <comment ref="A56" authorId="0" shapeId="0" xr:uid="{8B2FEC6F-1896-4125-AE97-BBA185DBF684}">
      <text>
        <r>
          <rPr>
            <b/>
            <sz val="9"/>
            <color indexed="81"/>
            <rFont val="Tahoma"/>
            <family val="2"/>
          </rPr>
          <t>Johnny-Lenovo:</t>
        </r>
        <r>
          <rPr>
            <sz val="9"/>
            <color indexed="81"/>
            <rFont val="Tahoma"/>
            <family val="2"/>
          </rPr>
          <t xml:space="preserve">
When making future predictions/estimates, use an estimate of what the run-rate capex requirements are for the business</t>
        </r>
      </text>
    </comment>
  </commentList>
</comments>
</file>

<file path=xl/sharedStrings.xml><?xml version="1.0" encoding="utf-8"?>
<sst xmlns="http://schemas.openxmlformats.org/spreadsheetml/2006/main" count="85" uniqueCount="80">
  <si>
    <t>Your Name:</t>
  </si>
  <si>
    <t>Company Name and Ticker:</t>
  </si>
  <si>
    <t>Week 3:  Financial Overview</t>
  </si>
  <si>
    <t>Company Name:</t>
  </si>
  <si>
    <t>Ticker:</t>
  </si>
  <si>
    <t>Company Description:</t>
  </si>
  <si>
    <t>What is the company's business model, how does the company make money? (Describe in your own words)</t>
  </si>
  <si>
    <t>Stock Price:</t>
  </si>
  <si>
    <t>As of (Date):</t>
  </si>
  <si>
    <t>Number of Outstanding Shares</t>
  </si>
  <si>
    <t>Number of Fully Diluted Shares Outstanding</t>
  </si>
  <si>
    <t>Market Capitalization</t>
  </si>
  <si>
    <t>Total Debt</t>
  </si>
  <si>
    <t>Minority Interest + Preferred Equity</t>
  </si>
  <si>
    <t>Cash</t>
  </si>
  <si>
    <t>Fiscal Year Ends:</t>
  </si>
  <si>
    <t>Enterprise Value:</t>
  </si>
  <si>
    <t>Credit Rating</t>
  </si>
  <si>
    <t>Currency:  (identify which currency is being used)</t>
  </si>
  <si>
    <t>Trailing 12 Months (TTM)
(Actual)</t>
  </si>
  <si>
    <t>Next 12 Months (NTM)
(Estimate)</t>
  </si>
  <si>
    <t>Revenue</t>
  </si>
  <si>
    <t>Revenue Growth (YoY)</t>
  </si>
  <si>
    <t>N/A</t>
  </si>
  <si>
    <t>Cost of Goods Sold (COGS)</t>
  </si>
  <si>
    <t>Note: Please provide  reasoning for estimates on all tabs</t>
  </si>
  <si>
    <t>Operating Income (EBIT)</t>
  </si>
  <si>
    <t>Depreciation and Amoritization</t>
  </si>
  <si>
    <t>EBITDA</t>
  </si>
  <si>
    <t>Operating Cash Flow</t>
  </si>
  <si>
    <t>Total Assets</t>
  </si>
  <si>
    <t>Shareholders' Equity</t>
  </si>
  <si>
    <t xml:space="preserve">Note:  Please use "Print Preview" before submitting to make sure your Weekly Analysis prints cleanly/ legibly.  </t>
  </si>
  <si>
    <t>Net Income</t>
  </si>
  <si>
    <t>EPS</t>
  </si>
  <si>
    <t>Diluted EPS</t>
  </si>
  <si>
    <t>Diluted EPS Growth (YoY)</t>
  </si>
  <si>
    <t>Diluted P/E</t>
  </si>
  <si>
    <t>Dividend Per Share</t>
  </si>
  <si>
    <t>Dividend Yield</t>
  </si>
  <si>
    <t>EV/EBITDA</t>
  </si>
  <si>
    <t>P/Sales</t>
  </si>
  <si>
    <t>P/Operating Cash Flow</t>
  </si>
  <si>
    <t>Operating Margin</t>
  </si>
  <si>
    <t>Net Margin</t>
  </si>
  <si>
    <t>Asset Turnover</t>
  </si>
  <si>
    <t>Equity Multiplier</t>
  </si>
  <si>
    <t>Return on Equity (ROE)</t>
  </si>
  <si>
    <t>Debt / Equity</t>
  </si>
  <si>
    <t>Interest Expense</t>
  </si>
  <si>
    <t>Interest Coverage</t>
  </si>
  <si>
    <t>Tax Rate (%)</t>
  </si>
  <si>
    <t>Excess Cash</t>
  </si>
  <si>
    <t>Off-Balance Sheet Items</t>
  </si>
  <si>
    <t>Non-Interest Bearing Current Liabilities</t>
  </si>
  <si>
    <t>ROIC without Tax*</t>
  </si>
  <si>
    <t>ROIC*</t>
  </si>
  <si>
    <t>Change in Net Working Capital</t>
  </si>
  <si>
    <t>Capital Expenditures</t>
  </si>
  <si>
    <t>Free Cash Flow (FCF)</t>
  </si>
  <si>
    <t>P/FCF</t>
  </si>
  <si>
    <t>FCF Yield</t>
  </si>
  <si>
    <t>Past 5-Year Earnings Growth (per annum)</t>
  </si>
  <si>
    <t>Next 5-Year Earnings Growth Estimate (per annum)</t>
  </si>
  <si>
    <t>Notes</t>
  </si>
  <si>
    <t>Graphs</t>
  </si>
  <si>
    <t>EBIT</t>
  </si>
  <si>
    <t>ROE</t>
  </si>
  <si>
    <t>Tiffany Gwyneth Tiono</t>
  </si>
  <si>
    <t>Colgate Palmolive Company and CL</t>
  </si>
  <si>
    <t xml:space="preserve">Colgate Palmolive Company </t>
  </si>
  <si>
    <t>CL</t>
  </si>
  <si>
    <t>Aa3 (Moody's Investor Services)</t>
  </si>
  <si>
    <t>FY2018
(Actual)</t>
  </si>
  <si>
    <t>FY2017
(Actual)</t>
  </si>
  <si>
    <t>FY2016
(Actual)</t>
  </si>
  <si>
    <t>FY2015
(Actual)</t>
  </si>
  <si>
    <t>The company business model is consumer-oriented. This company mostly makes money from the oral care (47% net sales) and the other segments are in pet nutrition, household product, and personal care. Also, this company is more segmented geographically in Latin America.</t>
  </si>
  <si>
    <t>1,81%</t>
  </si>
  <si>
    <t>Sources: Yahoo Finance, Nasdaq, SEC ( 10-K &amp; 10-Q); Assumption: So, I make the assumption of the number for 2019 is not really different from 2018, but it expected to be less revenue because the trade war has affected the CL company in China (I read their early statements), and having uncertainty condition of market in 2019. The actual TTM has no complete data for this company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</si>
</sst>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2" formatCode="_(&quot;$&quot;* #,##0_);_(&quot;$&quot;* \(#,##0\);_(&quot;$&quot;* &quot;-&quot;_);_(@_)"/>
    <numFmt numFmtId="44" formatCode="_(&quot;$&quot;* #,##0.00_);_(&quot;$&quot;* \(#,##0.00\);_(&quot;$&quot;* &quot;-&quot;??_);_(@_)"/>
    <numFmt numFmtId="164" formatCode="_(&quot;$&quot;* #,##0_);_(&quot;$&quot;* \(#,##0\);_(&quot;$&quot;* &quot;-&quot;??_);_(@_)"/>
    <numFmt numFmtId="165" formatCode="0.0%"/>
    <numFmt numFmtId="166" formatCode="0.0"/>
    <numFmt numFmtId="167" formatCode="_(* #,##0.0_);_(* \(#,##0.0\);_(* &quot;-&quot;??_);_(@_)"/>
  </numFmts>
  <fonts count="15" x14ac:knownFonts="1">
    <font>
      <sz val="11"/>
      <color theme="1"/>
      <name val="Calibri"/>
      <family val="2"/>
      <scheme val="minor"/>
    </font>
    <font>
      <sz val="10"/>
      <color rgb="FF000000"/>
      <name val="Arial"/>
    </font>
    <font>
      <b/>
      <sz val="11"/>
      <name val="Arial"/>
      <family val="2"/>
    </font>
    <font>
      <sz val="11"/>
      <name val="Arial"/>
      <family val="2"/>
    </font>
    <font>
      <sz val="10"/>
      <color rgb="FF000000"/>
      <name val="Arial"/>
      <family val="2"/>
    </font>
    <font>
      <b/>
      <sz val="12"/>
      <name val="Arial"/>
      <family val="2"/>
    </font>
    <font>
      <sz val="10"/>
      <name val="Arial"/>
      <family val="2"/>
    </font>
    <font>
      <b/>
      <sz val="10"/>
      <name val="Arial"/>
      <family val="2"/>
    </font>
    <font>
      <b/>
      <sz val="11"/>
      <color rgb="FFFF0000"/>
      <name val="Arial"/>
      <family val="2"/>
    </font>
    <font>
      <i/>
      <sz val="11"/>
      <name val="Arial"/>
      <family val="2"/>
    </font>
    <font>
      <b/>
      <sz val="9"/>
      <color indexed="81"/>
      <name val="Tahoma"/>
      <family val="2"/>
    </font>
    <font>
      <sz val="9"/>
      <color indexed="81"/>
      <name val="Tahoma"/>
      <family val="2"/>
    </font>
    <font>
      <sz val="11"/>
      <color theme="1"/>
      <name val="Calibri"/>
      <family val="2"/>
      <scheme val="minor"/>
    </font>
    <font>
      <sz val="11"/>
      <color rgb="FF333333"/>
      <name val="Arial"/>
      <family val="2"/>
    </font>
    <font>
      <sz val="11"/>
      <color rgb="FF000000"/>
      <name val="Arial"/>
      <family val="2"/>
    </font>
  </fonts>
  <fills count="6">
    <fill>
      <patternFill patternType="none"/>
    </fill>
    <fill>
      <patternFill patternType="gray125"/>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
      <patternFill patternType="solid">
        <fgColor rgb="FFFFFF9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s>
  <cellStyleXfs count="4">
    <xf numFmtId="0" fontId="0" fillId="0" borderId="0"/>
    <xf numFmtId="0" fontId="1" fillId="0" borderId="0"/>
    <xf numFmtId="44" fontId="12" fillId="0" borderId="0" applyFont="0" applyFill="0" applyBorder="0" applyAlignment="0" applyProtection="0"/>
    <xf numFmtId="9" fontId="12" fillId="0" borderId="0" applyFont="0" applyFill="0" applyBorder="0" applyAlignment="0" applyProtection="0"/>
  </cellStyleXfs>
  <cellXfs count="96">
    <xf numFmtId="0" fontId="0" fillId="0" borderId="0" xfId="0"/>
    <xf numFmtId="0" fontId="2" fillId="0" borderId="1" xfId="1" applyFont="1" applyBorder="1"/>
    <xf numFmtId="0" fontId="3" fillId="0" borderId="0" xfId="1" applyFont="1"/>
    <xf numFmtId="0" fontId="4" fillId="0" borderId="0" xfId="1" applyFont="1"/>
    <xf numFmtId="0" fontId="3" fillId="0" borderId="0" xfId="1" applyFont="1" applyAlignment="1">
      <alignment horizontal="left" vertical="top" wrapText="1"/>
    </xf>
    <xf numFmtId="0" fontId="7" fillId="0" borderId="7" xfId="1" applyFont="1" applyBorder="1"/>
    <xf numFmtId="0" fontId="6" fillId="0" borderId="8" xfId="1" applyFont="1" applyBorder="1"/>
    <xf numFmtId="0" fontId="6" fillId="0" borderId="9" xfId="1" applyFont="1" applyBorder="1"/>
    <xf numFmtId="0" fontId="6" fillId="0" borderId="0" xfId="1" applyFont="1"/>
    <xf numFmtId="0" fontId="2" fillId="0" borderId="10" xfId="1" applyFont="1" applyBorder="1"/>
    <xf numFmtId="0" fontId="3" fillId="2" borderId="11" xfId="1" applyFont="1" applyFill="1" applyBorder="1"/>
    <xf numFmtId="0" fontId="3" fillId="0" borderId="12" xfId="1" applyFont="1" applyBorder="1"/>
    <xf numFmtId="0" fontId="2" fillId="0" borderId="10" xfId="1" applyFont="1" applyBorder="1" applyAlignment="1">
      <alignment wrapText="1"/>
    </xf>
    <xf numFmtId="44" fontId="3" fillId="2" borderId="11" xfId="1" applyNumberFormat="1" applyFont="1" applyFill="1" applyBorder="1"/>
    <xf numFmtId="0" fontId="3" fillId="0" borderId="0" xfId="1" applyFont="1" applyAlignment="1">
      <alignment horizontal="right"/>
    </xf>
    <xf numFmtId="14" fontId="3" fillId="2" borderId="11" xfId="1" applyNumberFormat="1" applyFont="1" applyFill="1" applyBorder="1"/>
    <xf numFmtId="0" fontId="2" fillId="0" borderId="10" xfId="1" applyFont="1" applyBorder="1" applyAlignment="1">
      <alignment vertical="top" wrapText="1"/>
    </xf>
    <xf numFmtId="44" fontId="3" fillId="0" borderId="0" xfId="1" applyNumberFormat="1" applyFont="1"/>
    <xf numFmtId="0" fontId="3" fillId="2" borderId="21" xfId="1" applyFont="1" applyFill="1" applyBorder="1"/>
    <xf numFmtId="0" fontId="2" fillId="0" borderId="22" xfId="1" applyFont="1" applyBorder="1" applyAlignment="1">
      <alignment horizontal="center" wrapText="1"/>
    </xf>
    <xf numFmtId="0" fontId="2" fillId="0" borderId="6" xfId="1" applyFont="1" applyBorder="1" applyAlignment="1">
      <alignment horizontal="center" wrapText="1"/>
    </xf>
    <xf numFmtId="0" fontId="2" fillId="0" borderId="23" xfId="1" applyFont="1" applyBorder="1" applyAlignment="1">
      <alignment horizontal="center" wrapText="1"/>
    </xf>
    <xf numFmtId="164" fontId="3" fillId="2" borderId="19" xfId="1" applyNumberFormat="1" applyFont="1" applyFill="1" applyBorder="1"/>
    <xf numFmtId="164" fontId="3" fillId="2" borderId="24" xfId="1" applyNumberFormat="1" applyFont="1" applyFill="1" applyBorder="1"/>
    <xf numFmtId="0" fontId="3" fillId="0" borderId="11" xfId="1" applyFont="1" applyBorder="1" applyAlignment="1">
      <alignment horizontal="center"/>
    </xf>
    <xf numFmtId="0" fontId="3" fillId="0" borderId="20" xfId="1" applyFont="1" applyBorder="1"/>
    <xf numFmtId="42" fontId="3" fillId="2" borderId="11" xfId="1" applyNumberFormat="1" applyFont="1" applyFill="1" applyBorder="1"/>
    <xf numFmtId="42" fontId="3" fillId="2" borderId="20" xfId="1" applyNumberFormat="1" applyFont="1" applyFill="1" applyBorder="1"/>
    <xf numFmtId="42" fontId="3" fillId="4" borderId="11" xfId="1" applyNumberFormat="1" applyFont="1" applyFill="1" applyBorder="1"/>
    <xf numFmtId="42" fontId="3" fillId="4" borderId="20" xfId="1" applyNumberFormat="1" applyFont="1" applyFill="1" applyBorder="1"/>
    <xf numFmtId="164" fontId="3" fillId="2" borderId="11" xfId="1" applyNumberFormat="1" applyFont="1" applyFill="1" applyBorder="1"/>
    <xf numFmtId="164" fontId="3" fillId="2" borderId="20" xfId="1" applyNumberFormat="1" applyFont="1" applyFill="1" applyBorder="1"/>
    <xf numFmtId="44" fontId="3" fillId="2" borderId="20" xfId="1" applyNumberFormat="1" applyFont="1" applyFill="1" applyBorder="1"/>
    <xf numFmtId="2" fontId="3" fillId="0" borderId="11" xfId="1" applyNumberFormat="1" applyFont="1" applyBorder="1"/>
    <xf numFmtId="2" fontId="3" fillId="0" borderId="20" xfId="1" applyNumberFormat="1" applyFont="1" applyBorder="1"/>
    <xf numFmtId="165" fontId="3" fillId="0" borderId="11" xfId="1" applyNumberFormat="1" applyFont="1" applyBorder="1"/>
    <xf numFmtId="165" fontId="3" fillId="0" borderId="20" xfId="1" applyNumberFormat="1" applyFont="1" applyBorder="1"/>
    <xf numFmtId="166" fontId="3" fillId="0" borderId="11" xfId="1" applyNumberFormat="1" applyFont="1" applyBorder="1"/>
    <xf numFmtId="166" fontId="3" fillId="0" borderId="20" xfId="1" applyNumberFormat="1" applyFont="1" applyBorder="1"/>
    <xf numFmtId="167" fontId="3" fillId="0" borderId="11" xfId="1" applyNumberFormat="1" applyFont="1" applyBorder="1"/>
    <xf numFmtId="167" fontId="3" fillId="0" borderId="20" xfId="1" applyNumberFormat="1" applyFont="1" applyBorder="1"/>
    <xf numFmtId="42" fontId="3" fillId="0" borderId="11" xfId="1" applyNumberFormat="1" applyFont="1" applyBorder="1"/>
    <xf numFmtId="42" fontId="3" fillId="0" borderId="20" xfId="1" applyNumberFormat="1" applyFont="1" applyBorder="1"/>
    <xf numFmtId="0" fontId="2" fillId="0" borderId="25" xfId="1" applyFont="1" applyBorder="1" applyAlignment="1">
      <alignment vertical="top" wrapText="1"/>
    </xf>
    <xf numFmtId="0" fontId="3" fillId="0" borderId="27" xfId="1" applyFont="1" applyBorder="1"/>
    <xf numFmtId="0" fontId="3" fillId="0" borderId="28" xfId="1" applyFont="1" applyBorder="1"/>
    <xf numFmtId="0" fontId="2" fillId="0" borderId="0" xfId="1" applyFont="1"/>
    <xf numFmtId="8" fontId="3" fillId="2" borderId="11" xfId="1" applyNumberFormat="1" applyFont="1" applyFill="1" applyBorder="1"/>
    <xf numFmtId="15" fontId="3" fillId="0" borderId="0" xfId="1" applyNumberFormat="1" applyFont="1"/>
    <xf numFmtId="3" fontId="3" fillId="2" borderId="11" xfId="1" applyNumberFormat="1" applyFont="1" applyFill="1" applyBorder="1"/>
    <xf numFmtId="44" fontId="3" fillId="5" borderId="11" xfId="1" applyNumberFormat="1" applyFont="1" applyFill="1" applyBorder="1"/>
    <xf numFmtId="14" fontId="3" fillId="2" borderId="20" xfId="1" applyNumberFormat="1" applyFont="1" applyFill="1" applyBorder="1"/>
    <xf numFmtId="3" fontId="13" fillId="5" borderId="0" xfId="0" applyNumberFormat="1" applyFont="1" applyFill="1"/>
    <xf numFmtId="44" fontId="3" fillId="5" borderId="11" xfId="2" applyFont="1" applyFill="1" applyBorder="1"/>
    <xf numFmtId="44" fontId="3" fillId="2" borderId="11" xfId="2" applyFont="1" applyFill="1" applyBorder="1"/>
    <xf numFmtId="10" fontId="3" fillId="0" borderId="11" xfId="3" applyNumberFormat="1" applyFont="1" applyBorder="1"/>
    <xf numFmtId="2" fontId="3" fillId="0" borderId="29" xfId="1" applyNumberFormat="1" applyFont="1" applyBorder="1"/>
    <xf numFmtId="44" fontId="3" fillId="2" borderId="29" xfId="1" applyNumberFormat="1" applyFont="1" applyFill="1" applyBorder="1"/>
    <xf numFmtId="165" fontId="3" fillId="0" borderId="29" xfId="1" applyNumberFormat="1" applyFont="1" applyBorder="1"/>
    <xf numFmtId="166" fontId="3" fillId="0" borderId="29" xfId="1" applyNumberFormat="1" applyFont="1" applyBorder="1"/>
    <xf numFmtId="44" fontId="14" fillId="5" borderId="11" xfId="2" applyFont="1" applyFill="1" applyBorder="1" applyAlignment="1">
      <alignment horizontal="right" vertical="center" indent="2"/>
    </xf>
    <xf numFmtId="44" fontId="14" fillId="5" borderId="11" xfId="2" applyFont="1" applyFill="1" applyBorder="1" applyAlignment="1">
      <alignment vertical="center"/>
    </xf>
    <xf numFmtId="39" fontId="3" fillId="0" borderId="11" xfId="1" applyNumberFormat="1" applyFont="1" applyBorder="1"/>
    <xf numFmtId="40" fontId="3" fillId="0" borderId="11" xfId="1" applyNumberFormat="1" applyFont="1" applyBorder="1"/>
    <xf numFmtId="9" fontId="3" fillId="0" borderId="11" xfId="3" applyFont="1" applyBorder="1" applyAlignment="1">
      <alignment horizontal="center"/>
    </xf>
    <xf numFmtId="10" fontId="3" fillId="0" borderId="11" xfId="3" applyNumberFormat="1" applyFont="1" applyBorder="1" applyAlignment="1">
      <alignment horizontal="center"/>
    </xf>
    <xf numFmtId="10" fontId="3" fillId="0" borderId="11" xfId="1" applyNumberFormat="1" applyFont="1" applyBorder="1" applyAlignment="1">
      <alignment horizontal="center"/>
    </xf>
    <xf numFmtId="0" fontId="2" fillId="0" borderId="10" xfId="1" applyFont="1" applyBorder="1" applyAlignment="1">
      <alignment horizontal="left"/>
    </xf>
    <xf numFmtId="165" fontId="3" fillId="2" borderId="11" xfId="1" applyNumberFormat="1" applyFont="1" applyFill="1" applyBorder="1"/>
    <xf numFmtId="165" fontId="3" fillId="2" borderId="20" xfId="1" applyNumberFormat="1" applyFont="1" applyFill="1" applyBorder="1"/>
    <xf numFmtId="10" fontId="3" fillId="2" borderId="11" xfId="1" applyNumberFormat="1" applyFont="1" applyFill="1" applyBorder="1" applyAlignment="1">
      <alignment horizontal="left"/>
    </xf>
    <xf numFmtId="10" fontId="3" fillId="2" borderId="26" xfId="1" applyNumberFormat="1" applyFont="1" applyFill="1" applyBorder="1" applyAlignment="1">
      <alignment horizontal="left"/>
    </xf>
    <xf numFmtId="10" fontId="3" fillId="0" borderId="20" xfId="3" applyNumberFormat="1" applyFont="1" applyBorder="1"/>
    <xf numFmtId="0" fontId="2" fillId="2" borderId="2" xfId="1" applyFont="1" applyFill="1" applyBorder="1" applyAlignment="1">
      <alignment horizontal="left" vertical="top" wrapText="1"/>
    </xf>
    <xf numFmtId="0" fontId="2" fillId="2" borderId="3" xfId="1" applyFont="1" applyFill="1" applyBorder="1" applyAlignment="1">
      <alignment horizontal="left" vertical="top" wrapText="1"/>
    </xf>
    <xf numFmtId="0" fontId="5" fillId="3" borderId="4" xfId="1" applyFont="1" applyFill="1" applyBorder="1" applyAlignment="1">
      <alignment horizontal="center"/>
    </xf>
    <xf numFmtId="0" fontId="6" fillId="0" borderId="5" xfId="1" applyFont="1" applyBorder="1"/>
    <xf numFmtId="0" fontId="6" fillId="0" borderId="6" xfId="1" applyFont="1" applyBorder="1"/>
    <xf numFmtId="0" fontId="3" fillId="2" borderId="13" xfId="1" applyFont="1" applyFill="1" applyBorder="1" applyAlignment="1">
      <alignment vertical="top" wrapText="1"/>
    </xf>
    <xf numFmtId="0" fontId="6" fillId="0" borderId="14" xfId="1" applyFont="1" applyBorder="1"/>
    <xf numFmtId="0" fontId="6" fillId="0" borderId="15" xfId="1" applyFont="1" applyBorder="1"/>
    <xf numFmtId="0" fontId="6" fillId="0" borderId="16" xfId="1" applyFont="1" applyBorder="1"/>
    <xf numFmtId="0" fontId="6" fillId="0" borderId="17" xfId="1" applyFont="1" applyBorder="1"/>
    <xf numFmtId="0" fontId="6" fillId="0" borderId="18" xfId="1" applyFont="1" applyBorder="1"/>
    <xf numFmtId="0" fontId="8" fillId="0" borderId="0" xfId="1" applyFont="1" applyAlignment="1">
      <alignment horizontal="left" vertical="center" wrapText="1"/>
    </xf>
    <xf numFmtId="0" fontId="4" fillId="0" borderId="0" xfId="1" applyFont="1"/>
    <xf numFmtId="0" fontId="2" fillId="0" borderId="0" xfId="1" applyFont="1" applyAlignment="1">
      <alignment horizontal="center"/>
    </xf>
    <xf numFmtId="0" fontId="9" fillId="0" borderId="7" xfId="1" applyFont="1" applyBorder="1" applyAlignment="1">
      <alignment vertical="top" wrapText="1"/>
    </xf>
    <xf numFmtId="0" fontId="6" fillId="0" borderId="8" xfId="1" applyFont="1" applyBorder="1"/>
    <xf numFmtId="0" fontId="6" fillId="0" borderId="9" xfId="1" applyFont="1" applyBorder="1"/>
    <xf numFmtId="0" fontId="6" fillId="0" borderId="10" xfId="1" applyFont="1" applyBorder="1"/>
    <xf numFmtId="0" fontId="6" fillId="0" borderId="12" xfId="1" applyFont="1" applyBorder="1"/>
    <xf numFmtId="0" fontId="6" fillId="0" borderId="25" xfId="1" applyFont="1" applyBorder="1"/>
    <xf numFmtId="0" fontId="6" fillId="0" borderId="27" xfId="1" applyFont="1" applyBorder="1"/>
    <xf numFmtId="0" fontId="6" fillId="0" borderId="28" xfId="1" applyFont="1" applyBorder="1"/>
    <xf numFmtId="0" fontId="3" fillId="0" borderId="0" xfId="1" applyFont="1" applyAlignment="1">
      <alignment horizontal="center"/>
    </xf>
  </cellXfs>
  <cellStyles count="4">
    <cellStyle name="Currency" xfId="2" builtinId="4"/>
    <cellStyle name="Normal" xfId="0" builtinId="0"/>
    <cellStyle name="Normal 2" xfId="1" xr:uid="{077AA1A0-EC92-4B75-8D47-DCBA599BC13C}"/>
    <cellStyle name="Percent" xfId="3"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layout>
        <c:manualLayout>
          <c:xMode val="edge"/>
          <c:yMode val="edge"/>
          <c:x val="0.41782633420822402"/>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'Wk 3  Financial Overview'!$B$20:$E$20</c:f>
              <c:strCache>
                <c:ptCount val="4"/>
                <c:pt idx="0">
                  <c:v>FY2015
(Actual)</c:v>
                </c:pt>
                <c:pt idx="1">
                  <c:v>FY2016
(Actual)</c:v>
                </c:pt>
                <c:pt idx="2">
                  <c:v>FY2017
(Actual)</c:v>
                </c:pt>
                <c:pt idx="3">
                  <c:v>FY2018
(Actual)</c:v>
                </c:pt>
              </c:strCache>
            </c:strRef>
          </c:cat>
          <c:val>
            <c:numRef>
              <c:f>'Wk 3  Financial Overview'!$B$21:$E$21</c:f>
              <c:numCache>
                <c:formatCode>_("$"* #,##0_);_("$"* \(#,##0\);_("$"* "-"??_);_(@_)</c:formatCode>
                <c:ptCount val="4"/>
                <c:pt idx="0">
                  <c:v>16034000000</c:v>
                </c:pt>
                <c:pt idx="1">
                  <c:v>15195000000</c:v>
                </c:pt>
                <c:pt idx="2">
                  <c:v>15454000000</c:v>
                </c:pt>
                <c:pt idx="3">
                  <c:v>15540000000</c:v>
                </c:pt>
              </c:numCache>
            </c:numRef>
          </c:val>
          <c:smooth val="0"/>
          <c:extLst>
            <c:ext xmlns:c16="http://schemas.microsoft.com/office/drawing/2014/chart" uri="{C3380CC4-5D6E-409C-BE32-E72D297353CC}">
              <c16:uniqueId val="{00000000-5C2D-4F3D-BA9F-9A271652D562}"/>
            </c:ext>
          </c:extLst>
        </c:ser>
        <c:dLbls>
          <c:showLegendKey val="0"/>
          <c:showVal val="0"/>
          <c:showCatName val="0"/>
          <c:showSerName val="0"/>
          <c:showPercent val="0"/>
          <c:showBubbleSize val="0"/>
        </c:dLbls>
        <c:marker val="1"/>
        <c:smooth val="0"/>
        <c:axId val="287964328"/>
        <c:axId val="287954816"/>
      </c:lineChart>
      <c:catAx>
        <c:axId val="28796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54816"/>
        <c:crosses val="autoZero"/>
        <c:auto val="1"/>
        <c:lblAlgn val="ctr"/>
        <c:lblOffset val="100"/>
        <c:noMultiLvlLbl val="0"/>
      </c:catAx>
      <c:valAx>
        <c:axId val="2879548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643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p>
        </c:rich>
      </c:tx>
      <c:layout>
        <c:manualLayout>
          <c:xMode val="edge"/>
          <c:yMode val="edge"/>
          <c:x val="0.4178263342082240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'Wk 3  Financial Overview'!$B$20:$E$20</c:f>
              <c:strCache>
                <c:ptCount val="4"/>
                <c:pt idx="0">
                  <c:v>FY2015
(Actual)</c:v>
                </c:pt>
                <c:pt idx="1">
                  <c:v>FY2016
(Actual)</c:v>
                </c:pt>
                <c:pt idx="2">
                  <c:v>FY2017
(Actual)</c:v>
                </c:pt>
                <c:pt idx="3">
                  <c:v>FY2018
(Actual)</c:v>
                </c:pt>
              </c:strCache>
            </c:strRef>
          </c:cat>
          <c:val>
            <c:numRef>
              <c:f>'Wk 3  Financial Overview'!$B$24:$E$24</c:f>
              <c:numCache>
                <c:formatCode>_("$"* #,##0_);_("$"* \(#,##0\);_("$"* "-"_);_(@_)</c:formatCode>
                <c:ptCount val="4"/>
                <c:pt idx="0">
                  <c:v>2789000000</c:v>
                </c:pt>
                <c:pt idx="1">
                  <c:v>3955000000</c:v>
                </c:pt>
                <c:pt idx="2">
                  <c:v>3707000000</c:v>
                </c:pt>
                <c:pt idx="3">
                  <c:v>3694000000</c:v>
                </c:pt>
              </c:numCache>
            </c:numRef>
          </c:val>
          <c:smooth val="0"/>
          <c:extLst>
            <c:ext xmlns:c16="http://schemas.microsoft.com/office/drawing/2014/chart" uri="{C3380CC4-5D6E-409C-BE32-E72D297353CC}">
              <c16:uniqueId val="{00000000-05A3-441E-8D01-62BF53E15D7A}"/>
            </c:ext>
          </c:extLst>
        </c:ser>
        <c:dLbls>
          <c:showLegendKey val="0"/>
          <c:showVal val="0"/>
          <c:showCatName val="0"/>
          <c:showSerName val="0"/>
          <c:showPercent val="0"/>
          <c:showBubbleSize val="0"/>
        </c:dLbls>
        <c:marker val="1"/>
        <c:smooth val="0"/>
        <c:axId val="285541584"/>
        <c:axId val="285539616"/>
      </c:lineChart>
      <c:catAx>
        <c:axId val="28554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39616"/>
        <c:crosses val="autoZero"/>
        <c:auto val="1"/>
        <c:lblAlgn val="ctr"/>
        <c:lblOffset val="100"/>
        <c:noMultiLvlLbl val="0"/>
      </c:catAx>
      <c:valAx>
        <c:axId val="285539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41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'Wk 3  Financial Overview'!$B$20:$E$20</c:f>
              <c:strCache>
                <c:ptCount val="4"/>
                <c:pt idx="0">
                  <c:v>FY2015
(Actual)</c:v>
                </c:pt>
                <c:pt idx="1">
                  <c:v>FY2016
(Actual)</c:v>
                </c:pt>
                <c:pt idx="2">
                  <c:v>FY2017
(Actual)</c:v>
                </c:pt>
                <c:pt idx="3">
                  <c:v>FY2018
(Actual)</c:v>
                </c:pt>
              </c:strCache>
            </c:strRef>
          </c:cat>
          <c:val>
            <c:numRef>
              <c:f>'Wk 3  Financial Overview'!$B$45:$E$45</c:f>
              <c:numCache>
                <c:formatCode>#,##0.00_);\(#,##0.00\)</c:formatCode>
                <c:ptCount val="4"/>
                <c:pt idx="0">
                  <c:v>-31.454545454545457</c:v>
                </c:pt>
                <c:pt idx="1">
                  <c:v>0.14358823529411766</c:v>
                </c:pt>
                <c:pt idx="2">
                  <c:v>8.3292181069958837E-3</c:v>
                </c:pt>
                <c:pt idx="3">
                  <c:v>1.2182741116751271E-2</c:v>
                </c:pt>
              </c:numCache>
            </c:numRef>
          </c:val>
          <c:smooth val="0"/>
          <c:extLst>
            <c:ext xmlns:c16="http://schemas.microsoft.com/office/drawing/2014/chart" uri="{C3380CC4-5D6E-409C-BE32-E72D297353CC}">
              <c16:uniqueId val="{00000000-624A-4ECB-AE4B-ACDF39343430}"/>
            </c:ext>
          </c:extLst>
        </c:ser>
        <c:dLbls>
          <c:showLegendKey val="0"/>
          <c:showVal val="0"/>
          <c:showCatName val="0"/>
          <c:showSerName val="0"/>
          <c:showPercent val="0"/>
          <c:showBubbleSize val="0"/>
        </c:dLbls>
        <c:marker val="1"/>
        <c:smooth val="0"/>
        <c:axId val="288393984"/>
        <c:axId val="288388080"/>
      </c:lineChart>
      <c:catAx>
        <c:axId val="28839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88080"/>
        <c:crosses val="autoZero"/>
        <c:auto val="1"/>
        <c:lblAlgn val="ctr"/>
        <c:lblOffset val="100"/>
        <c:noMultiLvlLbl val="0"/>
      </c:catAx>
      <c:valAx>
        <c:axId val="288388080"/>
        <c:scaling>
          <c:orientation val="minMax"/>
        </c:scaling>
        <c:delete val="0"/>
        <c:axPos val="l"/>
        <c:majorGridlines>
          <c:spPr>
            <a:ln w="9525" cap="flat" cmpd="sng" algn="ctr">
              <a:solidFill>
                <a:schemeClr val="tx1">
                  <a:lumMod val="15000"/>
                  <a:lumOff val="85000"/>
                </a:schemeClr>
              </a:solidFill>
              <a:round/>
            </a:ln>
            <a:effectLst/>
          </c:spPr>
        </c:majorGridlines>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939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704850</xdr:colOff>
      <xdr:row>20</xdr:row>
      <xdr:rowOff>123825</xdr:rowOff>
    </xdr:to>
    <xdr:sp macro="" textlink="">
      <xdr:nvSpPr>
        <xdr:cNvPr id="2" name="AutoShape 25">
          <a:extLst>
            <a:ext uri="{FF2B5EF4-FFF2-40B4-BE49-F238E27FC236}">
              <a16:creationId xmlns:a16="http://schemas.microsoft.com/office/drawing/2014/main" id="{515AE8D1-2B89-46D5-8F2A-429B1D1CD3E1}"/>
            </a:ext>
          </a:extLst>
        </xdr:cNvPr>
        <xdr:cNvSpPr>
          <a:spLocks noChangeArrowheads="1"/>
        </xdr:cNvSpPr>
      </xdr:nvSpPr>
      <xdr:spPr bwMode="auto">
        <a:xfrm>
          <a:off x="0" y="0"/>
          <a:ext cx="6823710" cy="43757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641684</xdr:colOff>
      <xdr:row>76</xdr:row>
      <xdr:rowOff>7018</xdr:rowOff>
    </xdr:from>
    <xdr:to>
      <xdr:col>1</xdr:col>
      <xdr:colOff>1383631</xdr:colOff>
      <xdr:row>92</xdr:row>
      <xdr:rowOff>23060</xdr:rowOff>
    </xdr:to>
    <xdr:graphicFrame macro="">
      <xdr:nvGraphicFramePr>
        <xdr:cNvPr id="7" name="Chart 6">
          <a:extLst>
            <a:ext uri="{FF2B5EF4-FFF2-40B4-BE49-F238E27FC236}">
              <a16:creationId xmlns:a16="http://schemas.microsoft.com/office/drawing/2014/main" id="{1B95F050-B80B-4E38-B511-279CF15D9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461211</xdr:colOff>
      <xdr:row>93</xdr:row>
      <xdr:rowOff>157415</xdr:rowOff>
    </xdr:from>
    <xdr:to>
      <xdr:col>1</xdr:col>
      <xdr:colOff>1203158</xdr:colOff>
      <xdr:row>110</xdr:row>
      <xdr:rowOff>3010</xdr:rowOff>
    </xdr:to>
    <xdr:graphicFrame macro="">
      <xdr:nvGraphicFramePr>
        <xdr:cNvPr id="8" name="Chart 7">
          <a:extLst>
            <a:ext uri="{FF2B5EF4-FFF2-40B4-BE49-F238E27FC236}">
              <a16:creationId xmlns:a16="http://schemas.microsoft.com/office/drawing/2014/main" id="{34FF6707-B0FF-4042-8B06-E81600BB4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701842</xdr:colOff>
      <xdr:row>113</xdr:row>
      <xdr:rowOff>77204</xdr:rowOff>
    </xdr:from>
    <xdr:to>
      <xdr:col>1</xdr:col>
      <xdr:colOff>1443789</xdr:colOff>
      <xdr:row>129</xdr:row>
      <xdr:rowOff>93246</xdr:rowOff>
    </xdr:to>
    <xdr:graphicFrame macro="">
      <xdr:nvGraphicFramePr>
        <xdr:cNvPr id="9" name="Chart 8">
          <a:extLst>
            <a:ext uri="{FF2B5EF4-FFF2-40B4-BE49-F238E27FC236}">
              <a16:creationId xmlns:a16="http://schemas.microsoft.com/office/drawing/2014/main" id="{BC9185AA-19CA-494F-AD0D-A94D226C4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D7E5-3B8F-4962-9F8E-212BB6A71B6E}">
  <dimension ref="A1:Z1000"/>
  <sheetViews>
    <sheetView tabSelected="1" topLeftCell="A50" zoomScale="69" zoomScaleNormal="160" workbookViewId="0">
      <selection activeCell="A65" sqref="A65:G68"/>
    </sheetView>
  </sheetViews>
  <sheetFormatPr defaultColWidth="17.44140625" defaultRowHeight="15" customHeight="1" x14ac:dyDescent="0.25"/>
  <cols>
    <col min="1" max="1" width="55.77734375" style="3" bestFit="1" customWidth="1"/>
    <col min="2" max="2" width="33.44140625" style="3" customWidth="1"/>
    <col min="3" max="3" width="18.77734375" style="3" customWidth="1"/>
    <col min="4" max="5" width="21.44140625" style="3" customWidth="1"/>
    <col min="6" max="6" width="20.6640625" style="3" customWidth="1"/>
    <col min="7" max="7" width="18.6640625" style="3" customWidth="1"/>
    <col min="8" max="9" width="9.21875" style="3" customWidth="1"/>
    <col min="10" max="10" width="30.77734375" style="3" customWidth="1"/>
    <col min="11" max="26" width="9.21875" style="3" customWidth="1"/>
    <col min="27" max="16384" width="17.44140625" style="3"/>
  </cols>
  <sheetData>
    <row r="1" spans="1:26" ht="13.8" x14ac:dyDescent="0.25">
      <c r="A1" s="1" t="s">
        <v>0</v>
      </c>
      <c r="B1" s="73" t="s">
        <v>68</v>
      </c>
      <c r="C1" s="74"/>
      <c r="D1" s="2"/>
      <c r="E1" s="2"/>
      <c r="F1" s="2"/>
      <c r="G1" s="2"/>
      <c r="H1" s="2"/>
      <c r="I1" s="2"/>
      <c r="J1" s="2"/>
      <c r="K1" s="2"/>
      <c r="L1" s="2"/>
      <c r="M1" s="2"/>
      <c r="N1" s="2"/>
      <c r="O1" s="2"/>
      <c r="P1" s="2"/>
      <c r="Q1" s="2"/>
      <c r="R1" s="2"/>
      <c r="S1" s="2"/>
      <c r="T1" s="2"/>
      <c r="U1" s="2"/>
      <c r="V1" s="2"/>
      <c r="W1" s="2"/>
      <c r="X1" s="2"/>
      <c r="Y1" s="2"/>
      <c r="Z1" s="2"/>
    </row>
    <row r="2" spans="1:26" ht="13.8" x14ac:dyDescent="0.25">
      <c r="A2" s="1" t="s">
        <v>1</v>
      </c>
      <c r="B2" s="73" t="s">
        <v>69</v>
      </c>
      <c r="C2" s="74"/>
      <c r="D2" s="2"/>
      <c r="E2" s="2"/>
      <c r="F2" s="2"/>
      <c r="G2" s="2"/>
      <c r="H2" s="2"/>
      <c r="I2" s="2"/>
      <c r="J2" s="2"/>
      <c r="K2" s="2"/>
      <c r="L2" s="2"/>
      <c r="M2" s="2"/>
      <c r="N2" s="2"/>
      <c r="O2" s="2"/>
      <c r="P2" s="2"/>
      <c r="Q2" s="2"/>
      <c r="R2" s="2"/>
      <c r="S2" s="2"/>
      <c r="T2" s="2"/>
      <c r="U2" s="2"/>
      <c r="V2" s="2"/>
      <c r="W2" s="2"/>
      <c r="X2" s="2"/>
      <c r="Y2" s="2"/>
      <c r="Z2" s="2"/>
    </row>
    <row r="3" spans="1:26" ht="10.5" customHeight="1" thickBot="1" x14ac:dyDescent="0.3">
      <c r="A3" s="2"/>
      <c r="B3" s="4"/>
      <c r="C3" s="4"/>
      <c r="D3" s="2"/>
      <c r="E3" s="2"/>
      <c r="F3" s="2"/>
      <c r="G3" s="2"/>
      <c r="H3" s="2"/>
      <c r="I3" s="2"/>
      <c r="J3" s="2"/>
      <c r="K3" s="2"/>
      <c r="L3" s="2"/>
      <c r="M3" s="2"/>
      <c r="N3" s="2"/>
      <c r="O3" s="2"/>
      <c r="P3" s="2"/>
      <c r="Q3" s="2"/>
      <c r="R3" s="2"/>
      <c r="S3" s="2"/>
      <c r="T3" s="2"/>
      <c r="U3" s="2"/>
      <c r="V3" s="2"/>
      <c r="W3" s="2"/>
      <c r="X3" s="2"/>
      <c r="Y3" s="2"/>
      <c r="Z3" s="2"/>
    </row>
    <row r="4" spans="1:26" ht="15.75" customHeight="1" thickBot="1" x14ac:dyDescent="0.35">
      <c r="A4" s="75" t="s">
        <v>2</v>
      </c>
      <c r="B4" s="76"/>
      <c r="C4" s="76"/>
      <c r="D4" s="76"/>
      <c r="E4" s="76"/>
      <c r="F4" s="76"/>
      <c r="G4" s="77"/>
      <c r="H4" s="2"/>
      <c r="I4" s="2"/>
      <c r="J4" s="2"/>
      <c r="K4" s="2"/>
      <c r="L4" s="2"/>
      <c r="M4" s="2"/>
      <c r="N4" s="2"/>
      <c r="O4" s="2"/>
      <c r="P4" s="2"/>
      <c r="Q4" s="2"/>
      <c r="R4" s="2"/>
      <c r="S4" s="2"/>
      <c r="T4" s="2"/>
      <c r="U4" s="2"/>
      <c r="V4" s="2"/>
      <c r="W4" s="2"/>
      <c r="X4" s="2"/>
      <c r="Y4" s="2"/>
      <c r="Z4" s="2"/>
    </row>
    <row r="5" spans="1:26" ht="8.25" customHeight="1" x14ac:dyDescent="0.25">
      <c r="A5" s="5"/>
      <c r="B5" s="6"/>
      <c r="C5" s="6"/>
      <c r="D5" s="6"/>
      <c r="E5" s="6"/>
      <c r="F5" s="6"/>
      <c r="G5" s="7"/>
      <c r="H5" s="8"/>
      <c r="I5" s="8"/>
      <c r="J5" s="8"/>
      <c r="K5" s="8"/>
      <c r="L5" s="8"/>
      <c r="M5" s="8"/>
      <c r="N5" s="8"/>
      <c r="O5" s="8"/>
      <c r="P5" s="8"/>
      <c r="Q5" s="8"/>
      <c r="R5" s="8"/>
      <c r="S5" s="8"/>
      <c r="T5" s="8"/>
      <c r="U5" s="8"/>
      <c r="V5" s="8"/>
      <c r="W5" s="8"/>
      <c r="X5" s="8"/>
      <c r="Y5" s="8"/>
      <c r="Z5" s="8"/>
    </row>
    <row r="6" spans="1:26" ht="13.8" x14ac:dyDescent="0.25">
      <c r="A6" s="9" t="s">
        <v>3</v>
      </c>
      <c r="B6" s="10" t="s">
        <v>70</v>
      </c>
      <c r="C6" s="2"/>
      <c r="D6" s="2"/>
      <c r="E6" s="2"/>
      <c r="F6" s="2"/>
      <c r="G6" s="11"/>
      <c r="H6" s="2"/>
      <c r="I6" s="2"/>
      <c r="J6" s="2"/>
      <c r="K6" s="2"/>
      <c r="L6" s="2"/>
      <c r="M6" s="2"/>
      <c r="N6" s="2"/>
      <c r="O6" s="2"/>
      <c r="P6" s="2"/>
      <c r="Q6" s="2"/>
      <c r="R6" s="2"/>
      <c r="S6" s="2"/>
      <c r="T6" s="2"/>
      <c r="U6" s="2"/>
      <c r="V6" s="2"/>
      <c r="W6" s="2"/>
      <c r="X6" s="2"/>
      <c r="Y6" s="2"/>
      <c r="Z6" s="2"/>
    </row>
    <row r="7" spans="1:26" ht="13.8" x14ac:dyDescent="0.25">
      <c r="A7" s="9" t="s">
        <v>4</v>
      </c>
      <c r="B7" s="10" t="s">
        <v>71</v>
      </c>
      <c r="C7" s="2"/>
      <c r="D7" s="2"/>
      <c r="E7" s="2"/>
      <c r="F7" s="2"/>
      <c r="G7" s="11"/>
      <c r="H7" s="2"/>
      <c r="I7" s="2"/>
      <c r="J7" s="2"/>
      <c r="K7" s="2"/>
      <c r="L7" s="2"/>
      <c r="M7" s="2"/>
      <c r="N7" s="2"/>
      <c r="O7" s="2"/>
      <c r="P7" s="2"/>
      <c r="Q7" s="2"/>
      <c r="R7" s="2"/>
      <c r="S7" s="2"/>
      <c r="T7" s="2"/>
      <c r="U7" s="2"/>
      <c r="V7" s="2"/>
      <c r="W7" s="2"/>
      <c r="X7" s="2"/>
      <c r="Y7" s="2"/>
      <c r="Z7" s="2"/>
    </row>
    <row r="8" spans="1:26" ht="13.8" x14ac:dyDescent="0.25">
      <c r="A8" s="9" t="s">
        <v>5</v>
      </c>
      <c r="B8" s="78" t="s">
        <v>77</v>
      </c>
      <c r="C8" s="79"/>
      <c r="D8" s="79"/>
      <c r="E8" s="79"/>
      <c r="F8" s="79"/>
      <c r="G8" s="80"/>
      <c r="H8" s="2"/>
      <c r="I8" s="2"/>
      <c r="J8" s="2"/>
      <c r="K8" s="2"/>
      <c r="L8" s="2"/>
      <c r="M8" s="2"/>
      <c r="N8" s="2"/>
      <c r="O8" s="2"/>
      <c r="P8" s="2"/>
      <c r="Q8" s="2"/>
      <c r="R8" s="2"/>
      <c r="S8" s="2"/>
      <c r="T8" s="2"/>
      <c r="U8" s="2"/>
      <c r="V8" s="2"/>
      <c r="W8" s="2"/>
      <c r="X8" s="2"/>
      <c r="Y8" s="2"/>
      <c r="Z8" s="2"/>
    </row>
    <row r="9" spans="1:26" ht="27.6" x14ac:dyDescent="0.25">
      <c r="A9" s="12" t="s">
        <v>6</v>
      </c>
      <c r="B9" s="81"/>
      <c r="C9" s="82"/>
      <c r="D9" s="82"/>
      <c r="E9" s="82"/>
      <c r="F9" s="82"/>
      <c r="G9" s="83"/>
      <c r="H9" s="2"/>
      <c r="I9" s="2"/>
      <c r="J9" s="2"/>
      <c r="K9" s="2"/>
      <c r="L9" s="2"/>
      <c r="M9" s="2"/>
      <c r="N9" s="2"/>
      <c r="O9" s="2"/>
      <c r="P9" s="2"/>
      <c r="Q9" s="2"/>
      <c r="R9" s="2"/>
      <c r="S9" s="2"/>
      <c r="T9" s="2"/>
      <c r="U9" s="2"/>
      <c r="V9" s="2"/>
      <c r="W9" s="2"/>
      <c r="X9" s="2"/>
      <c r="Y9" s="2"/>
      <c r="Z9" s="2"/>
    </row>
    <row r="10" spans="1:26" ht="13.8" x14ac:dyDescent="0.25">
      <c r="A10" s="9"/>
      <c r="B10" s="2"/>
      <c r="C10" s="2"/>
      <c r="D10" s="2"/>
      <c r="E10" s="2"/>
      <c r="F10" s="2"/>
      <c r="G10" s="11"/>
      <c r="H10" s="2"/>
      <c r="I10" s="2"/>
      <c r="J10" s="2"/>
      <c r="K10" s="2"/>
      <c r="L10" s="2"/>
      <c r="M10" s="2"/>
      <c r="N10" s="2"/>
      <c r="O10" s="2"/>
      <c r="P10" s="2"/>
      <c r="Q10" s="2"/>
      <c r="R10" s="2"/>
      <c r="S10" s="2"/>
      <c r="T10" s="2"/>
      <c r="U10" s="2"/>
      <c r="V10" s="2"/>
      <c r="W10" s="2"/>
      <c r="X10" s="2"/>
      <c r="Y10" s="2"/>
      <c r="Z10" s="2"/>
    </row>
    <row r="11" spans="1:26" ht="13.8" x14ac:dyDescent="0.25">
      <c r="A11" s="9" t="s">
        <v>7</v>
      </c>
      <c r="B11" s="47">
        <v>71.67</v>
      </c>
      <c r="C11" s="14" t="s">
        <v>8</v>
      </c>
      <c r="D11" s="15">
        <v>43646</v>
      </c>
      <c r="E11" s="2"/>
      <c r="F11" s="2"/>
      <c r="G11" s="11"/>
      <c r="H11" s="2"/>
      <c r="I11" s="2"/>
      <c r="J11" s="2"/>
      <c r="K11" s="2"/>
      <c r="L11" s="2"/>
      <c r="M11" s="2"/>
      <c r="N11" s="2"/>
      <c r="O11" s="2"/>
      <c r="P11" s="2"/>
      <c r="Q11" s="2"/>
      <c r="R11" s="2"/>
      <c r="S11" s="2"/>
      <c r="T11" s="2"/>
      <c r="U11" s="2"/>
      <c r="V11" s="2"/>
      <c r="W11" s="2"/>
      <c r="X11" s="2"/>
      <c r="Y11" s="2"/>
      <c r="Z11" s="2"/>
    </row>
    <row r="12" spans="1:26" ht="13.8" x14ac:dyDescent="0.25">
      <c r="A12" s="9" t="s">
        <v>9</v>
      </c>
      <c r="B12" s="49">
        <v>858006448</v>
      </c>
      <c r="C12" s="14"/>
      <c r="D12" s="48"/>
      <c r="E12" s="2"/>
      <c r="F12" s="2"/>
      <c r="G12" s="11"/>
      <c r="H12" s="2"/>
      <c r="I12" s="2"/>
      <c r="J12" s="2"/>
      <c r="K12" s="2"/>
      <c r="L12" s="2"/>
      <c r="M12" s="2"/>
      <c r="N12" s="2"/>
      <c r="O12" s="2"/>
      <c r="P12" s="2"/>
      <c r="Q12" s="2"/>
      <c r="R12" s="2"/>
      <c r="S12" s="2"/>
      <c r="T12" s="2"/>
      <c r="U12" s="2"/>
      <c r="V12" s="2"/>
      <c r="W12" s="2"/>
      <c r="X12" s="2"/>
      <c r="Y12" s="2"/>
      <c r="Z12" s="2"/>
    </row>
    <row r="13" spans="1:26" ht="30" customHeight="1" x14ac:dyDescent="0.25">
      <c r="A13" s="16" t="s">
        <v>10</v>
      </c>
      <c r="B13" s="52">
        <v>862700000</v>
      </c>
      <c r="C13" s="2"/>
      <c r="D13" s="2"/>
      <c r="E13" s="2"/>
      <c r="F13" s="2"/>
      <c r="G13" s="11"/>
      <c r="H13" s="2"/>
      <c r="I13" s="2"/>
      <c r="J13" s="2"/>
      <c r="K13" s="2"/>
      <c r="L13" s="2"/>
      <c r="M13" s="2"/>
      <c r="N13" s="2"/>
      <c r="O13" s="2"/>
      <c r="P13" s="2"/>
      <c r="Q13" s="2"/>
      <c r="R13" s="2"/>
      <c r="S13" s="2"/>
      <c r="T13" s="2"/>
      <c r="U13" s="2"/>
      <c r="V13" s="2"/>
      <c r="W13" s="2"/>
      <c r="X13" s="2"/>
      <c r="Y13" s="2"/>
      <c r="Z13" s="2"/>
    </row>
    <row r="14" spans="1:26" ht="13.8" x14ac:dyDescent="0.25">
      <c r="A14" s="9" t="s">
        <v>11</v>
      </c>
      <c r="B14" s="50">
        <f>B11*B12</f>
        <v>61493322128.160004</v>
      </c>
      <c r="C14" s="2"/>
      <c r="D14" s="2"/>
      <c r="E14" s="2"/>
      <c r="F14" s="2"/>
      <c r="G14" s="11"/>
      <c r="H14" s="2"/>
      <c r="I14" s="2"/>
      <c r="J14" s="2"/>
      <c r="K14" s="2"/>
      <c r="L14" s="2"/>
      <c r="M14" s="2"/>
      <c r="N14" s="2"/>
      <c r="O14" s="2"/>
      <c r="P14" s="2"/>
      <c r="Q14" s="2"/>
      <c r="R14" s="2"/>
      <c r="S14" s="2"/>
      <c r="T14" s="2"/>
      <c r="U14" s="2"/>
      <c r="V14" s="2"/>
      <c r="W14" s="2"/>
      <c r="X14" s="2"/>
      <c r="Y14" s="2"/>
      <c r="Z14" s="2"/>
    </row>
    <row r="15" spans="1:26" ht="13.8" x14ac:dyDescent="0.25">
      <c r="A15" s="9" t="s">
        <v>12</v>
      </c>
      <c r="B15" s="53">
        <v>13161000000</v>
      </c>
      <c r="D15" s="2"/>
      <c r="E15" s="2"/>
      <c r="F15" s="2"/>
      <c r="G15" s="11"/>
      <c r="H15" s="2"/>
      <c r="I15" s="2"/>
      <c r="J15" s="2"/>
      <c r="K15" s="2"/>
      <c r="L15" s="2"/>
      <c r="M15" s="2"/>
      <c r="N15" s="2"/>
      <c r="O15" s="2"/>
      <c r="P15" s="2"/>
      <c r="Q15" s="2"/>
      <c r="R15" s="2"/>
      <c r="S15" s="2"/>
      <c r="T15" s="2"/>
      <c r="U15" s="2"/>
      <c r="V15" s="2"/>
      <c r="W15" s="2"/>
      <c r="X15" s="2"/>
      <c r="Y15" s="2"/>
      <c r="Z15" s="2"/>
    </row>
    <row r="16" spans="1:26" ht="13.8" x14ac:dyDescent="0.25">
      <c r="A16" s="9" t="s">
        <v>13</v>
      </c>
      <c r="B16" s="13">
        <v>299000</v>
      </c>
      <c r="C16" s="2"/>
      <c r="D16" s="2"/>
      <c r="E16" s="2"/>
      <c r="F16" s="2"/>
      <c r="G16" s="11"/>
      <c r="H16" s="2"/>
      <c r="I16" s="2"/>
      <c r="J16" s="2"/>
      <c r="K16" s="2"/>
      <c r="L16" s="2"/>
      <c r="M16" s="2"/>
      <c r="N16" s="2"/>
      <c r="O16" s="2"/>
      <c r="P16" s="2"/>
      <c r="Q16" s="2"/>
      <c r="R16" s="2"/>
      <c r="S16" s="2"/>
      <c r="T16" s="2"/>
      <c r="U16" s="2"/>
      <c r="V16" s="2"/>
      <c r="W16" s="2"/>
      <c r="X16" s="2"/>
      <c r="Y16" s="2"/>
      <c r="Z16" s="2"/>
    </row>
    <row r="17" spans="1:26" ht="13.8" x14ac:dyDescent="0.25">
      <c r="A17" s="9" t="s">
        <v>14</v>
      </c>
      <c r="B17" s="54">
        <v>863000000</v>
      </c>
      <c r="C17" s="2"/>
      <c r="D17" s="2"/>
      <c r="E17" s="2"/>
      <c r="F17" s="2" t="s">
        <v>15</v>
      </c>
      <c r="G17" s="51">
        <v>43465</v>
      </c>
      <c r="H17" s="2"/>
      <c r="I17" s="2"/>
      <c r="J17" s="2"/>
      <c r="K17" s="2"/>
      <c r="L17" s="2"/>
      <c r="M17" s="2"/>
      <c r="N17" s="2"/>
      <c r="O17" s="2"/>
      <c r="P17" s="2"/>
      <c r="Q17" s="2"/>
      <c r="R17" s="2"/>
      <c r="S17" s="2"/>
      <c r="T17" s="2"/>
      <c r="U17" s="2"/>
      <c r="V17" s="2"/>
      <c r="W17" s="2"/>
      <c r="X17" s="2"/>
      <c r="Y17" s="2"/>
      <c r="Z17" s="2"/>
    </row>
    <row r="18" spans="1:26" ht="13.8" x14ac:dyDescent="0.25">
      <c r="A18" s="9" t="s">
        <v>16</v>
      </c>
      <c r="B18" s="17">
        <f>B14+B15+B16-B17</f>
        <v>73791621128.160004</v>
      </c>
      <c r="C18" s="2"/>
      <c r="D18" s="2"/>
      <c r="E18" s="2"/>
      <c r="F18" s="2"/>
      <c r="G18" s="11"/>
      <c r="H18" s="2"/>
      <c r="I18" s="2"/>
      <c r="J18" s="2"/>
      <c r="K18" s="2"/>
      <c r="L18" s="2"/>
      <c r="M18" s="2"/>
      <c r="N18" s="2"/>
      <c r="O18" s="2"/>
      <c r="P18" s="2"/>
      <c r="Q18" s="2"/>
      <c r="R18" s="2"/>
      <c r="S18" s="2"/>
      <c r="T18" s="2"/>
      <c r="U18" s="2"/>
      <c r="V18" s="2"/>
      <c r="W18" s="2"/>
      <c r="X18" s="2"/>
      <c r="Y18" s="2"/>
      <c r="Z18" s="2"/>
    </row>
    <row r="19" spans="1:26" ht="15.75" customHeight="1" thickBot="1" x14ac:dyDescent="0.3">
      <c r="A19" s="9" t="s">
        <v>17</v>
      </c>
      <c r="B19" s="18" t="s">
        <v>72</v>
      </c>
      <c r="C19" s="2"/>
      <c r="D19" s="2"/>
      <c r="E19" s="2"/>
      <c r="F19" s="2"/>
      <c r="G19" s="11"/>
      <c r="H19" s="2"/>
      <c r="I19" s="2"/>
      <c r="J19" s="2"/>
      <c r="K19" s="2"/>
      <c r="L19" s="2"/>
      <c r="M19" s="2"/>
      <c r="N19" s="2"/>
      <c r="O19" s="2"/>
      <c r="P19" s="2"/>
      <c r="Q19" s="2"/>
      <c r="R19" s="2"/>
      <c r="S19" s="2"/>
      <c r="T19" s="2"/>
      <c r="U19" s="2"/>
      <c r="V19" s="2"/>
      <c r="W19" s="2"/>
      <c r="X19" s="2"/>
      <c r="Y19" s="2"/>
      <c r="Z19" s="2"/>
    </row>
    <row r="20" spans="1:26" ht="48.75" customHeight="1" thickBot="1" x14ac:dyDescent="0.3">
      <c r="A20" s="12" t="s">
        <v>18</v>
      </c>
      <c r="B20" s="19" t="s">
        <v>76</v>
      </c>
      <c r="C20" s="20" t="s">
        <v>75</v>
      </c>
      <c r="D20" s="21" t="s">
        <v>74</v>
      </c>
      <c r="E20" s="21" t="s">
        <v>73</v>
      </c>
      <c r="F20" s="20" t="s">
        <v>19</v>
      </c>
      <c r="G20" s="19" t="s">
        <v>20</v>
      </c>
      <c r="H20" s="2"/>
      <c r="I20" s="2"/>
      <c r="J20" s="2"/>
      <c r="K20" s="2"/>
      <c r="L20" s="2"/>
      <c r="M20" s="2"/>
      <c r="N20" s="2"/>
      <c r="O20" s="2"/>
      <c r="P20" s="2"/>
      <c r="Q20" s="2"/>
      <c r="R20" s="2"/>
      <c r="S20" s="2"/>
      <c r="T20" s="2"/>
      <c r="U20" s="2"/>
      <c r="V20" s="2"/>
      <c r="W20" s="2"/>
      <c r="X20" s="2"/>
      <c r="Y20" s="2"/>
      <c r="Z20" s="2"/>
    </row>
    <row r="21" spans="1:26" ht="13.8" x14ac:dyDescent="0.25">
      <c r="A21" s="9" t="s">
        <v>21</v>
      </c>
      <c r="B21" s="22">
        <v>16034000000</v>
      </c>
      <c r="C21" s="22">
        <v>15195000000</v>
      </c>
      <c r="D21" s="22">
        <v>15454000000</v>
      </c>
      <c r="E21" s="22">
        <v>15540000000</v>
      </c>
      <c r="F21" s="22">
        <v>15410000000</v>
      </c>
      <c r="G21" s="23">
        <v>15500000000</v>
      </c>
      <c r="H21" s="2"/>
      <c r="I21" s="2"/>
      <c r="J21" s="2"/>
      <c r="K21" s="2"/>
      <c r="L21" s="2"/>
      <c r="M21" s="2"/>
      <c r="N21" s="2"/>
      <c r="O21" s="2"/>
      <c r="P21" s="2"/>
      <c r="Q21" s="2"/>
      <c r="R21" s="2"/>
      <c r="S21" s="2"/>
      <c r="T21" s="2"/>
      <c r="U21" s="2"/>
      <c r="V21" s="2"/>
      <c r="W21" s="2"/>
      <c r="X21" s="2"/>
      <c r="Y21" s="2"/>
      <c r="Z21" s="2"/>
    </row>
    <row r="22" spans="1:26" ht="13.8" x14ac:dyDescent="0.25">
      <c r="A22" s="9" t="s">
        <v>22</v>
      </c>
      <c r="B22" s="24" t="s">
        <v>23</v>
      </c>
      <c r="C22" s="55">
        <f t="shared" ref="C22:D22" si="0">(C21-B21)/B21</f>
        <v>-5.2326306598478235E-2</v>
      </c>
      <c r="D22" s="55">
        <f t="shared" si="0"/>
        <v>1.7045080618624548E-2</v>
      </c>
      <c r="E22" s="55">
        <f>(E21-D21)/D21</f>
        <v>5.5649022906690826E-3</v>
      </c>
      <c r="F22" s="65" t="s">
        <v>23</v>
      </c>
      <c r="G22" s="72">
        <v>0.02</v>
      </c>
      <c r="H22" s="2"/>
      <c r="I22" s="2"/>
      <c r="J22" s="2"/>
      <c r="K22" s="2"/>
      <c r="L22" s="2"/>
      <c r="M22" s="2"/>
      <c r="N22" s="2"/>
      <c r="O22" s="2"/>
      <c r="P22" s="2"/>
      <c r="Q22" s="2"/>
      <c r="R22" s="2"/>
      <c r="S22" s="2"/>
      <c r="T22" s="2"/>
      <c r="U22" s="2"/>
      <c r="V22" s="2"/>
      <c r="W22" s="2"/>
      <c r="X22" s="2"/>
      <c r="Y22" s="2"/>
      <c r="Z22" s="2"/>
    </row>
    <row r="23" spans="1:26" ht="13.8" x14ac:dyDescent="0.25">
      <c r="A23" s="9" t="s">
        <v>24</v>
      </c>
      <c r="B23" s="22">
        <v>6635000000</v>
      </c>
      <c r="C23" s="22">
        <v>6072000</v>
      </c>
      <c r="D23" s="22">
        <v>6174000</v>
      </c>
      <c r="E23" s="22">
        <v>6313000</v>
      </c>
      <c r="F23" s="22"/>
      <c r="G23" s="23">
        <v>6400000</v>
      </c>
      <c r="H23" s="2"/>
      <c r="I23" s="2"/>
      <c r="J23" s="84" t="s">
        <v>25</v>
      </c>
      <c r="K23" s="2"/>
      <c r="L23" s="2"/>
      <c r="M23" s="2"/>
      <c r="N23" s="2"/>
      <c r="O23" s="2"/>
      <c r="P23" s="2"/>
      <c r="Q23" s="2"/>
      <c r="R23" s="2"/>
      <c r="S23" s="2"/>
      <c r="T23" s="2"/>
      <c r="U23" s="2"/>
      <c r="V23" s="2"/>
      <c r="W23" s="2"/>
      <c r="X23" s="2"/>
      <c r="Y23" s="2"/>
      <c r="Z23" s="2"/>
    </row>
    <row r="24" spans="1:26" ht="13.8" x14ac:dyDescent="0.25">
      <c r="A24" s="9" t="s">
        <v>26</v>
      </c>
      <c r="B24" s="26">
        <v>2789000000</v>
      </c>
      <c r="C24" s="26">
        <v>3955000000</v>
      </c>
      <c r="D24" s="26">
        <v>3707000000</v>
      </c>
      <c r="E24" s="26">
        <v>3694000000</v>
      </c>
      <c r="F24" s="26"/>
      <c r="G24" s="27">
        <v>3770000000</v>
      </c>
      <c r="H24" s="2"/>
      <c r="I24" s="2"/>
      <c r="J24" s="85"/>
      <c r="K24" s="2"/>
      <c r="L24" s="2"/>
      <c r="M24" s="2"/>
      <c r="N24" s="2"/>
      <c r="O24" s="2"/>
      <c r="P24" s="2"/>
      <c r="Q24" s="2"/>
      <c r="R24" s="2"/>
      <c r="S24" s="2"/>
      <c r="T24" s="2"/>
      <c r="U24" s="2"/>
      <c r="V24" s="2"/>
      <c r="W24" s="2"/>
      <c r="X24" s="2"/>
      <c r="Y24" s="2"/>
      <c r="Z24" s="2"/>
    </row>
    <row r="25" spans="1:26" ht="13.8" x14ac:dyDescent="0.25">
      <c r="A25" s="9" t="s">
        <v>27</v>
      </c>
      <c r="B25" s="26">
        <v>449000000</v>
      </c>
      <c r="C25" s="26">
        <v>443000000</v>
      </c>
      <c r="D25" s="26">
        <v>475000000</v>
      </c>
      <c r="E25" s="26">
        <v>511000000</v>
      </c>
      <c r="F25" s="26"/>
      <c r="G25" s="27">
        <v>520000000</v>
      </c>
      <c r="H25" s="2"/>
      <c r="I25" s="2"/>
      <c r="J25" s="85"/>
      <c r="K25" s="2"/>
      <c r="L25" s="2"/>
      <c r="M25" s="2"/>
      <c r="N25" s="2"/>
      <c r="O25" s="2"/>
      <c r="P25" s="2"/>
      <c r="Q25" s="2"/>
      <c r="R25" s="2"/>
      <c r="S25" s="2"/>
      <c r="T25" s="2"/>
      <c r="U25" s="2"/>
      <c r="V25" s="2"/>
      <c r="W25" s="2"/>
      <c r="X25" s="2"/>
      <c r="Y25" s="2"/>
      <c r="Z25" s="2"/>
    </row>
    <row r="26" spans="1:26" ht="13.8" x14ac:dyDescent="0.25">
      <c r="A26" s="9" t="s">
        <v>28</v>
      </c>
      <c r="B26" s="28">
        <f t="shared" ref="B26:G26" si="1">B24+B25</f>
        <v>3238000000</v>
      </c>
      <c r="C26" s="28">
        <f t="shared" si="1"/>
        <v>4398000000</v>
      </c>
      <c r="D26" s="28">
        <f t="shared" si="1"/>
        <v>4182000000</v>
      </c>
      <c r="E26" s="28">
        <f t="shared" si="1"/>
        <v>4205000000</v>
      </c>
      <c r="F26" s="28">
        <f t="shared" si="1"/>
        <v>0</v>
      </c>
      <c r="G26" s="29">
        <f t="shared" si="1"/>
        <v>4290000000</v>
      </c>
      <c r="H26" s="2"/>
      <c r="I26" s="2"/>
      <c r="J26" s="85"/>
      <c r="K26" s="2"/>
      <c r="L26" s="2"/>
      <c r="M26" s="2"/>
      <c r="N26" s="2"/>
      <c r="O26" s="2"/>
      <c r="P26" s="2"/>
      <c r="Q26" s="2"/>
      <c r="R26" s="2"/>
      <c r="S26" s="2"/>
      <c r="T26" s="2"/>
      <c r="U26" s="2"/>
      <c r="V26" s="2"/>
      <c r="W26" s="2"/>
      <c r="X26" s="2"/>
      <c r="Y26" s="2"/>
      <c r="Z26" s="2"/>
    </row>
    <row r="27" spans="1:26" ht="13.8" x14ac:dyDescent="0.25">
      <c r="A27" s="9" t="s">
        <v>29</v>
      </c>
      <c r="B27" s="30">
        <v>-685000000</v>
      </c>
      <c r="C27" s="30">
        <v>-499000000</v>
      </c>
      <c r="D27" s="30">
        <v>-471000000</v>
      </c>
      <c r="E27" s="30">
        <v>-1170000000</v>
      </c>
      <c r="F27" s="30">
        <v>-3010000000</v>
      </c>
      <c r="G27" s="31">
        <v>-2000000</v>
      </c>
      <c r="H27" s="2"/>
      <c r="I27" s="2"/>
      <c r="J27" s="85"/>
      <c r="K27" s="2"/>
      <c r="L27" s="2"/>
      <c r="M27" s="2"/>
      <c r="N27" s="2"/>
      <c r="O27" s="2"/>
      <c r="P27" s="2"/>
      <c r="Q27" s="2"/>
      <c r="R27" s="2"/>
      <c r="S27" s="2"/>
      <c r="T27" s="2"/>
      <c r="U27" s="2"/>
      <c r="V27" s="2"/>
      <c r="W27" s="2"/>
      <c r="X27" s="2"/>
      <c r="Y27" s="2"/>
      <c r="Z27" s="2"/>
    </row>
    <row r="28" spans="1:26" ht="13.8" x14ac:dyDescent="0.25">
      <c r="A28" s="9" t="s">
        <v>30</v>
      </c>
      <c r="B28" s="30">
        <v>11958000000</v>
      </c>
      <c r="C28" s="30">
        <v>12123000000</v>
      </c>
      <c r="D28" s="30">
        <v>12676000000</v>
      </c>
      <c r="E28" s="30">
        <v>12616000000</v>
      </c>
      <c r="F28" s="30"/>
      <c r="G28" s="31">
        <v>12500000000</v>
      </c>
      <c r="H28" s="2"/>
      <c r="I28" s="2"/>
      <c r="J28" s="85"/>
      <c r="K28" s="2"/>
      <c r="L28" s="2"/>
      <c r="M28" s="2"/>
      <c r="N28" s="2"/>
      <c r="O28" s="2"/>
      <c r="P28" s="2"/>
      <c r="Q28" s="2"/>
      <c r="R28" s="2"/>
      <c r="S28" s="2"/>
      <c r="T28" s="2"/>
      <c r="U28" s="2"/>
      <c r="V28" s="2"/>
      <c r="W28" s="2"/>
      <c r="X28" s="2"/>
      <c r="Y28" s="2"/>
      <c r="Z28" s="2"/>
    </row>
    <row r="29" spans="1:26" ht="13.8" x14ac:dyDescent="0.25">
      <c r="A29" s="9" t="s">
        <v>12</v>
      </c>
      <c r="B29" s="30">
        <v>12002000000</v>
      </c>
      <c r="C29" s="30">
        <v>12106000000</v>
      </c>
      <c r="D29" s="30">
        <v>12433000000</v>
      </c>
      <c r="E29" s="30">
        <v>11964000000</v>
      </c>
      <c r="F29" s="30">
        <v>7330000000</v>
      </c>
      <c r="G29" s="31">
        <v>12110000000</v>
      </c>
      <c r="H29" s="2"/>
      <c r="I29" s="2"/>
      <c r="J29" s="2"/>
      <c r="K29" s="2"/>
      <c r="L29" s="2"/>
      <c r="M29" s="2"/>
      <c r="N29" s="2"/>
      <c r="O29" s="2"/>
      <c r="P29" s="2"/>
      <c r="Q29" s="2"/>
      <c r="R29" s="2"/>
      <c r="S29" s="2"/>
      <c r="T29" s="2"/>
      <c r="U29" s="2"/>
      <c r="V29" s="2"/>
      <c r="W29" s="2"/>
      <c r="X29" s="2"/>
      <c r="Y29" s="2"/>
      <c r="Z29" s="2"/>
    </row>
    <row r="30" spans="1:26" ht="13.8" x14ac:dyDescent="0.25">
      <c r="A30" s="9" t="s">
        <v>31</v>
      </c>
      <c r="B30" s="30">
        <v>-44000000</v>
      </c>
      <c r="C30" s="30">
        <v>17000000</v>
      </c>
      <c r="D30" s="30">
        <v>243000000</v>
      </c>
      <c r="E30" s="30">
        <v>197000000</v>
      </c>
      <c r="F30" s="30"/>
      <c r="G30" s="31">
        <v>200000000</v>
      </c>
      <c r="H30" s="2"/>
      <c r="I30" s="2"/>
      <c r="J30" s="84" t="s">
        <v>32</v>
      </c>
      <c r="K30" s="2"/>
      <c r="L30" s="2"/>
      <c r="M30" s="2"/>
      <c r="N30" s="2"/>
      <c r="O30" s="2"/>
      <c r="P30" s="2"/>
      <c r="Q30" s="2"/>
      <c r="R30" s="2"/>
      <c r="S30" s="2"/>
      <c r="T30" s="2"/>
      <c r="U30" s="2"/>
      <c r="V30" s="2"/>
      <c r="W30" s="2"/>
      <c r="X30" s="2"/>
      <c r="Y30" s="2"/>
      <c r="Z30" s="2"/>
    </row>
    <row r="31" spans="1:26" ht="13.8" x14ac:dyDescent="0.25">
      <c r="A31" s="9" t="s">
        <v>33</v>
      </c>
      <c r="B31" s="26">
        <v>1384000000</v>
      </c>
      <c r="C31" s="26">
        <v>2441000</v>
      </c>
      <c r="D31" s="26">
        <v>2024000</v>
      </c>
      <c r="E31" s="26">
        <v>2400000</v>
      </c>
      <c r="F31" s="26">
        <v>2280000000</v>
      </c>
      <c r="G31" s="27">
        <v>2300000000</v>
      </c>
      <c r="H31" s="2"/>
      <c r="I31" s="2"/>
      <c r="J31" s="85"/>
      <c r="K31" s="2"/>
      <c r="L31" s="2"/>
      <c r="M31" s="2"/>
      <c r="N31" s="2"/>
      <c r="O31" s="2"/>
      <c r="P31" s="2"/>
      <c r="Q31" s="2"/>
      <c r="R31" s="2"/>
      <c r="S31" s="2"/>
      <c r="T31" s="2"/>
      <c r="U31" s="2"/>
      <c r="V31" s="2"/>
      <c r="W31" s="2"/>
      <c r="X31" s="2"/>
      <c r="Y31" s="2"/>
      <c r="Z31" s="2"/>
    </row>
    <row r="32" spans="1:26" ht="13.8" x14ac:dyDescent="0.25">
      <c r="A32" s="9" t="s">
        <v>34</v>
      </c>
      <c r="B32" s="13">
        <v>1.53</v>
      </c>
      <c r="C32" s="13">
        <v>2.74</v>
      </c>
      <c r="D32" s="13">
        <v>2.2999999999999998</v>
      </c>
      <c r="E32" s="13">
        <v>2.76</v>
      </c>
      <c r="F32" s="13"/>
      <c r="G32" s="32">
        <v>2.8</v>
      </c>
      <c r="H32" s="2"/>
      <c r="I32" s="2"/>
      <c r="J32" s="85"/>
      <c r="K32" s="2"/>
      <c r="L32" s="2"/>
      <c r="M32" s="2"/>
      <c r="N32" s="2"/>
      <c r="O32" s="2"/>
      <c r="P32" s="2"/>
      <c r="Q32" s="2"/>
      <c r="R32" s="2"/>
      <c r="S32" s="2"/>
      <c r="T32" s="2"/>
      <c r="U32" s="2"/>
      <c r="V32" s="2"/>
      <c r="W32" s="2"/>
      <c r="X32" s="2"/>
      <c r="Y32" s="2"/>
      <c r="Z32" s="2"/>
    </row>
    <row r="33" spans="1:26" ht="13.8" x14ac:dyDescent="0.25">
      <c r="A33" s="9" t="s">
        <v>35</v>
      </c>
      <c r="B33" s="13">
        <v>1.52</v>
      </c>
      <c r="C33" s="13">
        <v>2.72</v>
      </c>
      <c r="D33" s="13">
        <v>2.2799999999999998</v>
      </c>
      <c r="E33" s="13">
        <v>2.75</v>
      </c>
      <c r="F33" s="13">
        <v>2.63</v>
      </c>
      <c r="G33" s="32">
        <v>2.82</v>
      </c>
      <c r="H33" s="2"/>
      <c r="I33" s="2"/>
      <c r="J33" s="85"/>
      <c r="K33" s="2"/>
      <c r="L33" s="2"/>
      <c r="M33" s="2"/>
      <c r="N33" s="2"/>
      <c r="O33" s="2"/>
      <c r="P33" s="2"/>
      <c r="Q33" s="2"/>
      <c r="R33" s="2"/>
      <c r="S33" s="2"/>
      <c r="T33" s="2"/>
      <c r="U33" s="2"/>
      <c r="V33" s="2"/>
      <c r="W33" s="2"/>
      <c r="X33" s="2"/>
      <c r="Y33" s="2"/>
      <c r="Z33" s="2"/>
    </row>
    <row r="34" spans="1:26" ht="13.8" x14ac:dyDescent="0.25">
      <c r="A34" s="9" t="s">
        <v>36</v>
      </c>
      <c r="B34" s="24" t="s">
        <v>23</v>
      </c>
      <c r="C34" s="66">
        <f>(C33-B33)/B33</f>
        <v>0.78947368421052644</v>
      </c>
      <c r="D34" s="66">
        <f t="shared" ref="D34:E34" si="2">(D33-C33)/C33</f>
        <v>-0.16176470588235306</v>
      </c>
      <c r="E34" s="66">
        <f t="shared" si="2"/>
        <v>0.2061403508771931</v>
      </c>
      <c r="F34" s="24" t="s">
        <v>23</v>
      </c>
      <c r="G34" s="64">
        <f>(G33-F33)/F33</f>
        <v>7.2243346007604542E-2</v>
      </c>
      <c r="H34" s="2"/>
      <c r="I34" s="2"/>
      <c r="J34" s="85"/>
      <c r="K34" s="2"/>
      <c r="L34" s="2"/>
      <c r="M34" s="2"/>
      <c r="N34" s="2"/>
      <c r="O34" s="2"/>
      <c r="P34" s="2"/>
      <c r="Q34" s="2"/>
      <c r="R34" s="2"/>
      <c r="S34" s="2"/>
      <c r="T34" s="2"/>
      <c r="U34" s="2"/>
      <c r="V34" s="2"/>
      <c r="W34" s="2"/>
      <c r="X34" s="2"/>
      <c r="Y34" s="2"/>
      <c r="Z34" s="2"/>
    </row>
    <row r="35" spans="1:26" ht="13.8" x14ac:dyDescent="0.25">
      <c r="A35" s="9" t="s">
        <v>37</v>
      </c>
      <c r="B35" s="33">
        <f t="shared" ref="B35:G35" si="3">$B$11/B33</f>
        <v>47.151315789473685</v>
      </c>
      <c r="C35" s="33">
        <f t="shared" si="3"/>
        <v>26.349264705882351</v>
      </c>
      <c r="D35" s="56">
        <f t="shared" si="3"/>
        <v>31.434210526315791</v>
      </c>
      <c r="E35" s="33">
        <f t="shared" si="3"/>
        <v>26.061818181818182</v>
      </c>
      <c r="F35" s="33">
        <f t="shared" si="3"/>
        <v>27.250950570342209</v>
      </c>
      <c r="G35" s="34">
        <f t="shared" si="3"/>
        <v>25.414893617021278</v>
      </c>
      <c r="H35" s="2"/>
      <c r="I35" s="2"/>
      <c r="J35" s="85"/>
      <c r="K35" s="2"/>
      <c r="L35" s="2"/>
      <c r="M35" s="2"/>
      <c r="N35" s="2"/>
      <c r="O35" s="2"/>
      <c r="P35" s="2"/>
      <c r="Q35" s="2"/>
      <c r="R35" s="2"/>
      <c r="S35" s="2"/>
      <c r="T35" s="2"/>
      <c r="U35" s="2"/>
      <c r="V35" s="2"/>
      <c r="W35" s="2"/>
      <c r="X35" s="2"/>
      <c r="Y35" s="2"/>
      <c r="Z35" s="2"/>
    </row>
    <row r="36" spans="1:26" ht="13.8" x14ac:dyDescent="0.25">
      <c r="A36" s="9" t="s">
        <v>38</v>
      </c>
      <c r="B36" s="60">
        <v>1.67</v>
      </c>
      <c r="C36" s="61">
        <v>1.37</v>
      </c>
      <c r="D36" s="57">
        <v>1.66</v>
      </c>
      <c r="E36" s="13">
        <v>1.71</v>
      </c>
      <c r="F36" s="13"/>
      <c r="G36" s="32">
        <v>1.81</v>
      </c>
      <c r="H36" s="2"/>
      <c r="I36" s="2"/>
      <c r="J36" s="2"/>
      <c r="K36" s="2"/>
      <c r="L36" s="2"/>
      <c r="M36" s="2"/>
      <c r="N36" s="2"/>
      <c r="O36" s="2"/>
      <c r="P36" s="2"/>
      <c r="Q36" s="2"/>
      <c r="R36" s="2"/>
      <c r="S36" s="2"/>
      <c r="T36" s="2"/>
      <c r="U36" s="2"/>
      <c r="V36" s="2"/>
      <c r="W36" s="2"/>
      <c r="X36" s="2"/>
      <c r="Y36" s="2"/>
      <c r="Z36" s="2"/>
    </row>
    <row r="37" spans="1:26" ht="13.8" x14ac:dyDescent="0.25">
      <c r="A37" s="9" t="s">
        <v>39</v>
      </c>
      <c r="B37" s="35">
        <f>B36/$B$11</f>
        <v>2.3301241802706849E-2</v>
      </c>
      <c r="C37" s="35">
        <f t="shared" ref="C37:G37" si="4">C36/$B$11</f>
        <v>1.9115389981861311E-2</v>
      </c>
      <c r="D37" s="58">
        <f t="shared" si="4"/>
        <v>2.3161713408678664E-2</v>
      </c>
      <c r="E37" s="35">
        <f>E36/$B$11</f>
        <v>2.3859355378819589E-2</v>
      </c>
      <c r="F37" s="35">
        <f t="shared" si="4"/>
        <v>0</v>
      </c>
      <c r="G37" s="36">
        <f t="shared" si="4"/>
        <v>2.5254639319101439E-2</v>
      </c>
      <c r="H37" s="2"/>
      <c r="I37" s="2"/>
      <c r="J37" s="2"/>
      <c r="K37" s="2"/>
      <c r="L37" s="2"/>
      <c r="M37" s="2"/>
      <c r="N37" s="2"/>
      <c r="O37" s="2"/>
      <c r="P37" s="2"/>
      <c r="Q37" s="2"/>
      <c r="R37" s="2"/>
      <c r="S37" s="2"/>
      <c r="T37" s="2"/>
      <c r="U37" s="2"/>
      <c r="V37" s="2"/>
      <c r="W37" s="2"/>
      <c r="X37" s="2"/>
      <c r="Y37" s="2"/>
      <c r="Z37" s="2"/>
    </row>
    <row r="38" spans="1:26" ht="13.8" x14ac:dyDescent="0.25">
      <c r="A38" s="9" t="s">
        <v>40</v>
      </c>
      <c r="B38" s="37">
        <f t="shared" ref="B38:G38" si="5">$B$18/B26</f>
        <v>22.789259150142065</v>
      </c>
      <c r="C38" s="37">
        <f t="shared" si="5"/>
        <v>16.778449551650752</v>
      </c>
      <c r="D38" s="59">
        <f t="shared" si="5"/>
        <v>17.645055267374463</v>
      </c>
      <c r="E38" s="37">
        <f t="shared" si="5"/>
        <v>17.548542479942927</v>
      </c>
      <c r="F38" s="37" t="e">
        <f t="shared" si="5"/>
        <v>#DIV/0!</v>
      </c>
      <c r="G38" s="38">
        <f t="shared" si="5"/>
        <v>17.200844085818183</v>
      </c>
      <c r="H38" s="2"/>
      <c r="I38" s="2"/>
      <c r="J38" s="2"/>
      <c r="K38" s="2"/>
      <c r="L38" s="2"/>
      <c r="M38" s="2"/>
      <c r="N38" s="2"/>
      <c r="O38" s="2"/>
      <c r="P38" s="2"/>
      <c r="Q38" s="2"/>
      <c r="R38" s="2"/>
      <c r="S38" s="2"/>
      <c r="T38" s="2"/>
      <c r="U38" s="2"/>
      <c r="V38" s="2"/>
      <c r="W38" s="2"/>
      <c r="X38" s="2"/>
      <c r="Y38" s="2"/>
      <c r="Z38" s="2"/>
    </row>
    <row r="39" spans="1:26" ht="13.8" x14ac:dyDescent="0.25">
      <c r="A39" s="9" t="s">
        <v>41</v>
      </c>
      <c r="B39" s="62">
        <f t="shared" ref="B39:G39" si="6">$B$11/(B21/$B$12)</f>
        <v>3.8351828694124985</v>
      </c>
      <c r="C39" s="62">
        <f t="shared" si="6"/>
        <v>4.0469445296584405</v>
      </c>
      <c r="D39" s="62">
        <f t="shared" si="6"/>
        <v>3.9791201066494115</v>
      </c>
      <c r="E39" s="62">
        <f t="shared" si="6"/>
        <v>3.9570992360463326</v>
      </c>
      <c r="F39" s="39">
        <f t="shared" si="6"/>
        <v>3.9904816436184296</v>
      </c>
      <c r="G39" s="40">
        <f t="shared" si="6"/>
        <v>3.9673111050425809</v>
      </c>
      <c r="H39" s="2"/>
      <c r="I39" s="2"/>
      <c r="J39" s="2"/>
      <c r="K39" s="2"/>
      <c r="L39" s="2"/>
      <c r="M39" s="2"/>
      <c r="N39" s="2"/>
      <c r="O39" s="2"/>
      <c r="P39" s="2"/>
      <c r="Q39" s="2"/>
      <c r="R39" s="2"/>
      <c r="S39" s="2"/>
      <c r="T39" s="2"/>
      <c r="U39" s="2"/>
      <c r="V39" s="2"/>
      <c r="W39" s="2"/>
      <c r="X39" s="2"/>
      <c r="Y39" s="2"/>
      <c r="Z39" s="2"/>
    </row>
    <row r="40" spans="1:26" ht="13.8" x14ac:dyDescent="0.25">
      <c r="A40" s="9" t="s">
        <v>42</v>
      </c>
      <c r="B40" s="62">
        <f t="shared" ref="B40:G40" si="7">$B$11/(B27/$B$13)</f>
        <v>-90.262348905109491</v>
      </c>
      <c r="C40" s="62">
        <f t="shared" si="7"/>
        <v>-123.90723246492988</v>
      </c>
      <c r="D40" s="62">
        <f t="shared" si="7"/>
        <v>-131.27326751592358</v>
      </c>
      <c r="E40" s="62">
        <f t="shared" si="7"/>
        <v>-52.845905128205132</v>
      </c>
      <c r="F40" s="39">
        <f t="shared" si="7"/>
        <v>-20.541431561461792</v>
      </c>
      <c r="G40" s="40">
        <f t="shared" si="7"/>
        <v>-30914.854500000001</v>
      </c>
      <c r="H40" s="2"/>
      <c r="I40" s="2"/>
      <c r="J40" s="2"/>
      <c r="K40" s="2"/>
      <c r="L40" s="2"/>
      <c r="M40" s="2"/>
      <c r="N40" s="2"/>
      <c r="O40" s="2"/>
      <c r="P40" s="2"/>
      <c r="Q40" s="2"/>
      <c r="R40" s="2"/>
      <c r="S40" s="2"/>
      <c r="T40" s="2"/>
      <c r="U40" s="2"/>
      <c r="V40" s="2"/>
      <c r="W40" s="2"/>
      <c r="X40" s="2"/>
      <c r="Y40" s="2"/>
      <c r="Z40" s="2"/>
    </row>
    <row r="41" spans="1:26" ht="13.8" x14ac:dyDescent="0.25">
      <c r="A41" s="9" t="s">
        <v>43</v>
      </c>
      <c r="B41" s="35">
        <f t="shared" ref="B41:G41" si="8">B24/B21</f>
        <v>0.17394287139827866</v>
      </c>
      <c r="C41" s="35">
        <f t="shared" si="8"/>
        <v>0.26028298782494241</v>
      </c>
      <c r="D41" s="35">
        <f t="shared" si="8"/>
        <v>0.23987317199430569</v>
      </c>
      <c r="E41" s="35">
        <f t="shared" si="8"/>
        <v>0.23770913770913771</v>
      </c>
      <c r="F41" s="35">
        <f t="shared" si="8"/>
        <v>0</v>
      </c>
      <c r="G41" s="36">
        <f t="shared" si="8"/>
        <v>0.2432258064516129</v>
      </c>
      <c r="H41" s="2"/>
      <c r="I41" s="2"/>
      <c r="J41" s="2"/>
      <c r="K41" s="2"/>
      <c r="L41" s="2"/>
      <c r="M41" s="2"/>
      <c r="N41" s="2"/>
      <c r="O41" s="2"/>
      <c r="P41" s="2"/>
      <c r="Q41" s="2"/>
      <c r="R41" s="2"/>
      <c r="S41" s="2"/>
      <c r="T41" s="2"/>
      <c r="U41" s="2"/>
      <c r="V41" s="2"/>
      <c r="W41" s="2"/>
      <c r="X41" s="2"/>
      <c r="Y41" s="2"/>
      <c r="Z41" s="2"/>
    </row>
    <row r="42" spans="1:26" ht="13.8" x14ac:dyDescent="0.25">
      <c r="A42" s="9" t="s">
        <v>44</v>
      </c>
      <c r="B42" s="35">
        <f t="shared" ref="B42:G42" si="9">B31/B21</f>
        <v>8.6316577273294254E-2</v>
      </c>
      <c r="C42" s="35">
        <f t="shared" si="9"/>
        <v>1.6064494899638038E-4</v>
      </c>
      <c r="D42" s="35">
        <f t="shared" si="9"/>
        <v>1.3096932832923515E-4</v>
      </c>
      <c r="E42" s="35">
        <f t="shared" si="9"/>
        <v>1.5444015444015445E-4</v>
      </c>
      <c r="F42" s="35">
        <f t="shared" si="9"/>
        <v>0.14795587280986372</v>
      </c>
      <c r="G42" s="36">
        <f t="shared" si="9"/>
        <v>0.14838709677419354</v>
      </c>
      <c r="H42" s="2"/>
      <c r="I42" s="2"/>
      <c r="J42" s="2"/>
      <c r="K42" s="2"/>
      <c r="L42" s="2"/>
      <c r="M42" s="2"/>
      <c r="N42" s="2"/>
      <c r="O42" s="2"/>
      <c r="P42" s="2"/>
      <c r="Q42" s="2"/>
      <c r="R42" s="2"/>
      <c r="S42" s="2"/>
      <c r="T42" s="2"/>
      <c r="U42" s="2"/>
      <c r="V42" s="2"/>
      <c r="W42" s="2"/>
      <c r="X42" s="2"/>
      <c r="Y42" s="2"/>
      <c r="Z42" s="2"/>
    </row>
    <row r="43" spans="1:26" ht="13.8" x14ac:dyDescent="0.25">
      <c r="A43" s="9" t="s">
        <v>45</v>
      </c>
      <c r="B43" s="33">
        <f t="shared" ref="B43:G43" si="10">B21/B28</f>
        <v>1.3408596755310254</v>
      </c>
      <c r="C43" s="33">
        <f t="shared" si="10"/>
        <v>1.2534026231130908</v>
      </c>
      <c r="D43" s="33">
        <f t="shared" si="10"/>
        <v>1.2191543073524771</v>
      </c>
      <c r="E43" s="33">
        <f t="shared" si="10"/>
        <v>1.2317691819911223</v>
      </c>
      <c r="F43" s="33" t="e">
        <f t="shared" si="10"/>
        <v>#DIV/0!</v>
      </c>
      <c r="G43" s="34">
        <f t="shared" si="10"/>
        <v>1.24</v>
      </c>
      <c r="H43" s="2"/>
      <c r="I43" s="2"/>
      <c r="J43" s="2"/>
      <c r="K43" s="2"/>
      <c r="L43" s="2"/>
      <c r="M43" s="2"/>
      <c r="N43" s="2"/>
      <c r="O43" s="2"/>
      <c r="P43" s="2"/>
      <c r="Q43" s="2"/>
      <c r="R43" s="2"/>
      <c r="S43" s="2"/>
      <c r="T43" s="2"/>
      <c r="U43" s="2"/>
      <c r="V43" s="2"/>
      <c r="W43" s="2"/>
      <c r="X43" s="2"/>
      <c r="Y43" s="2"/>
      <c r="Z43" s="2"/>
    </row>
    <row r="44" spans="1:26" ht="13.8" x14ac:dyDescent="0.25">
      <c r="A44" s="9" t="s">
        <v>46</v>
      </c>
      <c r="B44" s="62">
        <f>B28/B30</f>
        <v>-271.77272727272725</v>
      </c>
      <c r="C44" s="62">
        <f t="shared" ref="C44:G44" si="11">C28/C30</f>
        <v>713.11764705882354</v>
      </c>
      <c r="D44" s="62">
        <f t="shared" si="11"/>
        <v>52.164609053497941</v>
      </c>
      <c r="E44" s="63">
        <f t="shared" si="11"/>
        <v>64.040609137055839</v>
      </c>
      <c r="F44" s="33" t="e">
        <f t="shared" si="11"/>
        <v>#DIV/0!</v>
      </c>
      <c r="G44" s="34">
        <f t="shared" si="11"/>
        <v>62.5</v>
      </c>
      <c r="H44" s="2"/>
      <c r="I44" s="2"/>
      <c r="J44" s="2"/>
      <c r="K44" s="2"/>
      <c r="L44" s="2"/>
      <c r="M44" s="2"/>
      <c r="N44" s="2"/>
      <c r="O44" s="2"/>
      <c r="P44" s="2"/>
      <c r="Q44" s="2"/>
      <c r="R44" s="2"/>
      <c r="S44" s="2"/>
      <c r="T44" s="2"/>
      <c r="U44" s="2"/>
      <c r="V44" s="2"/>
      <c r="W44" s="2"/>
      <c r="X44" s="2"/>
      <c r="Y44" s="2"/>
      <c r="Z44" s="2"/>
    </row>
    <row r="45" spans="1:26" ht="13.8" x14ac:dyDescent="0.25">
      <c r="A45" s="9" t="s">
        <v>47</v>
      </c>
      <c r="B45" s="62">
        <f>B44*B43*B42</f>
        <v>-31.454545454545457</v>
      </c>
      <c r="C45" s="62">
        <f t="shared" ref="C45:G45" si="12">C44*C43*C42</f>
        <v>0.14358823529411766</v>
      </c>
      <c r="D45" s="62">
        <f t="shared" si="12"/>
        <v>8.3292181069958837E-3</v>
      </c>
      <c r="E45" s="62">
        <f t="shared" si="12"/>
        <v>1.2182741116751271E-2</v>
      </c>
      <c r="F45" s="35" t="e">
        <f t="shared" si="12"/>
        <v>#DIV/0!</v>
      </c>
      <c r="G45" s="36">
        <f t="shared" si="12"/>
        <v>11.5</v>
      </c>
      <c r="H45" s="2"/>
      <c r="I45" s="2"/>
      <c r="J45" s="2"/>
      <c r="K45" s="2"/>
      <c r="L45" s="2"/>
      <c r="M45" s="2"/>
      <c r="N45" s="2"/>
      <c r="O45" s="2"/>
      <c r="P45" s="2"/>
      <c r="Q45" s="2"/>
      <c r="R45" s="2"/>
      <c r="S45" s="2"/>
      <c r="T45" s="2"/>
      <c r="U45" s="2"/>
      <c r="V45" s="2"/>
      <c r="W45" s="2"/>
      <c r="X45" s="2"/>
      <c r="Y45" s="2"/>
      <c r="Z45" s="2"/>
    </row>
    <row r="46" spans="1:26" ht="13.8" x14ac:dyDescent="0.25">
      <c r="A46" s="9" t="s">
        <v>48</v>
      </c>
      <c r="B46" s="62">
        <f t="shared" ref="B46:G46" si="13">B29/B30</f>
        <v>-272.77272727272725</v>
      </c>
      <c r="C46" s="62">
        <f t="shared" si="13"/>
        <v>712.11764705882354</v>
      </c>
      <c r="D46" s="62">
        <f t="shared" si="13"/>
        <v>51.164609053497941</v>
      </c>
      <c r="E46" s="62">
        <f>E29/E30</f>
        <v>60.730964467005073</v>
      </c>
      <c r="F46" s="35" t="e">
        <f t="shared" si="13"/>
        <v>#DIV/0!</v>
      </c>
      <c r="G46" s="36">
        <f t="shared" si="13"/>
        <v>60.55</v>
      </c>
      <c r="H46" s="2"/>
      <c r="I46" s="2"/>
      <c r="J46" s="2"/>
      <c r="K46" s="2"/>
      <c r="L46" s="2"/>
      <c r="M46" s="2"/>
      <c r="N46" s="2"/>
      <c r="O46" s="2"/>
      <c r="P46" s="2"/>
      <c r="Q46" s="2"/>
      <c r="R46" s="2"/>
      <c r="S46" s="2"/>
      <c r="T46" s="2"/>
      <c r="U46" s="2"/>
      <c r="V46" s="2"/>
      <c r="W46" s="2"/>
      <c r="X46" s="2"/>
      <c r="Y46" s="2"/>
      <c r="Z46" s="2"/>
    </row>
    <row r="47" spans="1:26" ht="13.8" x14ac:dyDescent="0.25">
      <c r="A47" s="9" t="s">
        <v>49</v>
      </c>
      <c r="B47" s="30">
        <v>131000000</v>
      </c>
      <c r="C47" s="30">
        <v>162000000</v>
      </c>
      <c r="D47" s="30">
        <v>102000000</v>
      </c>
      <c r="E47" s="30">
        <v>99000000</v>
      </c>
      <c r="F47" s="30"/>
      <c r="G47" s="31">
        <v>104000000</v>
      </c>
      <c r="H47" s="2"/>
      <c r="I47" s="2"/>
      <c r="J47" s="2"/>
      <c r="K47" s="2"/>
      <c r="L47" s="2"/>
      <c r="M47" s="2"/>
      <c r="N47" s="2"/>
      <c r="O47" s="2"/>
      <c r="P47" s="2"/>
      <c r="Q47" s="2"/>
      <c r="R47" s="2"/>
      <c r="S47" s="2"/>
      <c r="T47" s="2"/>
      <c r="U47" s="2"/>
      <c r="V47" s="2"/>
      <c r="W47" s="2"/>
      <c r="X47" s="2"/>
      <c r="Y47" s="2"/>
      <c r="Z47" s="2"/>
    </row>
    <row r="48" spans="1:26" ht="13.8" x14ac:dyDescent="0.25">
      <c r="A48" s="9" t="s">
        <v>50</v>
      </c>
      <c r="B48" s="39">
        <f t="shared" ref="B48:G48" si="14">B24/B47</f>
        <v>21.290076335877863</v>
      </c>
      <c r="C48" s="39">
        <f>C24/C47</f>
        <v>24.413580246913579</v>
      </c>
      <c r="D48" s="39">
        <f t="shared" si="14"/>
        <v>36.343137254901961</v>
      </c>
      <c r="E48" s="39">
        <f t="shared" si="14"/>
        <v>37.313131313131315</v>
      </c>
      <c r="F48" s="39" t="e">
        <f t="shared" si="14"/>
        <v>#DIV/0!</v>
      </c>
      <c r="G48" s="40">
        <f t="shared" si="14"/>
        <v>36.25</v>
      </c>
      <c r="H48" s="2"/>
      <c r="I48" s="2"/>
      <c r="J48" s="2"/>
      <c r="K48" s="2"/>
      <c r="L48" s="2"/>
      <c r="M48" s="2"/>
      <c r="N48" s="2"/>
      <c r="O48" s="2"/>
      <c r="P48" s="2"/>
      <c r="Q48" s="2"/>
      <c r="R48" s="2"/>
      <c r="S48" s="2"/>
      <c r="T48" s="2"/>
      <c r="U48" s="2"/>
      <c r="V48" s="2"/>
      <c r="W48" s="2"/>
      <c r="X48" s="2"/>
      <c r="Y48" s="2"/>
      <c r="Z48" s="2"/>
    </row>
    <row r="49" spans="1:26" ht="13.8" x14ac:dyDescent="0.25">
      <c r="A49" s="67" t="s">
        <v>51</v>
      </c>
      <c r="B49" s="68">
        <v>0.308</v>
      </c>
      <c r="C49" s="68">
        <v>0.44</v>
      </c>
      <c r="D49" s="68">
        <v>0.29499999999999998</v>
      </c>
      <c r="E49" s="68">
        <v>0.24199999999999999</v>
      </c>
      <c r="F49" s="68"/>
      <c r="G49" s="69">
        <v>0.254</v>
      </c>
      <c r="H49" s="2"/>
      <c r="I49" s="2"/>
      <c r="J49" s="2"/>
      <c r="K49" s="2"/>
      <c r="L49" s="2"/>
      <c r="M49" s="2"/>
      <c r="N49" s="2"/>
      <c r="O49" s="2"/>
      <c r="P49" s="2"/>
      <c r="Q49" s="2"/>
      <c r="R49" s="2"/>
      <c r="S49" s="2"/>
      <c r="T49" s="2"/>
      <c r="U49" s="2"/>
      <c r="V49" s="2"/>
      <c r="W49" s="2"/>
      <c r="X49" s="2"/>
      <c r="Y49" s="2"/>
      <c r="Z49" s="2"/>
    </row>
    <row r="50" spans="1:26" ht="13.8" x14ac:dyDescent="0.25">
      <c r="A50" s="67" t="s">
        <v>52</v>
      </c>
      <c r="B50" s="30">
        <v>7000000</v>
      </c>
      <c r="C50" s="30">
        <v>-3000000</v>
      </c>
      <c r="D50" s="30">
        <v>-6000000</v>
      </c>
      <c r="E50" s="30">
        <v>6000000</v>
      </c>
      <c r="F50" s="30"/>
      <c r="G50" s="31">
        <v>7000000</v>
      </c>
      <c r="H50" s="2"/>
      <c r="I50" s="2"/>
      <c r="J50" s="2"/>
      <c r="K50" s="2"/>
      <c r="L50" s="2"/>
      <c r="M50" s="2"/>
      <c r="N50" s="2"/>
      <c r="O50" s="2"/>
      <c r="P50" s="2"/>
      <c r="Q50" s="2"/>
      <c r="R50" s="2"/>
      <c r="S50" s="2"/>
      <c r="T50" s="2"/>
      <c r="U50" s="2"/>
      <c r="V50" s="2"/>
      <c r="W50" s="2"/>
      <c r="X50" s="2"/>
      <c r="Y50" s="2"/>
      <c r="Z50" s="2"/>
    </row>
    <row r="51" spans="1:26" ht="13.8" x14ac:dyDescent="0.25">
      <c r="A51" s="67" t="s">
        <v>53</v>
      </c>
      <c r="B51" s="30">
        <v>4102000000</v>
      </c>
      <c r="C51" s="30">
        <v>4365000000</v>
      </c>
      <c r="D51" s="30">
        <v>4478000000</v>
      </c>
      <c r="E51" s="30">
        <v>4201000000</v>
      </c>
      <c r="F51" s="30"/>
      <c r="G51" s="31">
        <v>4300000000</v>
      </c>
      <c r="H51" s="2"/>
      <c r="I51" s="2"/>
      <c r="J51" s="2"/>
      <c r="K51" s="2"/>
      <c r="L51" s="2"/>
      <c r="M51" s="2"/>
      <c r="N51" s="2"/>
      <c r="O51" s="2"/>
      <c r="P51" s="2"/>
      <c r="Q51" s="2"/>
      <c r="R51" s="2"/>
      <c r="S51" s="2"/>
      <c r="T51" s="2"/>
      <c r="U51" s="2"/>
      <c r="V51" s="2"/>
      <c r="W51" s="2"/>
      <c r="X51" s="2"/>
      <c r="Y51" s="2"/>
      <c r="Z51" s="2"/>
    </row>
    <row r="52" spans="1:26" ht="13.8" x14ac:dyDescent="0.25">
      <c r="A52" s="67" t="s">
        <v>54</v>
      </c>
      <c r="B52" s="30">
        <v>2424000000</v>
      </c>
      <c r="C52" s="30">
        <v>2181000000</v>
      </c>
      <c r="D52" s="30">
        <v>2196000000</v>
      </c>
      <c r="E52" s="30">
        <v>2119000000</v>
      </c>
      <c r="F52" s="30"/>
      <c r="G52" s="31">
        <v>2200000000</v>
      </c>
      <c r="H52" s="2"/>
      <c r="I52" s="2"/>
      <c r="J52" s="2"/>
      <c r="K52" s="2"/>
      <c r="L52" s="2"/>
      <c r="M52" s="2"/>
      <c r="N52" s="2"/>
      <c r="O52" s="2"/>
      <c r="P52" s="2"/>
      <c r="Q52" s="2"/>
      <c r="R52" s="2"/>
      <c r="S52" s="2"/>
      <c r="T52" s="2"/>
      <c r="U52" s="2"/>
      <c r="V52" s="2"/>
      <c r="W52" s="2"/>
      <c r="X52" s="2"/>
      <c r="Y52" s="2"/>
      <c r="Z52" s="2"/>
    </row>
    <row r="53" spans="1:26" ht="13.8" x14ac:dyDescent="0.25">
      <c r="A53" s="9" t="s">
        <v>55</v>
      </c>
      <c r="B53" s="55">
        <f t="shared" ref="B53:G53" si="15">B24/(B28-B50+B51-B52)</f>
        <v>0.20463717073886564</v>
      </c>
      <c r="C53" s="55">
        <f t="shared" si="15"/>
        <v>0.27638015373864433</v>
      </c>
      <c r="D53" s="55">
        <f t="shared" si="15"/>
        <v>0.24772788024592354</v>
      </c>
      <c r="E53" s="55">
        <f t="shared" si="15"/>
        <v>0.25142934930574462</v>
      </c>
      <c r="F53" s="35" t="e">
        <f t="shared" si="15"/>
        <v>#DIV/0!</v>
      </c>
      <c r="G53" s="36">
        <f t="shared" si="15"/>
        <v>0.25834304118412937</v>
      </c>
      <c r="H53" s="2"/>
      <c r="I53" s="2"/>
      <c r="J53" s="2"/>
      <c r="K53" s="2"/>
      <c r="L53" s="2"/>
      <c r="M53" s="2"/>
      <c r="N53" s="2"/>
      <c r="O53" s="2"/>
      <c r="P53" s="2"/>
      <c r="Q53" s="2"/>
      <c r="R53" s="2"/>
      <c r="S53" s="2"/>
      <c r="T53" s="2"/>
      <c r="U53" s="2"/>
      <c r="V53" s="2"/>
      <c r="W53" s="2"/>
      <c r="X53" s="2"/>
      <c r="Y53" s="2"/>
      <c r="Z53" s="2"/>
    </row>
    <row r="54" spans="1:26" ht="13.8" x14ac:dyDescent="0.25">
      <c r="A54" s="9" t="s">
        <v>56</v>
      </c>
      <c r="B54" s="55">
        <f>(B24*(1-B49))/(B28-B50+B51-B52)</f>
        <v>0.141608922151295</v>
      </c>
      <c r="C54" s="55">
        <f t="shared" ref="C54:E54" si="16">(C24*(1-C49))/(C28-C50+C51-C52)</f>
        <v>0.15477288609364082</v>
      </c>
      <c r="D54" s="55">
        <f t="shared" si="16"/>
        <v>0.17464815557337612</v>
      </c>
      <c r="E54" s="55">
        <f t="shared" si="16"/>
        <v>0.19058344677375441</v>
      </c>
      <c r="F54" s="35" t="e">
        <f t="shared" ref="F54:G54" si="17">(F24*(1-F49))/(F28-F50+F51-F52)</f>
        <v>#DIV/0!</v>
      </c>
      <c r="G54" s="25">
        <f t="shared" si="17"/>
        <v>0.19272390872336051</v>
      </c>
      <c r="H54" s="2"/>
      <c r="I54" s="2"/>
      <c r="J54" s="2"/>
      <c r="K54" s="2"/>
      <c r="L54" s="2"/>
      <c r="M54" s="2"/>
      <c r="N54" s="2"/>
      <c r="O54" s="2"/>
      <c r="P54" s="2"/>
      <c r="Q54" s="2"/>
      <c r="R54" s="2"/>
      <c r="S54" s="2"/>
      <c r="T54" s="2"/>
      <c r="U54" s="2"/>
      <c r="V54" s="2"/>
      <c r="W54" s="2"/>
      <c r="X54" s="2"/>
      <c r="Y54" s="2"/>
      <c r="Z54" s="2"/>
    </row>
    <row r="55" spans="1:26" ht="13.8" x14ac:dyDescent="0.25">
      <c r="A55" s="67" t="s">
        <v>57</v>
      </c>
      <c r="B55" s="30">
        <v>850000000</v>
      </c>
      <c r="C55" s="30">
        <v>1033000000</v>
      </c>
      <c r="D55" s="30">
        <v>1213100000</v>
      </c>
      <c r="E55" s="30">
        <v>452000000</v>
      </c>
      <c r="F55" s="30"/>
      <c r="G55" s="31">
        <v>520000000</v>
      </c>
      <c r="H55" s="2"/>
      <c r="I55" s="2"/>
      <c r="J55" s="2"/>
      <c r="K55" s="2"/>
      <c r="L55" s="2"/>
      <c r="M55" s="2"/>
      <c r="N55" s="2"/>
      <c r="O55" s="2"/>
      <c r="P55" s="2"/>
      <c r="Q55" s="2"/>
      <c r="R55" s="2"/>
      <c r="S55" s="2"/>
      <c r="T55" s="2"/>
      <c r="U55" s="2"/>
      <c r="V55" s="2"/>
      <c r="W55" s="2"/>
      <c r="X55" s="2"/>
      <c r="Y55" s="2"/>
      <c r="Z55" s="2"/>
    </row>
    <row r="56" spans="1:26" ht="13.8" x14ac:dyDescent="0.25">
      <c r="A56" s="67" t="s">
        <v>58</v>
      </c>
      <c r="B56" s="30">
        <v>691000000</v>
      </c>
      <c r="C56" s="30">
        <v>593000000</v>
      </c>
      <c r="D56" s="30">
        <v>553000000</v>
      </c>
      <c r="E56" s="30">
        <v>-593000000</v>
      </c>
      <c r="F56" s="30"/>
      <c r="G56" s="31">
        <v>700000000</v>
      </c>
      <c r="H56" s="2"/>
      <c r="I56" s="2"/>
      <c r="J56" s="2"/>
      <c r="K56" s="2"/>
      <c r="L56" s="2"/>
      <c r="M56" s="2"/>
      <c r="N56" s="2"/>
      <c r="O56" s="2"/>
      <c r="P56" s="2"/>
      <c r="Q56" s="2"/>
      <c r="R56" s="2"/>
      <c r="S56" s="2"/>
      <c r="T56" s="2"/>
      <c r="U56" s="2"/>
      <c r="V56" s="2"/>
      <c r="W56" s="2"/>
      <c r="X56" s="2"/>
      <c r="Y56" s="2"/>
      <c r="Z56" s="2"/>
    </row>
    <row r="57" spans="1:26" ht="13.8" x14ac:dyDescent="0.25">
      <c r="A57" s="9" t="s">
        <v>59</v>
      </c>
      <c r="B57" s="41">
        <f t="shared" ref="B57:G57" si="18">B24*(1-B49)+B25-B55-B56</f>
        <v>837988000</v>
      </c>
      <c r="C57" s="41">
        <f t="shared" si="18"/>
        <v>1031800000</v>
      </c>
      <c r="D57" s="41">
        <f t="shared" si="18"/>
        <v>1322335000.0000005</v>
      </c>
      <c r="E57" s="41">
        <f t="shared" si="18"/>
        <v>3452052000</v>
      </c>
      <c r="F57" s="41">
        <f t="shared" si="18"/>
        <v>0</v>
      </c>
      <c r="G57" s="42">
        <f t="shared" si="18"/>
        <v>2112420000</v>
      </c>
      <c r="H57" s="2"/>
      <c r="I57" s="2"/>
      <c r="J57" s="2"/>
      <c r="K57" s="2"/>
      <c r="L57" s="2"/>
      <c r="M57" s="2"/>
      <c r="N57" s="2"/>
      <c r="O57" s="2"/>
      <c r="P57" s="2"/>
      <c r="Q57" s="2"/>
      <c r="R57" s="2"/>
      <c r="S57" s="2"/>
      <c r="T57" s="2"/>
      <c r="U57" s="2"/>
      <c r="V57" s="2"/>
      <c r="W57" s="2"/>
      <c r="X57" s="2"/>
      <c r="Y57" s="2"/>
      <c r="Z57" s="2"/>
    </row>
    <row r="58" spans="1:26" ht="13.8" x14ac:dyDescent="0.25">
      <c r="A58" s="9" t="s">
        <v>60</v>
      </c>
      <c r="B58" s="62">
        <f t="shared" ref="B58:G58" si="19">$B$11/(B57/$B$13)</f>
        <v>73.783525539745199</v>
      </c>
      <c r="C58" s="62">
        <f>$B$11/(C57/$B$13)</f>
        <v>59.924121922853267</v>
      </c>
      <c r="D58" s="62">
        <f t="shared" si="19"/>
        <v>46.757976609558078</v>
      </c>
      <c r="E58" s="62">
        <f t="shared" si="19"/>
        <v>17.911001630334653</v>
      </c>
      <c r="F58" s="37" t="e">
        <f t="shared" si="19"/>
        <v>#DIV/0!</v>
      </c>
      <c r="G58" s="38">
        <f t="shared" si="19"/>
        <v>29.26960973670009</v>
      </c>
      <c r="H58" s="2"/>
      <c r="I58" s="2"/>
      <c r="J58" s="2"/>
      <c r="K58" s="2"/>
      <c r="L58" s="2"/>
      <c r="M58" s="2"/>
      <c r="N58" s="2"/>
      <c r="O58" s="2"/>
      <c r="P58" s="2"/>
      <c r="Q58" s="2"/>
      <c r="R58" s="2"/>
      <c r="S58" s="2"/>
      <c r="T58" s="2"/>
      <c r="U58" s="2"/>
      <c r="V58" s="2"/>
      <c r="W58" s="2"/>
      <c r="X58" s="2"/>
      <c r="Y58" s="2"/>
      <c r="Z58" s="2"/>
    </row>
    <row r="59" spans="1:26" ht="13.8" x14ac:dyDescent="0.25">
      <c r="A59" s="9" t="s">
        <v>61</v>
      </c>
      <c r="B59" s="55">
        <f t="shared" ref="B59:G59" si="20">(B57/$B$13)/$B$11</f>
        <v>1.3553160989323111E-2</v>
      </c>
      <c r="C59" s="55">
        <f t="shared" si="20"/>
        <v>1.668777059908207E-2</v>
      </c>
      <c r="D59" s="55">
        <f t="shared" si="20"/>
        <v>2.1386725271503388E-2</v>
      </c>
      <c r="E59" s="55">
        <f t="shared" si="20"/>
        <v>5.5831606776606368E-2</v>
      </c>
      <c r="F59" s="55">
        <f t="shared" si="20"/>
        <v>0</v>
      </c>
      <c r="G59" s="72">
        <f t="shared" si="20"/>
        <v>3.4165129258492868E-2</v>
      </c>
      <c r="H59" s="2"/>
      <c r="I59" s="2"/>
      <c r="J59" s="2"/>
      <c r="K59" s="2"/>
      <c r="L59" s="2"/>
      <c r="M59" s="2"/>
      <c r="N59" s="2"/>
      <c r="O59" s="2"/>
      <c r="P59" s="2"/>
      <c r="Q59" s="2"/>
      <c r="R59" s="2"/>
      <c r="S59" s="2"/>
      <c r="T59" s="2"/>
      <c r="U59" s="2"/>
      <c r="V59" s="2"/>
      <c r="W59" s="2"/>
      <c r="X59" s="2"/>
      <c r="Y59" s="2"/>
      <c r="Z59" s="2"/>
    </row>
    <row r="60" spans="1:26" ht="13.8" x14ac:dyDescent="0.25">
      <c r="A60" s="9"/>
      <c r="B60" s="2"/>
      <c r="C60" s="2"/>
      <c r="D60" s="2"/>
      <c r="E60" s="2"/>
      <c r="F60" s="2"/>
      <c r="G60" s="11"/>
      <c r="H60" s="2"/>
      <c r="I60" s="2"/>
      <c r="J60" s="2"/>
      <c r="K60" s="2"/>
      <c r="L60" s="2"/>
      <c r="M60" s="2"/>
      <c r="N60" s="2"/>
      <c r="O60" s="2"/>
      <c r="P60" s="2"/>
      <c r="Q60" s="2"/>
      <c r="R60" s="2"/>
      <c r="S60" s="2"/>
      <c r="T60" s="2"/>
      <c r="U60" s="2"/>
      <c r="V60" s="2"/>
      <c r="W60" s="2"/>
      <c r="X60" s="2"/>
      <c r="Y60" s="2"/>
      <c r="Z60" s="2"/>
    </row>
    <row r="61" spans="1:26" ht="30" customHeight="1" x14ac:dyDescent="0.25">
      <c r="A61" s="16" t="s">
        <v>62</v>
      </c>
      <c r="B61" s="70" t="s">
        <v>78</v>
      </c>
      <c r="C61" s="2"/>
      <c r="D61" s="2"/>
      <c r="E61" s="2"/>
      <c r="F61" s="2"/>
      <c r="G61" s="11"/>
      <c r="H61" s="2"/>
      <c r="I61" s="2"/>
      <c r="J61" s="2"/>
      <c r="K61" s="2"/>
      <c r="L61" s="2"/>
      <c r="M61" s="2"/>
      <c r="N61" s="2"/>
      <c r="O61" s="2"/>
      <c r="P61" s="2"/>
      <c r="Q61" s="2"/>
      <c r="R61" s="2"/>
      <c r="S61" s="2"/>
      <c r="T61" s="2"/>
      <c r="U61" s="2"/>
      <c r="V61" s="2"/>
      <c r="W61" s="2"/>
      <c r="X61" s="2"/>
      <c r="Y61" s="2"/>
      <c r="Z61" s="2"/>
    </row>
    <row r="62" spans="1:26" ht="30.75" customHeight="1" thickBot="1" x14ac:dyDescent="0.3">
      <c r="A62" s="43" t="s">
        <v>63</v>
      </c>
      <c r="B62" s="71">
        <v>1.8E-3</v>
      </c>
      <c r="C62" s="44"/>
      <c r="D62" s="44"/>
      <c r="E62" s="44"/>
      <c r="F62" s="44"/>
      <c r="G62" s="45"/>
      <c r="H62" s="2"/>
      <c r="I62" s="2"/>
      <c r="J62" s="2"/>
      <c r="K62" s="2"/>
      <c r="L62" s="2"/>
      <c r="M62" s="2"/>
      <c r="N62" s="2"/>
      <c r="O62" s="2"/>
      <c r="P62" s="2"/>
      <c r="Q62" s="2"/>
      <c r="R62" s="2"/>
      <c r="S62" s="2"/>
      <c r="T62" s="2"/>
      <c r="U62" s="2"/>
      <c r="V62" s="2"/>
      <c r="W62" s="2"/>
      <c r="X62" s="2"/>
      <c r="Y62" s="2"/>
      <c r="Z62" s="2"/>
    </row>
    <row r="63" spans="1:26" ht="13.8"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thickBot="1" x14ac:dyDescent="0.3">
      <c r="A64" s="46" t="s">
        <v>64</v>
      </c>
      <c r="B64" s="2"/>
      <c r="C64" s="2"/>
      <c r="D64" s="2"/>
      <c r="E64" s="2"/>
      <c r="F64" s="2"/>
      <c r="G64" s="2"/>
      <c r="H64" s="2"/>
      <c r="I64" s="2"/>
      <c r="J64" s="2"/>
      <c r="K64" s="2"/>
      <c r="L64" s="2"/>
      <c r="M64" s="2"/>
      <c r="N64" s="2"/>
      <c r="O64" s="2"/>
      <c r="P64" s="2"/>
      <c r="Q64" s="2"/>
      <c r="R64" s="2"/>
      <c r="S64" s="2"/>
      <c r="T64" s="2"/>
      <c r="U64" s="2"/>
      <c r="V64" s="2"/>
      <c r="W64" s="2"/>
      <c r="X64" s="2"/>
      <c r="Y64" s="2"/>
      <c r="Z64" s="2"/>
    </row>
    <row r="65" spans="1:26" ht="13.8" x14ac:dyDescent="0.25">
      <c r="A65" s="87" t="s">
        <v>79</v>
      </c>
      <c r="B65" s="88"/>
      <c r="C65" s="88"/>
      <c r="D65" s="88"/>
      <c r="E65" s="88"/>
      <c r="F65" s="88"/>
      <c r="G65" s="89"/>
      <c r="H65" s="2"/>
      <c r="I65" s="2"/>
      <c r="J65" s="2"/>
      <c r="K65" s="2"/>
      <c r="L65" s="2"/>
      <c r="M65" s="2"/>
      <c r="N65" s="2"/>
      <c r="O65" s="2"/>
      <c r="P65" s="2"/>
      <c r="Q65" s="2"/>
      <c r="R65" s="2"/>
      <c r="S65" s="2"/>
      <c r="T65" s="2"/>
      <c r="U65" s="2"/>
      <c r="V65" s="2"/>
      <c r="W65" s="2"/>
      <c r="X65" s="2"/>
      <c r="Y65" s="2"/>
      <c r="Z65" s="2"/>
    </row>
    <row r="66" spans="1:26" ht="13.8" x14ac:dyDescent="0.25">
      <c r="A66" s="90"/>
      <c r="B66" s="85"/>
      <c r="C66" s="85"/>
      <c r="D66" s="85"/>
      <c r="E66" s="85"/>
      <c r="F66" s="85"/>
      <c r="G66" s="91"/>
      <c r="H66" s="2"/>
      <c r="I66" s="2"/>
      <c r="J66" s="2"/>
      <c r="K66" s="2"/>
      <c r="L66" s="2"/>
      <c r="M66" s="2"/>
      <c r="N66" s="2"/>
      <c r="O66" s="2"/>
      <c r="P66" s="2"/>
      <c r="Q66" s="2"/>
      <c r="R66" s="2"/>
      <c r="S66" s="2"/>
      <c r="T66" s="2"/>
      <c r="U66" s="2"/>
      <c r="V66" s="2"/>
      <c r="W66" s="2"/>
      <c r="X66" s="2"/>
      <c r="Y66" s="2"/>
      <c r="Z66" s="2"/>
    </row>
    <row r="67" spans="1:26" ht="13.8" x14ac:dyDescent="0.25">
      <c r="A67" s="90"/>
      <c r="B67" s="85"/>
      <c r="C67" s="85"/>
      <c r="D67" s="85"/>
      <c r="E67" s="85"/>
      <c r="F67" s="85"/>
      <c r="G67" s="91"/>
      <c r="H67" s="2"/>
      <c r="I67" s="2"/>
      <c r="J67" s="2"/>
      <c r="K67" s="2"/>
      <c r="L67" s="2"/>
      <c r="M67" s="2"/>
      <c r="N67" s="2"/>
      <c r="O67" s="2"/>
      <c r="P67" s="2"/>
      <c r="Q67" s="2"/>
      <c r="R67" s="2"/>
      <c r="S67" s="2"/>
      <c r="T67" s="2"/>
      <c r="U67" s="2"/>
      <c r="V67" s="2"/>
      <c r="W67" s="2"/>
      <c r="X67" s="2"/>
      <c r="Y67" s="2"/>
      <c r="Z67" s="2"/>
    </row>
    <row r="68" spans="1:26" ht="15.75" customHeight="1" thickBot="1" x14ac:dyDescent="0.3">
      <c r="A68" s="92"/>
      <c r="B68" s="93"/>
      <c r="C68" s="93"/>
      <c r="D68" s="93"/>
      <c r="E68" s="93"/>
      <c r="F68" s="93"/>
      <c r="G68" s="94"/>
      <c r="H68" s="2"/>
      <c r="I68" s="2"/>
      <c r="J68" s="2"/>
      <c r="K68" s="2"/>
      <c r="L68" s="2"/>
      <c r="M68" s="2"/>
      <c r="N68" s="2"/>
      <c r="O68" s="2"/>
      <c r="P68" s="2"/>
      <c r="Q68" s="2"/>
      <c r="R68" s="2"/>
      <c r="S68" s="2"/>
      <c r="T68" s="2"/>
      <c r="U68" s="2"/>
      <c r="V68" s="2"/>
      <c r="W68" s="2"/>
      <c r="X68" s="2"/>
      <c r="Y68" s="2"/>
      <c r="Z68" s="2"/>
    </row>
    <row r="69" spans="1:26" ht="13.8"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8"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8"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8"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8" x14ac:dyDescent="0.25">
      <c r="A73" s="46" t="s">
        <v>65</v>
      </c>
      <c r="B73" s="2"/>
      <c r="C73" s="2"/>
      <c r="D73" s="2"/>
      <c r="E73" s="2"/>
      <c r="F73" s="2"/>
      <c r="G73" s="2"/>
      <c r="H73" s="2"/>
      <c r="I73" s="2"/>
      <c r="J73" s="2"/>
      <c r="K73" s="2"/>
      <c r="L73" s="2"/>
      <c r="M73" s="2"/>
      <c r="N73" s="2"/>
      <c r="O73" s="2"/>
      <c r="P73" s="2"/>
      <c r="Q73" s="2"/>
      <c r="R73" s="2"/>
      <c r="S73" s="2"/>
      <c r="T73" s="2"/>
      <c r="U73" s="2"/>
      <c r="V73" s="2"/>
      <c r="W73" s="2"/>
      <c r="X73" s="2"/>
      <c r="Y73" s="2"/>
      <c r="Z73" s="2"/>
    </row>
    <row r="74" spans="1:26" ht="13.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8" x14ac:dyDescent="0.25">
      <c r="A75" s="86" t="s">
        <v>21</v>
      </c>
      <c r="B75" s="86"/>
      <c r="C75" s="2"/>
      <c r="D75" s="2"/>
      <c r="E75" s="2"/>
      <c r="F75" s="2"/>
      <c r="G75" s="2"/>
      <c r="H75" s="2"/>
      <c r="I75" s="2"/>
      <c r="J75" s="2"/>
      <c r="K75" s="2"/>
      <c r="L75" s="2"/>
      <c r="M75" s="2"/>
      <c r="N75" s="2"/>
      <c r="O75" s="2"/>
      <c r="P75" s="2"/>
      <c r="Q75" s="2"/>
      <c r="R75" s="2"/>
      <c r="S75" s="2"/>
      <c r="T75" s="2"/>
      <c r="U75" s="2"/>
      <c r="V75" s="2"/>
      <c r="W75" s="2"/>
      <c r="X75" s="2"/>
      <c r="Y75" s="2"/>
      <c r="Z75" s="2"/>
    </row>
    <row r="76" spans="1:26" ht="13.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8"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8"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8"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8"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8"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8"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8"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8"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8"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8"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8" x14ac:dyDescent="0.25">
      <c r="A93" s="86" t="s">
        <v>66</v>
      </c>
      <c r="B93" s="95"/>
      <c r="C93" s="2"/>
      <c r="D93" s="2"/>
      <c r="E93" s="2"/>
      <c r="F93" s="2"/>
      <c r="G93" s="2"/>
      <c r="H93" s="2"/>
      <c r="I93" s="2"/>
      <c r="J93" s="2"/>
      <c r="K93" s="2"/>
      <c r="L93" s="2"/>
      <c r="M93" s="2"/>
      <c r="N93" s="2"/>
      <c r="O93" s="2"/>
      <c r="P93" s="2"/>
      <c r="Q93" s="2"/>
      <c r="R93" s="2"/>
      <c r="S93" s="2"/>
      <c r="T93" s="2"/>
      <c r="U93" s="2"/>
      <c r="V93" s="2"/>
      <c r="W93" s="2"/>
      <c r="X93" s="2"/>
      <c r="Y93" s="2"/>
      <c r="Z93" s="2"/>
    </row>
    <row r="94" spans="1:26" ht="13.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8" x14ac:dyDescent="0.25">
      <c r="A112" s="86" t="s">
        <v>67</v>
      </c>
      <c r="B112" s="86"/>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8"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8"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8"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8"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8"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8"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8"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8"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8"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8"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8"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8"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8"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8"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8"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8"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8"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8"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8"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8"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8"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8"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8"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8"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8"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8"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8"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8"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8"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8"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8"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8"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8"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8"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8"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8"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8"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8"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8"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8"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8"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8"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8"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8"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8"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8"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8"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8"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8"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8" x14ac:dyDescent="0.25">
      <c r="H994" s="2"/>
      <c r="I994" s="2"/>
      <c r="J994" s="2"/>
      <c r="K994" s="2"/>
      <c r="L994" s="2"/>
      <c r="M994" s="2"/>
      <c r="N994" s="2"/>
      <c r="O994" s="2"/>
      <c r="P994" s="2"/>
      <c r="Q994" s="2"/>
      <c r="R994" s="2"/>
      <c r="S994" s="2"/>
      <c r="T994" s="2"/>
      <c r="U994" s="2"/>
      <c r="V994" s="2"/>
      <c r="W994" s="2"/>
      <c r="X994" s="2"/>
      <c r="Y994" s="2"/>
      <c r="Z994" s="2"/>
    </row>
    <row r="995" spans="1:26" ht="13.8" x14ac:dyDescent="0.25">
      <c r="H995" s="2"/>
      <c r="I995" s="2"/>
      <c r="J995" s="2"/>
      <c r="K995" s="2"/>
      <c r="L995" s="2"/>
      <c r="M995" s="2"/>
      <c r="N995" s="2"/>
      <c r="O995" s="2"/>
      <c r="P995" s="2"/>
      <c r="Q995" s="2"/>
      <c r="R995" s="2"/>
      <c r="S995" s="2"/>
      <c r="T995" s="2"/>
      <c r="U995" s="2"/>
      <c r="V995" s="2"/>
      <c r="W995" s="2"/>
      <c r="X995" s="2"/>
      <c r="Y995" s="2"/>
      <c r="Z995" s="2"/>
    </row>
    <row r="996" spans="1:26" ht="13.8" x14ac:dyDescent="0.25">
      <c r="H996" s="2"/>
      <c r="I996" s="2"/>
      <c r="J996" s="2"/>
      <c r="K996" s="2"/>
      <c r="L996" s="2"/>
      <c r="M996" s="2"/>
      <c r="N996" s="2"/>
      <c r="O996" s="2"/>
      <c r="P996" s="2"/>
      <c r="Q996" s="2"/>
      <c r="R996" s="2"/>
      <c r="S996" s="2"/>
      <c r="T996" s="2"/>
      <c r="U996" s="2"/>
      <c r="V996" s="2"/>
      <c r="W996" s="2"/>
      <c r="X996" s="2"/>
      <c r="Y996" s="2"/>
      <c r="Z996" s="2"/>
    </row>
    <row r="997" spans="1:26" ht="13.8" x14ac:dyDescent="0.25">
      <c r="H997" s="2"/>
      <c r="I997" s="2"/>
      <c r="J997" s="2"/>
      <c r="K997" s="2"/>
      <c r="L997" s="2"/>
      <c r="M997" s="2"/>
      <c r="N997" s="2"/>
      <c r="O997" s="2"/>
      <c r="P997" s="2"/>
      <c r="Q997" s="2"/>
      <c r="R997" s="2"/>
      <c r="S997" s="2"/>
      <c r="T997" s="2"/>
      <c r="U997" s="2"/>
      <c r="V997" s="2"/>
      <c r="W997" s="2"/>
      <c r="X997" s="2"/>
      <c r="Y997" s="2"/>
      <c r="Z997" s="2"/>
    </row>
    <row r="998" spans="1:26" ht="13.8" x14ac:dyDescent="0.25">
      <c r="H998" s="2"/>
      <c r="I998" s="2"/>
      <c r="J998" s="2"/>
      <c r="K998" s="2"/>
      <c r="L998" s="2"/>
      <c r="M998" s="2"/>
      <c r="N998" s="2"/>
      <c r="O998" s="2"/>
      <c r="P998" s="2"/>
      <c r="Q998" s="2"/>
      <c r="R998" s="2"/>
      <c r="S998" s="2"/>
      <c r="T998" s="2"/>
      <c r="U998" s="2"/>
      <c r="V998" s="2"/>
      <c r="W998" s="2"/>
      <c r="X998" s="2"/>
      <c r="Y998" s="2"/>
      <c r="Z998" s="2"/>
    </row>
    <row r="999" spans="1:26" ht="13.8" x14ac:dyDescent="0.25">
      <c r="H999" s="2"/>
      <c r="I999" s="2"/>
      <c r="J999" s="2"/>
      <c r="K999" s="2"/>
      <c r="L999" s="2"/>
      <c r="M999" s="2"/>
      <c r="N999" s="2"/>
      <c r="O999" s="2"/>
      <c r="P999" s="2"/>
      <c r="Q999" s="2"/>
      <c r="R999" s="2"/>
      <c r="S999" s="2"/>
      <c r="T999" s="2"/>
      <c r="U999" s="2"/>
      <c r="V999" s="2"/>
      <c r="W999" s="2"/>
      <c r="X999" s="2"/>
      <c r="Y999" s="2"/>
      <c r="Z999" s="2"/>
    </row>
    <row r="1000" spans="1:26" ht="13.8" x14ac:dyDescent="0.25">
      <c r="H1000" s="2"/>
      <c r="I1000" s="2"/>
      <c r="J1000" s="2"/>
      <c r="K1000" s="2"/>
      <c r="L1000" s="2"/>
      <c r="M1000" s="2"/>
      <c r="N1000" s="2"/>
      <c r="O1000" s="2"/>
      <c r="P1000" s="2"/>
      <c r="Q1000" s="2"/>
      <c r="R1000" s="2"/>
      <c r="S1000" s="2"/>
      <c r="T1000" s="2"/>
      <c r="U1000" s="2"/>
      <c r="V1000" s="2"/>
      <c r="W1000" s="2"/>
      <c r="X1000" s="2"/>
      <c r="Y1000" s="2"/>
      <c r="Z1000" s="2"/>
    </row>
  </sheetData>
  <mergeCells count="10">
    <mergeCell ref="A112:B112"/>
    <mergeCell ref="A65:G68"/>
    <mergeCell ref="A75:B75"/>
    <mergeCell ref="A93:B93"/>
    <mergeCell ref="J30:J35"/>
    <mergeCell ref="B1:C1"/>
    <mergeCell ref="B2:C2"/>
    <mergeCell ref="A4:G4"/>
    <mergeCell ref="B8:G9"/>
    <mergeCell ref="J23:J28"/>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Wk 3  Financial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Ash</dc:creator>
  <cp:lastModifiedBy>Tiffany Ash</cp:lastModifiedBy>
  <dcterms:created xsi:type="dcterms:W3CDTF">2019-09-12T19:19:43Z</dcterms:created>
  <dcterms:modified xsi:type="dcterms:W3CDTF">2019-09-14T01:49:28Z</dcterms:modified>
</cp:coreProperties>
</file>