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88CBF8C9-BB74-4D93-9CB0-4F02549FE15C}" xr6:coauthVersionLast="44" xr6:coauthVersionMax="44" xr10:uidLastSave="{00000000-0000-0000-0000-000000000000}"/>
  <bookViews>
    <workbookView xWindow="-108" yWindow="-108" windowWidth="23256" windowHeight="12576" activeTab="1" xr2:uid="{15608F12-26F7-4581-BA6A-C3731D8BFBE4}"/>
  </bookViews>
  <sheets>
    <sheet name="Wk 4 Competitor #1" sheetId="1" r:id="rId1"/>
    <sheet name="Wk 4 Competitor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6" i="1" l="1"/>
  <c r="B55" i="1"/>
  <c r="B47" i="1"/>
  <c r="B36" i="1"/>
  <c r="B28" i="1"/>
  <c r="B29" i="1"/>
  <c r="B30" i="1"/>
  <c r="B31" i="1"/>
  <c r="B32" i="1"/>
  <c r="B33" i="1"/>
  <c r="B27" i="1"/>
  <c r="B24" i="1"/>
  <c r="B25" i="1"/>
  <c r="B23" i="1"/>
  <c r="B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5" i="1"/>
  <c r="G55" i="1"/>
  <c r="F56" i="1"/>
  <c r="G56" i="1"/>
  <c r="G57" i="1"/>
  <c r="G58" i="1"/>
  <c r="G59" i="1"/>
  <c r="B47" i="2"/>
  <c r="F21" i="1"/>
  <c r="G21" i="1"/>
  <c r="B56" i="2"/>
  <c r="B55" i="2"/>
  <c r="B36" i="2"/>
  <c r="B33" i="2"/>
  <c r="B28" i="2"/>
  <c r="B29" i="2"/>
  <c r="B30" i="2"/>
  <c r="B31" i="2"/>
  <c r="B32" i="2"/>
  <c r="B24" i="2"/>
  <c r="B25" i="2"/>
  <c r="B23" i="2"/>
  <c r="F22" i="2"/>
  <c r="G22" i="2"/>
  <c r="F23" i="2"/>
  <c r="G23" i="2"/>
  <c r="F24" i="2"/>
  <c r="G24" i="2"/>
  <c r="F25" i="2"/>
  <c r="G25" i="2"/>
  <c r="F26" i="2"/>
  <c r="G26" i="2"/>
  <c r="F27" i="2"/>
  <c r="B27" i="2" s="1"/>
  <c r="G27" i="2"/>
  <c r="F28" i="2"/>
  <c r="G28" i="2"/>
  <c r="F29" i="2"/>
  <c r="G29" i="2"/>
  <c r="F30" i="2"/>
  <c r="G30" i="2"/>
  <c r="F31" i="2"/>
  <c r="G31" i="2"/>
  <c r="F32" i="2"/>
  <c r="G32" i="2"/>
  <c r="F33" i="2"/>
  <c r="G33" i="2"/>
  <c r="F34" i="2"/>
  <c r="G34" i="2"/>
  <c r="F35" i="2"/>
  <c r="G35" i="2"/>
  <c r="F36" i="2"/>
  <c r="G36" i="2"/>
  <c r="F37" i="2"/>
  <c r="G37" i="2"/>
  <c r="F38" i="2"/>
  <c r="G38" i="2"/>
  <c r="G39" i="2"/>
  <c r="G40" i="2"/>
  <c r="G41" i="2"/>
  <c r="G42" i="2"/>
  <c r="G43" i="2"/>
  <c r="F44" i="2"/>
  <c r="G44" i="2"/>
  <c r="G45" i="2"/>
  <c r="F46" i="2"/>
  <c r="G46" i="2"/>
  <c r="F47" i="2"/>
  <c r="G47" i="2"/>
  <c r="G48" i="2"/>
  <c r="F49" i="2"/>
  <c r="G49" i="2"/>
  <c r="F50" i="2"/>
  <c r="G50" i="2"/>
  <c r="F51" i="2"/>
  <c r="G51" i="2"/>
  <c r="F52" i="2"/>
  <c r="G52" i="2"/>
  <c r="F55" i="2"/>
  <c r="G55" i="2"/>
  <c r="F56" i="2"/>
  <c r="G56" i="2"/>
  <c r="F57" i="2"/>
  <c r="G57" i="2"/>
  <c r="F58" i="2"/>
  <c r="G58" i="2"/>
  <c r="F59" i="2"/>
  <c r="G59" i="2"/>
  <c r="B21" i="2"/>
  <c r="B22" i="2" s="1"/>
  <c r="G21" i="2"/>
  <c r="F21" i="2"/>
  <c r="D37" i="2"/>
  <c r="D34" i="1" l="1"/>
  <c r="E57" i="2" l="1"/>
  <c r="E59" i="2" s="1"/>
  <c r="D57" i="2"/>
  <c r="D59" i="2" s="1"/>
  <c r="C57" i="2"/>
  <c r="C59" i="2" s="1"/>
  <c r="B57" i="2"/>
  <c r="B58" i="2" s="1"/>
  <c r="E54" i="2"/>
  <c r="D54" i="2"/>
  <c r="C54" i="2"/>
  <c r="B54" i="2"/>
  <c r="E53" i="2"/>
  <c r="D53" i="2"/>
  <c r="C53" i="2"/>
  <c r="B53" i="2"/>
  <c r="E48" i="2"/>
  <c r="D48" i="2"/>
  <c r="C48" i="2"/>
  <c r="F48" i="2" s="1"/>
  <c r="B48" i="2"/>
  <c r="E46" i="2"/>
  <c r="D46" i="2"/>
  <c r="C46" i="2"/>
  <c r="B46" i="2"/>
  <c r="E44" i="2"/>
  <c r="D44" i="2"/>
  <c r="C44" i="2"/>
  <c r="B44" i="2"/>
  <c r="E43" i="2"/>
  <c r="D43" i="2"/>
  <c r="C43" i="2"/>
  <c r="F43" i="2" s="1"/>
  <c r="B43" i="2"/>
  <c r="E42" i="2"/>
  <c r="D42" i="2"/>
  <c r="C42" i="2"/>
  <c r="F42" i="2" s="1"/>
  <c r="B42" i="2"/>
  <c r="E41" i="2"/>
  <c r="D41" i="2"/>
  <c r="C41" i="2"/>
  <c r="F41" i="2" s="1"/>
  <c r="B41" i="2"/>
  <c r="E40" i="2"/>
  <c r="D40" i="2"/>
  <c r="C40" i="2"/>
  <c r="F40" i="2" s="1"/>
  <c r="B40" i="2"/>
  <c r="E39" i="2"/>
  <c r="D39" i="2"/>
  <c r="C39" i="2"/>
  <c r="F39" i="2" s="1"/>
  <c r="B39" i="2"/>
  <c r="E37" i="2"/>
  <c r="C37" i="2"/>
  <c r="B37" i="2"/>
  <c r="E35" i="2"/>
  <c r="D35" i="2"/>
  <c r="C35" i="2"/>
  <c r="B35" i="2"/>
  <c r="D34" i="2"/>
  <c r="B34" i="2"/>
  <c r="E26" i="2"/>
  <c r="D26" i="2"/>
  <c r="C26" i="2"/>
  <c r="B26" i="2"/>
  <c r="D22" i="2"/>
  <c r="B14" i="2"/>
  <c r="B18" i="2" s="1"/>
  <c r="B38" i="2" s="1"/>
  <c r="E57" i="1"/>
  <c r="E59" i="1" s="1"/>
  <c r="D57" i="1"/>
  <c r="D59" i="1" s="1"/>
  <c r="C57" i="1"/>
  <c r="B57" i="1"/>
  <c r="B58" i="1" s="1"/>
  <c r="E54" i="1"/>
  <c r="D54" i="1"/>
  <c r="C54" i="1"/>
  <c r="B54" i="1"/>
  <c r="E53" i="1"/>
  <c r="D53" i="1"/>
  <c r="C53" i="1"/>
  <c r="B53" i="1"/>
  <c r="E48" i="1"/>
  <c r="D48" i="1"/>
  <c r="C48" i="1"/>
  <c r="B48" i="1"/>
  <c r="E46" i="1"/>
  <c r="D46" i="1"/>
  <c r="C46" i="1"/>
  <c r="B46" i="1"/>
  <c r="E44" i="1"/>
  <c r="D44" i="1"/>
  <c r="C44" i="1"/>
  <c r="B44" i="1"/>
  <c r="E43" i="1"/>
  <c r="D43" i="1"/>
  <c r="C43" i="1"/>
  <c r="B43" i="1"/>
  <c r="E42" i="1"/>
  <c r="D42" i="1"/>
  <c r="C42" i="1"/>
  <c r="B42" i="1"/>
  <c r="E41" i="1"/>
  <c r="D41" i="1"/>
  <c r="C41" i="1"/>
  <c r="B41" i="1"/>
  <c r="E40" i="1"/>
  <c r="D40" i="1"/>
  <c r="C40" i="1"/>
  <c r="B40" i="1"/>
  <c r="E39" i="1"/>
  <c r="D39" i="1"/>
  <c r="C39" i="1"/>
  <c r="B39" i="1"/>
  <c r="E37" i="1"/>
  <c r="D37" i="1"/>
  <c r="C37" i="1"/>
  <c r="B37" i="1"/>
  <c r="E35" i="1"/>
  <c r="D35" i="1"/>
  <c r="C35" i="1"/>
  <c r="B35" i="1"/>
  <c r="B34" i="1"/>
  <c r="E26" i="1"/>
  <c r="D26" i="1"/>
  <c r="C26" i="1"/>
  <c r="B26" i="1"/>
  <c r="D22" i="1"/>
  <c r="B22" i="1"/>
  <c r="B14" i="1"/>
  <c r="B18" i="1" s="1"/>
  <c r="G53" i="1" l="1"/>
  <c r="G54" i="1"/>
  <c r="F53" i="1"/>
  <c r="F54" i="1"/>
  <c r="C59" i="1"/>
  <c r="F59" i="1" s="1"/>
  <c r="F57" i="1"/>
  <c r="G53" i="2"/>
  <c r="F53" i="2"/>
  <c r="F54" i="2"/>
  <c r="G54" i="2"/>
  <c r="C45" i="2"/>
  <c r="F45" i="2" s="1"/>
  <c r="B45" i="2"/>
  <c r="E38" i="2"/>
  <c r="E45" i="2"/>
  <c r="D45" i="2"/>
  <c r="B45" i="1"/>
  <c r="D45" i="1"/>
  <c r="E45" i="1"/>
  <c r="B59" i="1"/>
  <c r="C45" i="1"/>
  <c r="C38" i="2"/>
  <c r="C58" i="2"/>
  <c r="B59" i="2"/>
  <c r="D38" i="2"/>
  <c r="D58" i="2"/>
  <c r="E58" i="2"/>
  <c r="E38" i="1"/>
  <c r="D38" i="1"/>
  <c r="C38" i="1"/>
  <c r="B38" i="1"/>
  <c r="C58" i="1"/>
  <c r="F58" i="1" s="1"/>
  <c r="D58" i="1"/>
  <c r="E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Johnny-Lenovo</author>
  </authors>
  <commentList>
    <comment ref="A12" authorId="0" shapeId="0" xr:uid="{0960F573-F492-40CC-9011-6A8D0DABBD5F}">
      <text>
        <r>
          <rPr>
            <b/>
            <sz val="9"/>
            <color indexed="81"/>
            <rFont val="Tahoma"/>
            <family val="2"/>
          </rPr>
          <t>Johnny-Lenovo:</t>
        </r>
        <r>
          <rPr>
            <sz val="9"/>
            <color indexed="81"/>
            <rFont val="Tahoma"/>
            <family val="2"/>
          </rPr>
          <t xml:space="preserve">
Use the most recent data available (from 10Q or 10K)</t>
        </r>
      </text>
    </comment>
    <comment ref="A13" authorId="0" shapeId="0" xr:uid="{3D02DB75-FB24-4DE3-BC47-B44FA77DA3B6}">
      <text>
        <r>
          <rPr>
            <b/>
            <sz val="9"/>
            <color indexed="81"/>
            <rFont val="Tahoma"/>
            <family val="2"/>
          </rPr>
          <t>Johnny-Lenovo:</t>
        </r>
        <r>
          <rPr>
            <sz val="9"/>
            <color indexed="81"/>
            <rFont val="Tahoma"/>
            <family val="2"/>
          </rPr>
          <t xml:space="preserve">
Use the most recent data available (from 10Q or 10K)</t>
        </r>
      </text>
    </comment>
    <comment ref="A15" authorId="0" shapeId="0" xr:uid="{F76A2D7E-D89F-459B-AD62-16B91E0829AC}">
      <text>
        <r>
          <rPr>
            <b/>
            <sz val="9"/>
            <color indexed="81"/>
            <rFont val="Tahoma"/>
            <family val="2"/>
          </rPr>
          <t>Johnny-Lenovo:</t>
        </r>
        <r>
          <rPr>
            <sz val="9"/>
            <color indexed="81"/>
            <rFont val="Tahoma"/>
            <family val="2"/>
          </rPr>
          <t xml:space="preserve">
Use the most recent data available (from 10Q or 10K)</t>
        </r>
      </text>
    </comment>
    <comment ref="A16" authorId="0" shapeId="0" xr:uid="{0F4BEFBF-E7D5-4F6A-95E5-EA8D9F91147D}">
      <text>
        <r>
          <rPr>
            <b/>
            <sz val="9"/>
            <color indexed="81"/>
            <rFont val="Tahoma"/>
            <family val="2"/>
          </rPr>
          <t>Johnny-Lenovo:</t>
        </r>
        <r>
          <rPr>
            <sz val="9"/>
            <color indexed="81"/>
            <rFont val="Tahoma"/>
            <family val="2"/>
          </rPr>
          <t xml:space="preserve">
Use the most recent data available (from 10Q or 10K)</t>
        </r>
      </text>
    </comment>
    <comment ref="A17" authorId="0" shapeId="0" xr:uid="{73E4B921-90DC-498F-B8E3-2EEC0DBE5158}">
      <text>
        <r>
          <rPr>
            <b/>
            <sz val="9"/>
            <color indexed="81"/>
            <rFont val="Tahoma"/>
            <family val="2"/>
          </rPr>
          <t>Johnny-Lenovo:</t>
        </r>
        <r>
          <rPr>
            <sz val="9"/>
            <color indexed="81"/>
            <rFont val="Tahoma"/>
            <family val="2"/>
          </rPr>
          <t xml:space="preserve">
Use the most recent data available (from 10Q or 10K)</t>
        </r>
      </text>
    </comment>
    <comment ref="A19" authorId="0" shapeId="0" xr:uid="{4CEA8F9A-7A2D-4D97-AC52-224254340AE1}">
      <text>
        <r>
          <rPr>
            <b/>
            <sz val="9"/>
            <color indexed="81"/>
            <rFont val="Tahoma"/>
            <family val="2"/>
          </rPr>
          <t>Johnny-Lenovo:</t>
        </r>
        <r>
          <rPr>
            <sz val="9"/>
            <color indexed="81"/>
            <rFont val="Tahoma"/>
            <family val="2"/>
          </rPr>
          <t xml:space="preserve">
se the most recent data available (from 10Q or 10K)</t>
        </r>
      </text>
    </comment>
    <comment ref="A24" authorId="0" shapeId="0" xr:uid="{F9BC01DA-07FA-461C-AA5D-BD2740E551E9}">
      <text>
        <r>
          <rPr>
            <b/>
            <sz val="9"/>
            <color indexed="81"/>
            <rFont val="Tahoma"/>
            <family val="2"/>
          </rPr>
          <t>Johnny-Lenovo:</t>
        </r>
        <r>
          <rPr>
            <sz val="9"/>
            <color indexed="81"/>
            <rFont val="Tahoma"/>
            <family val="2"/>
          </rPr>
          <t xml:space="preserve">
If your company has a large amount of non-operating income, then we suggest adding a line to distinguish between Operating Income (which does not include non-operating income) and EBIT (which does include non-operating income).</t>
        </r>
      </text>
    </comment>
    <comment ref="A25" authorId="0" shapeId="0" xr:uid="{2B31740F-0AED-4D5E-BDAB-F559F74FBA03}">
      <text>
        <r>
          <rPr>
            <b/>
            <sz val="9"/>
            <color indexed="81"/>
            <rFont val="Tahoma"/>
            <family val="2"/>
          </rPr>
          <t>Johnny-Lenovo:</t>
        </r>
        <r>
          <rPr>
            <sz val="9"/>
            <color indexed="81"/>
            <rFont val="Tahoma"/>
            <family val="2"/>
          </rPr>
          <t xml:space="preserve">
From Statement of Cash Flows</t>
        </r>
      </text>
    </comment>
    <comment ref="A27" authorId="0" shapeId="0" xr:uid="{BCF29CBA-F624-4910-A45D-027D2C87BD8B}">
      <text>
        <r>
          <rPr>
            <b/>
            <sz val="9"/>
            <color indexed="81"/>
            <rFont val="Tahoma"/>
            <family val="2"/>
          </rPr>
          <t>Johnny-Lenovo:</t>
        </r>
        <r>
          <rPr>
            <sz val="9"/>
            <color indexed="81"/>
            <rFont val="Tahoma"/>
            <family val="2"/>
          </rPr>
          <t xml:space="preserve">
From Statement of Cash Flows</t>
        </r>
      </text>
    </comment>
    <comment ref="A53" authorId="0" shapeId="0" xr:uid="{131D828B-0A09-419B-A460-C381E98C0807}">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4" authorId="0" shapeId="0" xr:uid="{68CD9598-6939-4083-B1DB-04CE92900227}">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5" authorId="0" shapeId="0" xr:uid="{E1AB6C83-9EA8-4785-BAAA-0385EA068DE7}">
      <text>
        <r>
          <rPr>
            <b/>
            <sz val="9"/>
            <color indexed="81"/>
            <rFont val="Tahoma"/>
            <family val="2"/>
          </rPr>
          <t>Johnny-Lenovo:</t>
        </r>
        <r>
          <rPr>
            <sz val="9"/>
            <color indexed="81"/>
            <rFont val="Tahoma"/>
            <family val="2"/>
          </rPr>
          <t xml:space="preserve">
Be careful with +'s and -'s</t>
        </r>
      </text>
    </comment>
    <comment ref="A56" authorId="0" shapeId="0" xr:uid="{27B6C7C6-F0B5-4643-A52A-64A241567541}">
      <text>
        <r>
          <rPr>
            <b/>
            <sz val="9"/>
            <color indexed="81"/>
            <rFont val="Tahoma"/>
            <family val="2"/>
          </rPr>
          <t>Johnny-Lenovo:</t>
        </r>
        <r>
          <rPr>
            <sz val="9"/>
            <color indexed="81"/>
            <rFont val="Tahoma"/>
            <family val="2"/>
          </rPr>
          <t xml:space="preserve">
When making future predictions/estimates, use an estimate of what the run-rate capex requirements are for the business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Johnny-Lenovo</author>
  </authors>
  <commentList>
    <comment ref="A12" authorId="0" shapeId="0" xr:uid="{98858E2D-92D5-4CC9-956C-86505AF90530}">
      <text>
        <r>
          <rPr>
            <b/>
            <sz val="9"/>
            <color indexed="81"/>
            <rFont val="Tahoma"/>
            <family val="2"/>
          </rPr>
          <t>Johnny-Lenovo:</t>
        </r>
        <r>
          <rPr>
            <sz val="9"/>
            <color indexed="81"/>
            <rFont val="Tahoma"/>
            <family val="2"/>
          </rPr>
          <t xml:space="preserve">
Use the most recent data available (from 10Q or 10K)</t>
        </r>
      </text>
    </comment>
    <comment ref="A13" authorId="0" shapeId="0" xr:uid="{D2BF5736-1006-403E-ADFE-CE599E704F06}">
      <text>
        <r>
          <rPr>
            <b/>
            <sz val="9"/>
            <color indexed="81"/>
            <rFont val="Tahoma"/>
            <family val="2"/>
          </rPr>
          <t>Johnny-Lenovo:</t>
        </r>
        <r>
          <rPr>
            <sz val="9"/>
            <color indexed="81"/>
            <rFont val="Tahoma"/>
            <family val="2"/>
          </rPr>
          <t xml:space="preserve">
Use the most recent data available (from 10Q or 10K)</t>
        </r>
      </text>
    </comment>
    <comment ref="A15" authorId="0" shapeId="0" xr:uid="{B9D232BA-4C33-4E1F-ADC7-51CB77746F25}">
      <text>
        <r>
          <rPr>
            <b/>
            <sz val="9"/>
            <color indexed="81"/>
            <rFont val="Tahoma"/>
            <family val="2"/>
          </rPr>
          <t>Johnny-Lenovo:</t>
        </r>
        <r>
          <rPr>
            <sz val="9"/>
            <color indexed="81"/>
            <rFont val="Tahoma"/>
            <family val="2"/>
          </rPr>
          <t xml:space="preserve">
Use the most recent data available (from 10Q or 10K)</t>
        </r>
      </text>
    </comment>
    <comment ref="A16" authorId="0" shapeId="0" xr:uid="{FCA66549-5331-46B7-9A4E-7454F0F679C6}">
      <text>
        <r>
          <rPr>
            <b/>
            <sz val="9"/>
            <color indexed="81"/>
            <rFont val="Tahoma"/>
            <family val="2"/>
          </rPr>
          <t>Johnny-Lenovo:</t>
        </r>
        <r>
          <rPr>
            <sz val="9"/>
            <color indexed="81"/>
            <rFont val="Tahoma"/>
            <family val="2"/>
          </rPr>
          <t xml:space="preserve">
Use the most recent data available (from 10Q or 10K)</t>
        </r>
      </text>
    </comment>
    <comment ref="A17" authorId="0" shapeId="0" xr:uid="{62EB05FD-EED8-48CC-A9A3-CF08DACA38D6}">
      <text>
        <r>
          <rPr>
            <b/>
            <sz val="9"/>
            <color indexed="81"/>
            <rFont val="Tahoma"/>
            <family val="2"/>
          </rPr>
          <t>Johnny-Lenovo:</t>
        </r>
        <r>
          <rPr>
            <sz val="9"/>
            <color indexed="81"/>
            <rFont val="Tahoma"/>
            <family val="2"/>
          </rPr>
          <t xml:space="preserve">
Use the most recent data available (from 10Q or 10K)</t>
        </r>
      </text>
    </comment>
    <comment ref="A19" authorId="0" shapeId="0" xr:uid="{5F2D472E-998A-4B96-AB77-1C8E91722503}">
      <text>
        <r>
          <rPr>
            <b/>
            <sz val="9"/>
            <color indexed="81"/>
            <rFont val="Tahoma"/>
            <family val="2"/>
          </rPr>
          <t>Johnny-Lenovo:</t>
        </r>
        <r>
          <rPr>
            <sz val="9"/>
            <color indexed="81"/>
            <rFont val="Tahoma"/>
            <family val="2"/>
          </rPr>
          <t xml:space="preserve">
se the most recent data available (from 10Q or 10K)</t>
        </r>
      </text>
    </comment>
    <comment ref="A24" authorId="0" shapeId="0" xr:uid="{3FA03F36-0F82-409A-B6C9-7429E41C88E2}">
      <text>
        <r>
          <rPr>
            <b/>
            <sz val="9"/>
            <color indexed="81"/>
            <rFont val="Tahoma"/>
            <family val="2"/>
          </rPr>
          <t>Johnny-Lenovo:</t>
        </r>
        <r>
          <rPr>
            <sz val="9"/>
            <color indexed="81"/>
            <rFont val="Tahoma"/>
            <family val="2"/>
          </rPr>
          <t xml:space="preserve">
If your company has a large amount of non-operating income, then we suggest adding a line to distinguish between Operating Income (which does not include non-operating income) and EBIT (which does include non-operating income).</t>
        </r>
      </text>
    </comment>
    <comment ref="A25" authorId="0" shapeId="0" xr:uid="{6E240CC0-C377-4D90-94FD-10B297F552D3}">
      <text>
        <r>
          <rPr>
            <b/>
            <sz val="9"/>
            <color indexed="81"/>
            <rFont val="Tahoma"/>
            <family val="2"/>
          </rPr>
          <t>Johnny-Lenovo:</t>
        </r>
        <r>
          <rPr>
            <sz val="9"/>
            <color indexed="81"/>
            <rFont val="Tahoma"/>
            <family val="2"/>
          </rPr>
          <t xml:space="preserve">
From Statement of Cash Flows</t>
        </r>
      </text>
    </comment>
    <comment ref="A27" authorId="0" shapeId="0" xr:uid="{945453AD-686D-4EAF-A284-056C2117D8EC}">
      <text>
        <r>
          <rPr>
            <b/>
            <sz val="9"/>
            <color indexed="81"/>
            <rFont val="Tahoma"/>
            <family val="2"/>
          </rPr>
          <t>Johnny-Lenovo:</t>
        </r>
        <r>
          <rPr>
            <sz val="9"/>
            <color indexed="81"/>
            <rFont val="Tahoma"/>
            <family val="2"/>
          </rPr>
          <t xml:space="preserve">
From Statement of Cash Flows</t>
        </r>
      </text>
    </comment>
    <comment ref="A53" authorId="0" shapeId="0" xr:uid="{C72CF53E-332D-46E7-903E-64DEA51FC4B3}">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4" authorId="0" shapeId="0" xr:uid="{1369082B-2C7D-4A0C-A99A-D83568E29AA0}">
      <text>
        <r>
          <rPr>
            <b/>
            <sz val="9"/>
            <color indexed="81"/>
            <rFont val="Tahoma"/>
            <family val="2"/>
          </rPr>
          <t>Johnny-Lenovo:</t>
        </r>
        <r>
          <rPr>
            <sz val="9"/>
            <color indexed="81"/>
            <rFont val="Tahoma"/>
            <family val="2"/>
          </rPr>
          <t xml:space="preserve">
For a detailed discussion of Return on Invested Capital (ROIC) and its components, see The Investment Checklist, page 123.  For simplicity, accumulated D&amp;A and goodwill/other intangibles are excluded from the calculation.</t>
        </r>
      </text>
    </comment>
    <comment ref="A55" authorId="0" shapeId="0" xr:uid="{0C114FB8-628C-4F12-AC07-5427B33795B2}">
      <text>
        <r>
          <rPr>
            <b/>
            <sz val="9"/>
            <color indexed="81"/>
            <rFont val="Tahoma"/>
            <family val="2"/>
          </rPr>
          <t>Johnny-Lenovo:</t>
        </r>
        <r>
          <rPr>
            <sz val="9"/>
            <color indexed="81"/>
            <rFont val="Tahoma"/>
            <family val="2"/>
          </rPr>
          <t xml:space="preserve">
Be careful with +'s and -'s</t>
        </r>
      </text>
    </comment>
    <comment ref="A56" authorId="0" shapeId="0" xr:uid="{78871AAD-365B-40A5-8CDD-18D850ACF1E6}">
      <text>
        <r>
          <rPr>
            <b/>
            <sz val="9"/>
            <color indexed="81"/>
            <rFont val="Tahoma"/>
            <family val="2"/>
          </rPr>
          <t>Johnny-Lenovo:</t>
        </r>
        <r>
          <rPr>
            <sz val="9"/>
            <color indexed="81"/>
            <rFont val="Tahoma"/>
            <family val="2"/>
          </rPr>
          <t xml:space="preserve">
When making future predictions/estimates, use an estimate of what the run-rate capex requirements are for the business</t>
        </r>
      </text>
    </comment>
  </commentList>
</comments>
</file>

<file path=xl/sharedStrings.xml><?xml version="1.0" encoding="utf-8"?>
<sst xmlns="http://schemas.openxmlformats.org/spreadsheetml/2006/main" count="176" uniqueCount="94">
  <si>
    <t>Your Name:</t>
  </si>
  <si>
    <t>Company Name and Ticker:</t>
  </si>
  <si>
    <t>Week 4:  Competitor #1</t>
  </si>
  <si>
    <t>Company Name:</t>
  </si>
  <si>
    <t>Ticker:</t>
  </si>
  <si>
    <t>Company Description:</t>
  </si>
  <si>
    <t>What is the company's business model, how does the company make money? (Describe in your own words)</t>
  </si>
  <si>
    <t>Stock Price:</t>
  </si>
  <si>
    <t>As of (Date):</t>
  </si>
  <si>
    <t>Number of Outstanding Shares</t>
  </si>
  <si>
    <t>Number of Fully Diluted Shares Outstanding</t>
  </si>
  <si>
    <t>Market Capitalization</t>
  </si>
  <si>
    <t>Total Debt</t>
  </si>
  <si>
    <t>Minority Interests + Preferred Equity</t>
  </si>
  <si>
    <t>Cash</t>
  </si>
  <si>
    <t>Fiscal Year Ends:</t>
  </si>
  <si>
    <t xml:space="preserve">Note:  Please use "Print Preview" before submitting to make sure your Weekly Analysis prints cleanly/ legibly.  </t>
  </si>
  <si>
    <t>Enterprise Value:</t>
  </si>
  <si>
    <t>Credit Rating</t>
  </si>
  <si>
    <t>Currency:  (identify which currency is being used)</t>
  </si>
  <si>
    <t>Next 12 Months (NTM)
(Estimate)</t>
  </si>
  <si>
    <t>Trailing 12 Months (TTM)
(Actual)</t>
  </si>
  <si>
    <t>Revenue</t>
  </si>
  <si>
    <t>Revenue Growth (YoY)</t>
  </si>
  <si>
    <t>N/A</t>
  </si>
  <si>
    <t>Cost of Goods Sold (COGS)</t>
  </si>
  <si>
    <t>Note:  There are two tabs for Week 4</t>
  </si>
  <si>
    <t>Operating Income (EBIT)</t>
  </si>
  <si>
    <t>Depreciation and Amoritization</t>
  </si>
  <si>
    <t>EBITDA</t>
  </si>
  <si>
    <t>Operating Cash Flow</t>
  </si>
  <si>
    <t>Total Assets</t>
  </si>
  <si>
    <t>Shareholders' Equity</t>
  </si>
  <si>
    <t>Net Income</t>
  </si>
  <si>
    <t>EPS</t>
  </si>
  <si>
    <t>Diluted EPS</t>
  </si>
  <si>
    <t>Diluted EPS Growth</t>
  </si>
  <si>
    <t>Diluted P/E</t>
  </si>
  <si>
    <t>Dividend Per Share</t>
  </si>
  <si>
    <t>Dividend Yield</t>
  </si>
  <si>
    <t>EV/EBITDA</t>
  </si>
  <si>
    <t>P/Sales</t>
  </si>
  <si>
    <t>P/Operating Cash Flow</t>
  </si>
  <si>
    <t>Operating Margin</t>
  </si>
  <si>
    <t>Net Margin</t>
  </si>
  <si>
    <t>Asset Turnover</t>
  </si>
  <si>
    <t>Equity Multiplier</t>
  </si>
  <si>
    <t>Return on Equity (ROE)</t>
  </si>
  <si>
    <t>Debt / Equity</t>
  </si>
  <si>
    <t>Interest Expense</t>
  </si>
  <si>
    <t>Interest Coverage</t>
  </si>
  <si>
    <t>Tax Rate (%)</t>
  </si>
  <si>
    <t>Excess Cash</t>
  </si>
  <si>
    <t>Off-Balance Sheet Items</t>
  </si>
  <si>
    <t>Non-Interest Bearing Current Liabilities</t>
  </si>
  <si>
    <t>ROIC without Tax*</t>
  </si>
  <si>
    <t>ROIC*</t>
  </si>
  <si>
    <t>Change in Net Working Capital</t>
  </si>
  <si>
    <t>Capital Expenditures</t>
  </si>
  <si>
    <t>Free Cash Flow (FCF)</t>
  </si>
  <si>
    <t>P/FCF</t>
  </si>
  <si>
    <t>FCF Yield</t>
  </si>
  <si>
    <t>Past 5-Year Earnings Growth (per annum)</t>
  </si>
  <si>
    <t>Next 5-Year Earnings Growth Estimate (per annum)</t>
  </si>
  <si>
    <t>Notes</t>
  </si>
  <si>
    <t>1) In terms of products or business model, how does this company differ from your company?</t>
  </si>
  <si>
    <t>2) In terms of fundamentals, which company is superior and why?</t>
  </si>
  <si>
    <t>Resources</t>
  </si>
  <si>
    <t>* For a detailed discussion of Return on Invested Capital (ROIC), see The Investment Checklist, page 123.  For simplicity, accumulated D&amp;A and goodwill/other intangibles are excluded from the calculation.</t>
  </si>
  <si>
    <t>The best place to begin are the 10Qs and 10Ks of your company</t>
  </si>
  <si>
    <t>Morningstar - http://quote.morningstar.com/Stock/s.aspx?t=AAPL</t>
  </si>
  <si>
    <t>Yahoo! Finance - http://finance.yahoo.com/</t>
  </si>
  <si>
    <t>Bloomberg Business Week - http://investing.businessweek.com/research/stocks/financials/ratios.asp?ticker=BIDU:US</t>
  </si>
  <si>
    <t>Week 4:  Competitor #2</t>
  </si>
  <si>
    <t>Tiffany Gwyneth Tiono</t>
  </si>
  <si>
    <t>Procter &amp; Gamble</t>
  </si>
  <si>
    <t>PG</t>
  </si>
  <si>
    <t>FY2018(Actual)</t>
  </si>
  <si>
    <t>Moody's  &amp; Aa3</t>
  </si>
  <si>
    <t>FY2017(Actual)</t>
  </si>
  <si>
    <t>Kimberly Clark Corp</t>
  </si>
  <si>
    <t>KMB</t>
  </si>
  <si>
    <t>FY2018
(Actual)</t>
  </si>
  <si>
    <t>FY2017
(Actual)</t>
  </si>
  <si>
    <t>Procter &amp; Gamble / PG</t>
  </si>
  <si>
    <t xml:space="preserve">Yahoo Finance, Guru Focus, 10-Q, 10-K . Assumption: the assumption is made based on the average growth of 2017 &amp; 2018. </t>
  </si>
  <si>
    <t xml:space="preserve">Colgate Palmolive is most likely sold oral care, personal care, household care, and pet nutrition. In the other hand, although the Kimberly Clark is also sold household care, they most likely depends the profits from the tissues. </t>
  </si>
  <si>
    <t>Moody &amp; A2</t>
  </si>
  <si>
    <t xml:space="preserve">Colgate Palmolive is most likely sold oral care, personal care, household care, and pet nutrition. In the other hand, the P&amp;G gets most of the net profit sales are getting from the laundry care and hygiene care. </t>
  </si>
  <si>
    <t>Based on calculation, Kimberly Clark has the similarity with Colgate Palmolive in the equity multiplier &amp; ROE. So, Colgate Palmolive company has the same problem in ROE &amp; Equity Multiplier (minus equity) but the Kimberly Clark has a bad debt and equity so Colgate is still superior (colgate has a minus equity but the amount of debt is possibly paid off in the short term.</t>
  </si>
  <si>
    <t>Based on calculation,P&amp;G has a better proportion of Equity Multiplier and ROE. In contrary, Colgate Palmolive has a minus in the equity multiplier &amp; ROE. Overall, P&amp;G is superior rather than Colgate-Palmolive.</t>
  </si>
  <si>
    <t>They make money from beauty care, haircare, healthcare, hygiene care, laundry care, and household care. Overall, they generate the net sales profits from the laundry care and hygiene care.</t>
  </si>
  <si>
    <t xml:space="preserve">They make money from personal care products and tissues &amp; wipes. But mostly, they generate the net sales profits from the tissues &amp; wipes. </t>
  </si>
  <si>
    <t>Kimberly Clark Corp /  KMB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</si>
</sst>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0.0%"/>
    <numFmt numFmtId="166" formatCode="0.0"/>
    <numFmt numFmtId="167" formatCode="_(* #,##0.0_);_(* \(#,##0.0\);_(* &quot;-&quot;??_);_(@_)"/>
    <numFmt numFmtId="173" formatCode="&quot;$&quot;#,##0.00"/>
  </numFmts>
  <fonts count="15">
    <font>
      <sz val="10"/>
      <color rgb="FF000000"/>
      <name val="Arial"/>
    </font>
    <font>
      <b/>
      <sz val="11"/>
      <name val="Arial"/>
      <family val="2"/>
    </font>
    <font>
      <b/>
      <sz val="10"/>
      <name val="Arial"/>
      <family val="2"/>
    </font>
    <font>
      <sz val="11"/>
      <name val="Arial"/>
      <family val="2"/>
    </font>
    <font>
      <sz val="10"/>
      <color rgb="FF000000"/>
      <name val="Arial"/>
      <family val="2"/>
    </font>
    <font>
      <b/>
      <sz val="12"/>
      <name val="Arial"/>
      <family val="2"/>
    </font>
    <font>
      <sz val="10"/>
      <name val="Arial"/>
      <family val="2"/>
    </font>
    <font>
      <b/>
      <sz val="11"/>
      <color rgb="FFFF0000"/>
      <name val="Arial"/>
      <family val="2"/>
    </font>
    <font>
      <i/>
      <sz val="11"/>
      <name val="Arial"/>
      <family val="2"/>
    </font>
    <font>
      <b/>
      <sz val="9"/>
      <color indexed="81"/>
      <name val="Tahoma"/>
      <family val="2"/>
    </font>
    <font>
      <sz val="9"/>
      <color indexed="81"/>
      <name val="Tahoma"/>
      <family val="2"/>
    </font>
    <font>
      <sz val="11"/>
      <color rgb="FF000000"/>
      <name val="Arial"/>
      <family val="2"/>
    </font>
    <font>
      <sz val="10"/>
      <color rgb="FF000000"/>
      <name val="Arial"/>
      <family val="2"/>
    </font>
    <font>
      <b/>
      <sz val="10"/>
      <color rgb="FF000000"/>
      <name val="Inherit"/>
    </font>
    <font>
      <sz val="11"/>
      <color theme="0"/>
      <name val="Arial"/>
      <family val="2"/>
    </font>
  </fonts>
  <fills count="6">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
      <patternFill patternType="solid">
        <fgColor rgb="FFFFFF99"/>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4">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cellStyleXfs>
  <cellXfs count="129">
    <xf numFmtId="0" fontId="0" fillId="0" borderId="0" xfId="0"/>
    <xf numFmtId="0" fontId="1" fillId="0" borderId="1" xfId="0" applyFont="1" applyBorder="1"/>
    <xf numFmtId="0" fontId="3" fillId="0" borderId="0" xfId="0" applyFont="1"/>
    <xf numFmtId="0" fontId="4" fillId="0" borderId="0" xfId="0" applyFont="1"/>
    <xf numFmtId="0" fontId="3" fillId="0" borderId="0" xfId="0" applyFont="1" applyAlignment="1">
      <alignment horizontal="left" vertical="top" wrapText="1"/>
    </xf>
    <xf numFmtId="0" fontId="6" fillId="0" borderId="5" xfId="0" applyFont="1" applyBorder="1"/>
    <xf numFmtId="0" fontId="6" fillId="0" borderId="6" xfId="0" applyFont="1" applyBorder="1"/>
    <xf numFmtId="0" fontId="6" fillId="0" borderId="7" xfId="0" applyFont="1" applyBorder="1"/>
    <xf numFmtId="0" fontId="6" fillId="0" borderId="0" xfId="0" applyFont="1"/>
    <xf numFmtId="0" fontId="1" fillId="0" borderId="8" xfId="0" applyFont="1" applyBorder="1"/>
    <xf numFmtId="0" fontId="3" fillId="2" borderId="9" xfId="0" applyFont="1" applyFill="1" applyBorder="1"/>
    <xf numFmtId="0" fontId="3" fillId="0" borderId="10" xfId="0" applyFont="1" applyBorder="1"/>
    <xf numFmtId="0" fontId="2" fillId="0" borderId="8" xfId="0" applyFont="1" applyBorder="1" applyAlignment="1">
      <alignment vertical="top" wrapText="1"/>
    </xf>
    <xf numFmtId="44" fontId="3" fillId="2" borderId="9" xfId="0" applyNumberFormat="1" applyFont="1" applyFill="1" applyBorder="1"/>
    <xf numFmtId="0" fontId="3" fillId="0" borderId="0" xfId="0" applyFont="1" applyAlignment="1">
      <alignment horizontal="right"/>
    </xf>
    <xf numFmtId="14" fontId="3" fillId="2" borderId="9" xfId="0" applyNumberFormat="1" applyFont="1" applyFill="1" applyBorder="1"/>
    <xf numFmtId="0" fontId="1" fillId="0" borderId="8" xfId="0" applyFont="1" applyBorder="1" applyAlignment="1">
      <alignment vertical="top" wrapText="1"/>
    </xf>
    <xf numFmtId="44" fontId="3" fillId="0" borderId="0" xfId="0" applyNumberFormat="1" applyFont="1"/>
    <xf numFmtId="44" fontId="3" fillId="2" borderId="17" xfId="0" applyNumberFormat="1" applyFont="1" applyFill="1" applyBorder="1"/>
    <xf numFmtId="0" fontId="3" fillId="2" borderId="18" xfId="0" applyFont="1" applyFill="1" applyBorder="1"/>
    <xf numFmtId="0" fontId="1" fillId="0" borderId="19" xfId="0" applyFont="1" applyBorder="1" applyAlignment="1">
      <alignment horizontal="center" wrapText="1"/>
    </xf>
    <xf numFmtId="0" fontId="1" fillId="0" borderId="4" xfId="0" applyFont="1" applyBorder="1" applyAlignment="1">
      <alignment horizontal="center" wrapText="1"/>
    </xf>
    <xf numFmtId="0" fontId="1" fillId="0" borderId="20" xfId="0" applyFont="1" applyBorder="1" applyAlignment="1">
      <alignment horizontal="center" wrapText="1"/>
    </xf>
    <xf numFmtId="164" fontId="3" fillId="2" borderId="17" xfId="0" applyNumberFormat="1" applyFont="1" applyFill="1" applyBorder="1"/>
    <xf numFmtId="164" fontId="3" fillId="2" borderId="21" xfId="0" applyNumberFormat="1" applyFont="1" applyFill="1" applyBorder="1"/>
    <xf numFmtId="0" fontId="3" fillId="0" borderId="9" xfId="0" applyFont="1" applyBorder="1"/>
    <xf numFmtId="165" fontId="3" fillId="0" borderId="9" xfId="0" applyNumberFormat="1" applyFont="1" applyBorder="1" applyAlignment="1">
      <alignment horizontal="center"/>
    </xf>
    <xf numFmtId="165" fontId="3" fillId="0" borderId="22" xfId="0" applyNumberFormat="1" applyFont="1" applyBorder="1" applyAlignment="1">
      <alignment horizontal="center"/>
    </xf>
    <xf numFmtId="0" fontId="7" fillId="0" borderId="0" xfId="0" applyFont="1"/>
    <xf numFmtId="42" fontId="3" fillId="2" borderId="9" xfId="0" applyNumberFormat="1" applyFont="1" applyFill="1" applyBorder="1"/>
    <xf numFmtId="42" fontId="3" fillId="2" borderId="22" xfId="0" applyNumberFormat="1" applyFont="1" applyFill="1" applyBorder="1"/>
    <xf numFmtId="42" fontId="3" fillId="4" borderId="9" xfId="0" applyNumberFormat="1" applyFont="1" applyFill="1" applyBorder="1"/>
    <xf numFmtId="42" fontId="3" fillId="4" borderId="22" xfId="0" applyNumberFormat="1" applyFont="1" applyFill="1" applyBorder="1"/>
    <xf numFmtId="164" fontId="3" fillId="2" borderId="9" xfId="0" applyNumberFormat="1" applyFont="1" applyFill="1" applyBorder="1"/>
    <xf numFmtId="164" fontId="3" fillId="2" borderId="22" xfId="0" applyNumberFormat="1" applyFont="1" applyFill="1" applyBorder="1"/>
    <xf numFmtId="44" fontId="3" fillId="2" borderId="22" xfId="0" applyNumberFormat="1" applyFont="1" applyFill="1" applyBorder="1"/>
    <xf numFmtId="165" fontId="3" fillId="0" borderId="9" xfId="0" applyNumberFormat="1" applyFont="1" applyBorder="1"/>
    <xf numFmtId="2" fontId="3" fillId="0" borderId="9" xfId="0" applyNumberFormat="1" applyFont="1" applyBorder="1"/>
    <xf numFmtId="2" fontId="3" fillId="0" borderId="22" xfId="0" applyNumberFormat="1" applyFont="1" applyBorder="1"/>
    <xf numFmtId="165" fontId="3" fillId="0" borderId="22" xfId="0" applyNumberFormat="1" applyFont="1" applyBorder="1"/>
    <xf numFmtId="166" fontId="3" fillId="0" borderId="9" xfId="0" applyNumberFormat="1" applyFont="1" applyBorder="1"/>
    <xf numFmtId="166" fontId="3" fillId="0" borderId="22" xfId="0" applyNumberFormat="1" applyFont="1" applyBorder="1"/>
    <xf numFmtId="167" fontId="3" fillId="0" borderId="9" xfId="0" applyNumberFormat="1" applyFont="1" applyBorder="1"/>
    <xf numFmtId="167" fontId="3" fillId="0" borderId="22" xfId="0" applyNumberFormat="1" applyFont="1" applyBorder="1"/>
    <xf numFmtId="0" fontId="2" fillId="0" borderId="8" xfId="0" applyFont="1" applyBorder="1" applyAlignment="1">
      <alignment horizontal="left"/>
    </xf>
    <xf numFmtId="42" fontId="3" fillId="0" borderId="9" xfId="0" applyNumberFormat="1" applyFont="1" applyBorder="1"/>
    <xf numFmtId="42" fontId="3" fillId="0" borderId="22" xfId="0" applyNumberFormat="1" applyFont="1" applyBorder="1"/>
    <xf numFmtId="0" fontId="1" fillId="0" borderId="23" xfId="0" applyFont="1" applyBorder="1" applyAlignment="1">
      <alignment vertical="top" wrapText="1"/>
    </xf>
    <xf numFmtId="0" fontId="3" fillId="0" borderId="25" xfId="0" applyFont="1" applyBorder="1"/>
    <xf numFmtId="0" fontId="3" fillId="0" borderId="26" xfId="0" applyFont="1" applyBorder="1"/>
    <xf numFmtId="0" fontId="1" fillId="0" borderId="0" xfId="0" applyFont="1"/>
    <xf numFmtId="0" fontId="6" fillId="0" borderId="0" xfId="0" applyFont="1" applyAlignment="1">
      <alignment vertical="top" wrapText="1"/>
    </xf>
    <xf numFmtId="0" fontId="3" fillId="0" borderId="0" xfId="0" applyFont="1" applyAlignment="1">
      <alignment vertical="top" wrapText="1"/>
    </xf>
    <xf numFmtId="0" fontId="6" fillId="0" borderId="0" xfId="0" applyFont="1" applyAlignment="1">
      <alignment vertical="top"/>
    </xf>
    <xf numFmtId="0" fontId="11" fillId="0" borderId="0" xfId="0" applyFont="1"/>
    <xf numFmtId="0" fontId="3" fillId="0" borderId="5" xfId="0" applyFont="1" applyBorder="1"/>
    <xf numFmtId="0" fontId="3" fillId="0" borderId="6" xfId="0" applyFont="1" applyBorder="1"/>
    <xf numFmtId="0" fontId="3" fillId="0" borderId="7" xfId="0" applyFont="1" applyBorder="1"/>
    <xf numFmtId="0" fontId="1" fillId="0" borderId="8" xfId="0" applyFont="1" applyBorder="1" applyAlignment="1">
      <alignment horizontal="left"/>
    </xf>
    <xf numFmtId="165" fontId="3" fillId="2" borderId="9" xfId="0" applyNumberFormat="1" applyFont="1" applyFill="1" applyBorder="1"/>
    <xf numFmtId="165" fontId="3" fillId="2" borderId="22" xfId="0" applyNumberFormat="1" applyFont="1" applyFill="1" applyBorder="1"/>
    <xf numFmtId="0" fontId="3" fillId="0" borderId="0" xfId="0" applyFont="1" applyAlignment="1">
      <alignment vertical="top"/>
    </xf>
    <xf numFmtId="0" fontId="3" fillId="0" borderId="10" xfId="0" applyFont="1" applyBorder="1"/>
    <xf numFmtId="0" fontId="6" fillId="0" borderId="0" xfId="0" applyFont="1" applyAlignment="1">
      <alignment horizontal="left" vertical="top" wrapText="1"/>
    </xf>
    <xf numFmtId="0" fontId="4" fillId="0" borderId="0" xfId="0" applyFont="1"/>
    <xf numFmtId="0" fontId="1" fillId="0" borderId="0" xfId="0" applyFont="1" applyAlignment="1">
      <alignment vertical="top" wrapText="1"/>
    </xf>
    <xf numFmtId="0" fontId="3" fillId="0" borderId="5" xfId="0" applyFont="1" applyBorder="1" applyAlignment="1">
      <alignment horizontal="left" vertical="top" wrapText="1"/>
    </xf>
    <xf numFmtId="0" fontId="6" fillId="0" borderId="6" xfId="0" applyFont="1" applyBorder="1"/>
    <xf numFmtId="0" fontId="6" fillId="0" borderId="7" xfId="0" applyFont="1" applyBorder="1"/>
    <xf numFmtId="0" fontId="6" fillId="0" borderId="8" xfId="0" applyFont="1" applyBorder="1"/>
    <xf numFmtId="0" fontId="6" fillId="0" borderId="10" xfId="0" applyFont="1" applyBorder="1"/>
    <xf numFmtId="0" fontId="6" fillId="0" borderId="23" xfId="0" applyFont="1" applyBorder="1"/>
    <xf numFmtId="0" fontId="6" fillId="0" borderId="25" xfId="0" applyFont="1" applyBorder="1"/>
    <xf numFmtId="0" fontId="6" fillId="0" borderId="26" xfId="0" applyFont="1" applyBorder="1"/>
    <xf numFmtId="0" fontId="3" fillId="0" borderId="0" xfId="0" applyFont="1" applyAlignment="1">
      <alignment vertical="top" wrapText="1"/>
    </xf>
    <xf numFmtId="0" fontId="1" fillId="2" borderId="1" xfId="0" applyFont="1" applyFill="1" applyBorder="1" applyAlignment="1">
      <alignment vertical="top" wrapText="1"/>
    </xf>
    <xf numFmtId="0" fontId="2" fillId="0" borderId="1" xfId="0" applyFont="1" applyBorder="1"/>
    <xf numFmtId="0" fontId="5" fillId="3" borderId="2" xfId="0" applyFont="1" applyFill="1" applyBorder="1" applyAlignment="1">
      <alignment horizontal="center"/>
    </xf>
    <xf numFmtId="0" fontId="6" fillId="0" borderId="3" xfId="0" applyFont="1" applyBorder="1"/>
    <xf numFmtId="0" fontId="6" fillId="0" borderId="4" xfId="0" applyFont="1" applyBorder="1"/>
    <xf numFmtId="0" fontId="3" fillId="2" borderId="11" xfId="0" applyFont="1" applyFill="1" applyBorder="1" applyAlignment="1">
      <alignment vertical="top" wrapText="1"/>
    </xf>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6" fillId="0" borderId="16" xfId="0" applyFont="1" applyBorder="1"/>
    <xf numFmtId="0" fontId="7" fillId="0" borderId="0" xfId="0" applyFont="1" applyAlignment="1">
      <alignment horizontal="left" vertical="center" wrapText="1"/>
    </xf>
    <xf numFmtId="0" fontId="8" fillId="0" borderId="5" xfId="0" applyFont="1" applyBorder="1" applyAlignment="1">
      <alignment vertical="top" wrapText="1"/>
    </xf>
    <xf numFmtId="0" fontId="3" fillId="0" borderId="0" xfId="0" applyFont="1" applyAlignment="1">
      <alignment horizontal="left" vertical="top" wrapText="1"/>
    </xf>
    <xf numFmtId="0" fontId="11" fillId="0" borderId="0" xfId="0" applyFont="1"/>
    <xf numFmtId="0" fontId="3" fillId="0" borderId="6" xfId="0" applyFont="1" applyBorder="1"/>
    <xf numFmtId="0" fontId="3" fillId="0" borderId="7" xfId="0" applyFont="1" applyBorder="1"/>
    <xf numFmtId="0" fontId="3" fillId="0" borderId="8" xfId="0" applyFont="1" applyBorder="1"/>
    <xf numFmtId="0" fontId="3" fillId="0" borderId="10" xfId="0" applyFont="1" applyBorder="1"/>
    <xf numFmtId="0" fontId="3" fillId="0" borderId="23" xfId="0" applyFont="1" applyBorder="1"/>
    <xf numFmtId="0" fontId="3" fillId="0" borderId="25" xfId="0" applyFont="1" applyBorder="1"/>
    <xf numFmtId="0" fontId="3" fillId="0" borderId="26" xfId="0" applyFont="1" applyBorder="1"/>
    <xf numFmtId="0" fontId="1" fillId="0" borderId="1" xfId="0" applyFont="1" applyBorder="1"/>
    <xf numFmtId="0" fontId="1" fillId="3" borderId="2" xfId="0" applyFont="1" applyFill="1" applyBorder="1" applyAlignment="1">
      <alignment horizontal="center"/>
    </xf>
    <xf numFmtId="0" fontId="3" fillId="0" borderId="3" xfId="0" applyFont="1" applyBorder="1"/>
    <xf numFmtId="0" fontId="3" fillId="0" borderId="4"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3" fontId="3" fillId="2" borderId="9" xfId="0" applyNumberFormat="1" applyFont="1" applyFill="1" applyBorder="1"/>
    <xf numFmtId="4" fontId="13" fillId="0" borderId="0" xfId="0" applyNumberFormat="1" applyFont="1" applyAlignment="1">
      <alignment horizontal="right" vertical="center" wrapText="1"/>
    </xf>
    <xf numFmtId="43" fontId="3" fillId="2" borderId="9" xfId="1" applyFont="1" applyFill="1" applyBorder="1"/>
    <xf numFmtId="10" fontId="3" fillId="0" borderId="9" xfId="3" applyNumberFormat="1" applyFont="1" applyBorder="1"/>
    <xf numFmtId="10" fontId="3" fillId="0" borderId="9" xfId="3" applyNumberFormat="1" applyFont="1" applyBorder="1" applyAlignment="1">
      <alignment horizontal="center"/>
    </xf>
    <xf numFmtId="6" fontId="3" fillId="2" borderId="22" xfId="0" applyNumberFormat="1" applyFont="1" applyFill="1" applyBorder="1"/>
    <xf numFmtId="8" fontId="3" fillId="2" borderId="22" xfId="0" applyNumberFormat="1" applyFont="1" applyFill="1" applyBorder="1"/>
    <xf numFmtId="173" fontId="3" fillId="2" borderId="9" xfId="2" applyNumberFormat="1" applyFont="1" applyFill="1" applyBorder="1" applyAlignment="1"/>
    <xf numFmtId="4" fontId="3" fillId="2" borderId="9" xfId="1" applyNumberFormat="1" applyFont="1" applyFill="1" applyBorder="1"/>
    <xf numFmtId="0" fontId="3" fillId="0" borderId="0" xfId="3" applyNumberFormat="1" applyFont="1"/>
    <xf numFmtId="42" fontId="3" fillId="2" borderId="17" xfId="0" applyNumberFormat="1" applyFont="1" applyFill="1" applyBorder="1"/>
    <xf numFmtId="39" fontId="3" fillId="2" borderId="17" xfId="0" applyNumberFormat="1" applyFont="1" applyFill="1" applyBorder="1"/>
    <xf numFmtId="44" fontId="3" fillId="2" borderId="17" xfId="2" applyFont="1" applyFill="1" applyBorder="1"/>
    <xf numFmtId="43" fontId="3" fillId="0" borderId="0" xfId="1" applyFont="1"/>
    <xf numFmtId="5" fontId="3" fillId="2" borderId="17" xfId="0" applyNumberFormat="1" applyFont="1" applyFill="1" applyBorder="1"/>
    <xf numFmtId="10" fontId="3" fillId="0" borderId="9" xfId="0" applyNumberFormat="1" applyFont="1" applyBorder="1"/>
    <xf numFmtId="10" fontId="3" fillId="0" borderId="9" xfId="0" applyNumberFormat="1" applyFont="1" applyBorder="1" applyAlignment="1">
      <alignment horizontal="center"/>
    </xf>
    <xf numFmtId="10" fontId="3" fillId="2" borderId="9" xfId="0" applyNumberFormat="1" applyFont="1" applyFill="1" applyBorder="1"/>
    <xf numFmtId="10" fontId="3" fillId="2" borderId="24" xfId="0" applyNumberFormat="1" applyFont="1" applyFill="1" applyBorder="1"/>
    <xf numFmtId="10" fontId="4" fillId="5" borderId="1" xfId="3" applyNumberFormat="1" applyFont="1" applyFill="1" applyBorder="1"/>
    <xf numFmtId="165" fontId="3" fillId="0" borderId="9" xfId="3" applyNumberFormat="1" applyFont="1" applyBorder="1"/>
    <xf numFmtId="0" fontId="14" fillId="0" borderId="0" xfId="3" applyNumberFormat="1" applyFont="1"/>
    <xf numFmtId="0" fontId="14" fillId="0" borderId="0" xfId="0"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981075</xdr:colOff>
      <xdr:row>20</xdr:row>
      <xdr:rowOff>123825</xdr:rowOff>
    </xdr:to>
    <xdr:sp macro="" textlink="">
      <xdr:nvSpPr>
        <xdr:cNvPr id="2" name="AutoShape 14">
          <a:extLst>
            <a:ext uri="{FF2B5EF4-FFF2-40B4-BE49-F238E27FC236}">
              <a16:creationId xmlns:a16="http://schemas.microsoft.com/office/drawing/2014/main" id="{0A719786-593A-42B1-9EB3-7E1EC835CEAE}"/>
            </a:ext>
          </a:extLst>
        </xdr:cNvPr>
        <xdr:cNvSpPr>
          <a:spLocks noChangeArrowheads="1"/>
        </xdr:cNvSpPr>
      </xdr:nvSpPr>
      <xdr:spPr bwMode="auto">
        <a:xfrm>
          <a:off x="0" y="0"/>
          <a:ext cx="5934075" cy="467296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981075</xdr:colOff>
      <xdr:row>20</xdr:row>
      <xdr:rowOff>123825</xdr:rowOff>
    </xdr:to>
    <xdr:sp macro="" textlink="">
      <xdr:nvSpPr>
        <xdr:cNvPr id="2" name="AutoShape 14">
          <a:extLst>
            <a:ext uri="{FF2B5EF4-FFF2-40B4-BE49-F238E27FC236}">
              <a16:creationId xmlns:a16="http://schemas.microsoft.com/office/drawing/2014/main" id="{2D388845-F88B-434A-B0B6-A3C25B92F70C}"/>
            </a:ext>
          </a:extLst>
        </xdr:cNvPr>
        <xdr:cNvSpPr>
          <a:spLocks noChangeArrowheads="1"/>
        </xdr:cNvSpPr>
      </xdr:nvSpPr>
      <xdr:spPr bwMode="auto">
        <a:xfrm>
          <a:off x="0" y="0"/>
          <a:ext cx="6116955" cy="467296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3E699-BDA3-468E-BC5D-30C73631E4CB}">
  <dimension ref="A1:Z1000"/>
  <sheetViews>
    <sheetView zoomScale="92" zoomScaleNormal="60" workbookViewId="0">
      <selection activeCell="A65" sqref="A65:E68"/>
    </sheetView>
  </sheetViews>
  <sheetFormatPr defaultColWidth="17.44140625" defaultRowHeight="15" customHeight="1"/>
  <cols>
    <col min="1" max="1" width="49.77734375" style="3" customWidth="1"/>
    <col min="2" max="2" width="22.44140625" style="3" customWidth="1"/>
    <col min="3" max="3" width="18.77734375" style="3" customWidth="1"/>
    <col min="4" max="4" width="19.5546875" style="3" customWidth="1"/>
    <col min="5" max="5" width="20.5546875" style="3" customWidth="1"/>
    <col min="6" max="9" width="9.21875" style="3" customWidth="1"/>
    <col min="10" max="10" width="37.33203125" style="3" customWidth="1"/>
    <col min="11" max="26" width="9.21875" style="3" customWidth="1"/>
    <col min="27" max="16384" width="17.44140625" style="3"/>
  </cols>
  <sheetData>
    <row r="1" spans="1:26" ht="13.8">
      <c r="A1" s="1" t="s">
        <v>0</v>
      </c>
      <c r="B1" s="75" t="s">
        <v>74</v>
      </c>
      <c r="C1" s="76"/>
      <c r="D1" s="2"/>
      <c r="E1" s="2"/>
      <c r="F1" s="2"/>
      <c r="G1" s="2"/>
      <c r="H1" s="2"/>
      <c r="I1" s="2"/>
      <c r="J1" s="2"/>
      <c r="K1" s="2"/>
      <c r="L1" s="2"/>
      <c r="M1" s="2"/>
      <c r="N1" s="2"/>
      <c r="O1" s="2"/>
      <c r="P1" s="2"/>
      <c r="Q1" s="2"/>
      <c r="R1" s="2"/>
      <c r="S1" s="2"/>
      <c r="T1" s="2"/>
      <c r="U1" s="2"/>
      <c r="V1" s="2"/>
      <c r="W1" s="2"/>
      <c r="X1" s="2"/>
      <c r="Y1" s="2"/>
      <c r="Z1" s="2"/>
    </row>
    <row r="2" spans="1:26" ht="13.8">
      <c r="A2" s="1" t="s">
        <v>1</v>
      </c>
      <c r="B2" s="75" t="s">
        <v>84</v>
      </c>
      <c r="C2" s="76"/>
      <c r="D2" s="2"/>
      <c r="E2" s="2"/>
      <c r="F2" s="2"/>
      <c r="G2" s="2"/>
      <c r="H2" s="2"/>
      <c r="I2" s="2"/>
      <c r="J2" s="2"/>
      <c r="K2" s="2"/>
      <c r="L2" s="2"/>
      <c r="M2" s="2"/>
      <c r="N2" s="2"/>
      <c r="O2" s="2"/>
      <c r="P2" s="2"/>
      <c r="Q2" s="2"/>
      <c r="R2" s="2"/>
      <c r="S2" s="2"/>
      <c r="T2" s="2"/>
      <c r="U2" s="2"/>
      <c r="V2" s="2"/>
      <c r="W2" s="2"/>
      <c r="X2" s="2"/>
      <c r="Y2" s="2"/>
      <c r="Z2" s="2"/>
    </row>
    <row r="3" spans="1:26" ht="10.5" customHeight="1" thickBot="1">
      <c r="A3" s="2"/>
      <c r="B3" s="4"/>
      <c r="C3" s="4"/>
      <c r="D3" s="2"/>
      <c r="E3" s="2"/>
      <c r="F3" s="2"/>
      <c r="G3" s="2"/>
      <c r="H3" s="2"/>
      <c r="I3" s="2"/>
      <c r="J3" s="2"/>
      <c r="K3" s="2"/>
      <c r="L3" s="2"/>
      <c r="M3" s="2"/>
      <c r="N3" s="2"/>
      <c r="O3" s="2"/>
      <c r="P3" s="2"/>
      <c r="Q3" s="2"/>
      <c r="R3" s="2"/>
      <c r="S3" s="2"/>
      <c r="T3" s="2"/>
      <c r="U3" s="2"/>
      <c r="V3" s="2"/>
      <c r="W3" s="2"/>
      <c r="X3" s="2"/>
      <c r="Y3" s="2"/>
      <c r="Z3" s="2"/>
    </row>
    <row r="4" spans="1:26" ht="15.75" customHeight="1" thickBot="1">
      <c r="A4" s="77" t="s">
        <v>2</v>
      </c>
      <c r="B4" s="78"/>
      <c r="C4" s="78"/>
      <c r="D4" s="78"/>
      <c r="E4" s="79"/>
      <c r="F4" s="2"/>
      <c r="G4" s="2"/>
      <c r="H4" s="2"/>
      <c r="I4" s="2"/>
      <c r="J4" s="2"/>
      <c r="K4" s="2"/>
      <c r="L4" s="2"/>
      <c r="M4" s="2"/>
      <c r="N4" s="2"/>
      <c r="O4" s="2"/>
      <c r="P4" s="2"/>
      <c r="Q4" s="2"/>
      <c r="R4" s="2"/>
      <c r="S4" s="2"/>
      <c r="T4" s="2"/>
      <c r="U4" s="2"/>
      <c r="V4" s="2"/>
      <c r="W4" s="2"/>
      <c r="X4" s="2"/>
      <c r="Y4" s="2"/>
      <c r="Z4" s="2"/>
    </row>
    <row r="5" spans="1:26" ht="8.25" customHeight="1">
      <c r="A5" s="5"/>
      <c r="B5" s="6"/>
      <c r="C5" s="6"/>
      <c r="D5" s="6"/>
      <c r="E5" s="7"/>
      <c r="F5" s="8"/>
      <c r="G5" s="8"/>
      <c r="H5" s="8"/>
      <c r="I5" s="8"/>
      <c r="J5" s="8"/>
      <c r="K5" s="8"/>
      <c r="L5" s="8"/>
      <c r="M5" s="8"/>
      <c r="N5" s="8"/>
      <c r="O5" s="8"/>
      <c r="P5" s="8"/>
      <c r="Q5" s="8"/>
      <c r="R5" s="8"/>
      <c r="S5" s="8"/>
      <c r="T5" s="8"/>
      <c r="U5" s="8"/>
      <c r="V5" s="8"/>
      <c r="W5" s="8"/>
      <c r="X5" s="8"/>
      <c r="Y5" s="8"/>
      <c r="Z5" s="8"/>
    </row>
    <row r="6" spans="1:26" ht="13.8">
      <c r="A6" s="9" t="s">
        <v>3</v>
      </c>
      <c r="B6" s="10" t="s">
        <v>75</v>
      </c>
      <c r="C6" s="2"/>
      <c r="D6" s="2"/>
      <c r="E6" s="11"/>
      <c r="F6" s="2"/>
      <c r="G6" s="2"/>
      <c r="H6" s="2"/>
      <c r="I6" s="2"/>
      <c r="J6" s="2"/>
      <c r="K6" s="2"/>
      <c r="L6" s="2"/>
      <c r="M6" s="2"/>
      <c r="N6" s="2"/>
      <c r="O6" s="2"/>
      <c r="P6" s="2"/>
      <c r="Q6" s="2"/>
      <c r="R6" s="2"/>
      <c r="S6" s="2"/>
      <c r="T6" s="2"/>
      <c r="U6" s="2"/>
      <c r="V6" s="2"/>
      <c r="W6" s="2"/>
      <c r="X6" s="2"/>
      <c r="Y6" s="2"/>
      <c r="Z6" s="2"/>
    </row>
    <row r="7" spans="1:26" ht="13.8">
      <c r="A7" s="9" t="s">
        <v>4</v>
      </c>
      <c r="B7" s="10" t="s">
        <v>76</v>
      </c>
      <c r="C7" s="2"/>
      <c r="D7" s="2"/>
      <c r="E7" s="11"/>
      <c r="F7" s="2"/>
      <c r="G7" s="2"/>
      <c r="H7" s="2"/>
      <c r="I7" s="2"/>
      <c r="J7" s="2"/>
      <c r="K7" s="2"/>
      <c r="L7" s="2"/>
      <c r="M7" s="2"/>
      <c r="N7" s="2"/>
      <c r="O7" s="2"/>
      <c r="P7" s="2"/>
      <c r="Q7" s="2"/>
      <c r="R7" s="2"/>
      <c r="S7" s="2"/>
      <c r="T7" s="2"/>
      <c r="U7" s="2"/>
      <c r="V7" s="2"/>
      <c r="W7" s="2"/>
      <c r="X7" s="2"/>
      <c r="Y7" s="2"/>
      <c r="Z7" s="2"/>
    </row>
    <row r="8" spans="1:26" ht="13.8">
      <c r="A8" s="9" t="s">
        <v>5</v>
      </c>
      <c r="B8" s="80" t="s">
        <v>91</v>
      </c>
      <c r="C8" s="81"/>
      <c r="D8" s="81"/>
      <c r="E8" s="82"/>
      <c r="F8" s="2"/>
      <c r="G8" s="2"/>
      <c r="H8" s="2"/>
      <c r="I8" s="2"/>
      <c r="J8" s="2"/>
      <c r="K8" s="2"/>
      <c r="L8" s="2"/>
      <c r="M8" s="2"/>
      <c r="N8" s="2"/>
      <c r="O8" s="2"/>
      <c r="P8" s="2"/>
      <c r="Q8" s="2"/>
      <c r="R8" s="2"/>
      <c r="S8" s="2"/>
      <c r="T8" s="2"/>
      <c r="U8" s="2"/>
      <c r="V8" s="2"/>
      <c r="W8" s="2"/>
      <c r="X8" s="2"/>
      <c r="Y8" s="2"/>
      <c r="Z8" s="2"/>
    </row>
    <row r="9" spans="1:26" ht="51" customHeight="1">
      <c r="A9" s="12" t="s">
        <v>6</v>
      </c>
      <c r="B9" s="83"/>
      <c r="C9" s="84"/>
      <c r="D9" s="84"/>
      <c r="E9" s="85"/>
      <c r="F9" s="2"/>
      <c r="G9" s="2"/>
      <c r="H9" s="2"/>
      <c r="I9" s="2"/>
      <c r="J9" s="2"/>
      <c r="K9" s="2"/>
      <c r="L9" s="2"/>
      <c r="M9" s="2"/>
      <c r="N9" s="2"/>
      <c r="O9" s="2"/>
      <c r="P9" s="2"/>
      <c r="Q9" s="2"/>
      <c r="R9" s="2"/>
      <c r="S9" s="2"/>
      <c r="T9" s="2"/>
      <c r="U9" s="2"/>
      <c r="V9" s="2"/>
      <c r="W9" s="2"/>
      <c r="X9" s="2"/>
      <c r="Y9" s="2"/>
      <c r="Z9" s="2"/>
    </row>
    <row r="10" spans="1:26" ht="13.8">
      <c r="A10" s="9"/>
      <c r="B10" s="2"/>
      <c r="C10" s="2"/>
      <c r="D10" s="2"/>
      <c r="E10" s="11"/>
      <c r="F10" s="2"/>
      <c r="G10" s="2"/>
      <c r="H10" s="2"/>
      <c r="I10" s="2"/>
      <c r="J10" s="2"/>
      <c r="K10" s="2"/>
      <c r="L10" s="2"/>
      <c r="M10" s="2"/>
      <c r="N10" s="2"/>
      <c r="O10" s="2"/>
      <c r="P10" s="2"/>
      <c r="Q10" s="2"/>
      <c r="R10" s="2"/>
      <c r="S10" s="2"/>
      <c r="T10" s="2"/>
      <c r="U10" s="2"/>
      <c r="V10" s="2"/>
      <c r="W10" s="2"/>
      <c r="X10" s="2"/>
      <c r="Y10" s="2"/>
      <c r="Z10" s="2"/>
    </row>
    <row r="11" spans="1:26" ht="13.8">
      <c r="A11" s="9" t="s">
        <v>7</v>
      </c>
      <c r="B11" s="13">
        <v>109.47</v>
      </c>
      <c r="C11" s="14" t="s">
        <v>8</v>
      </c>
      <c r="D11" s="15">
        <v>43646</v>
      </c>
      <c r="E11" s="11"/>
      <c r="F11" s="2"/>
      <c r="G11" s="2"/>
      <c r="H11" s="2"/>
      <c r="I11" s="2"/>
      <c r="J11" s="2"/>
      <c r="K11" s="2"/>
      <c r="L11" s="2"/>
      <c r="M11" s="2"/>
      <c r="N11" s="2"/>
      <c r="O11" s="2"/>
      <c r="P11" s="2"/>
      <c r="Q11" s="2"/>
      <c r="R11" s="2"/>
      <c r="S11" s="2"/>
      <c r="T11" s="2"/>
      <c r="U11" s="2"/>
      <c r="V11" s="2"/>
      <c r="W11" s="2"/>
      <c r="X11" s="2"/>
      <c r="Y11" s="2"/>
      <c r="Z11" s="2"/>
    </row>
    <row r="12" spans="1:26" ht="13.8">
      <c r="A12" s="9" t="s">
        <v>9</v>
      </c>
      <c r="B12" s="106">
        <v>2503600000</v>
      </c>
      <c r="C12" s="2"/>
      <c r="D12" s="2"/>
      <c r="E12" s="11"/>
      <c r="F12" s="2"/>
      <c r="G12" s="2"/>
      <c r="H12" s="2"/>
      <c r="I12" s="2"/>
      <c r="J12" s="2"/>
      <c r="K12" s="2"/>
      <c r="L12" s="2"/>
      <c r="M12" s="2"/>
      <c r="N12" s="2"/>
      <c r="O12" s="2"/>
      <c r="P12" s="2"/>
      <c r="Q12" s="2"/>
      <c r="R12" s="2"/>
      <c r="S12" s="2"/>
      <c r="T12" s="2"/>
      <c r="U12" s="2"/>
      <c r="V12" s="2"/>
      <c r="W12" s="2"/>
      <c r="X12" s="2"/>
      <c r="Y12" s="2"/>
      <c r="Z12" s="2"/>
    </row>
    <row r="13" spans="1:26" ht="30" customHeight="1">
      <c r="A13" s="16" t="s">
        <v>10</v>
      </c>
      <c r="B13" s="108">
        <v>2539500000</v>
      </c>
      <c r="C13" s="107"/>
      <c r="D13" s="2"/>
      <c r="E13" s="11"/>
      <c r="F13" s="2"/>
      <c r="G13" s="2"/>
      <c r="H13" s="2"/>
      <c r="I13" s="2"/>
      <c r="J13" s="2"/>
      <c r="K13" s="2"/>
      <c r="L13" s="2"/>
      <c r="M13" s="2"/>
      <c r="N13" s="2"/>
      <c r="O13" s="2"/>
      <c r="P13" s="2"/>
      <c r="Q13" s="2"/>
      <c r="R13" s="2"/>
      <c r="S13" s="2"/>
      <c r="T13" s="2"/>
      <c r="U13" s="2"/>
      <c r="V13" s="2"/>
      <c r="W13" s="2"/>
      <c r="X13" s="2"/>
      <c r="Y13" s="2"/>
      <c r="Z13" s="2"/>
    </row>
    <row r="14" spans="1:26" ht="13.8">
      <c r="A14" s="9" t="s">
        <v>11</v>
      </c>
      <c r="B14" s="17">
        <f>B11*B12</f>
        <v>274069092000</v>
      </c>
      <c r="C14" s="2"/>
      <c r="D14" s="2"/>
      <c r="E14" s="11"/>
      <c r="F14" s="2"/>
      <c r="G14" s="2"/>
      <c r="H14" s="2"/>
      <c r="I14" s="2"/>
      <c r="J14" s="2"/>
      <c r="K14" s="2"/>
      <c r="L14" s="2"/>
      <c r="M14" s="2"/>
      <c r="N14" s="2"/>
      <c r="O14" s="2"/>
      <c r="P14" s="2"/>
      <c r="Q14" s="2"/>
      <c r="R14" s="2"/>
      <c r="S14" s="2"/>
      <c r="T14" s="2"/>
      <c r="U14" s="2"/>
      <c r="V14" s="2"/>
      <c r="W14" s="2"/>
      <c r="X14" s="2"/>
      <c r="Y14" s="2"/>
      <c r="Z14" s="2"/>
    </row>
    <row r="15" spans="1:26" ht="13.8">
      <c r="A15" s="9" t="s">
        <v>12</v>
      </c>
      <c r="B15" s="13">
        <v>67516000000</v>
      </c>
      <c r="C15" s="2"/>
      <c r="D15" s="2"/>
      <c r="E15" s="11"/>
      <c r="F15" s="2"/>
      <c r="G15" s="2"/>
      <c r="H15" s="2"/>
      <c r="I15" s="2"/>
      <c r="J15" s="2"/>
      <c r="K15" s="2"/>
      <c r="L15" s="2"/>
      <c r="M15" s="2"/>
      <c r="N15" s="2"/>
      <c r="O15" s="2"/>
      <c r="P15" s="2"/>
      <c r="Q15" s="2"/>
      <c r="R15" s="2"/>
      <c r="S15" s="2"/>
      <c r="T15" s="2"/>
      <c r="U15" s="2"/>
      <c r="V15" s="2"/>
      <c r="W15" s="2"/>
      <c r="X15" s="2"/>
      <c r="Y15" s="2"/>
      <c r="Z15" s="2"/>
    </row>
    <row r="16" spans="1:26" ht="13.8">
      <c r="A16" s="9" t="s">
        <v>13</v>
      </c>
      <c r="B16" s="13">
        <v>480000000</v>
      </c>
      <c r="C16" s="2"/>
      <c r="D16" s="2"/>
      <c r="E16" s="11"/>
      <c r="F16" s="2"/>
      <c r="G16" s="2"/>
      <c r="H16" s="2"/>
      <c r="I16" s="2"/>
      <c r="J16" s="2"/>
      <c r="K16" s="2"/>
      <c r="L16" s="2"/>
      <c r="M16" s="2"/>
      <c r="N16" s="2"/>
      <c r="O16" s="2"/>
      <c r="P16" s="2"/>
      <c r="Q16" s="2"/>
      <c r="R16" s="2"/>
      <c r="S16" s="2"/>
      <c r="T16" s="2"/>
      <c r="U16" s="2"/>
      <c r="V16" s="2"/>
      <c r="W16" s="2"/>
      <c r="X16" s="2"/>
      <c r="Y16" s="2"/>
      <c r="Z16" s="2"/>
    </row>
    <row r="17" spans="1:26" ht="13.8">
      <c r="A17" s="9" t="s">
        <v>14</v>
      </c>
      <c r="B17" s="18">
        <v>2738000000</v>
      </c>
      <c r="C17" s="14" t="s">
        <v>15</v>
      </c>
      <c r="D17" s="15">
        <v>43465</v>
      </c>
      <c r="E17" s="11"/>
      <c r="F17" s="2"/>
      <c r="G17" s="2"/>
      <c r="H17" s="2"/>
      <c r="I17" s="2"/>
      <c r="J17" s="86" t="s">
        <v>16</v>
      </c>
      <c r="K17" s="2"/>
      <c r="L17" s="2"/>
      <c r="M17" s="2"/>
      <c r="N17" s="2"/>
      <c r="O17" s="2"/>
      <c r="P17" s="2"/>
      <c r="Q17" s="2"/>
      <c r="R17" s="2"/>
      <c r="S17" s="2"/>
      <c r="T17" s="2"/>
      <c r="U17" s="2"/>
      <c r="V17" s="2"/>
      <c r="W17" s="2"/>
      <c r="X17" s="2"/>
      <c r="Y17" s="2"/>
      <c r="Z17" s="2"/>
    </row>
    <row r="18" spans="1:26" ht="13.8">
      <c r="A18" s="9" t="s">
        <v>17</v>
      </c>
      <c r="B18" s="17">
        <f>B14+B15+B16-B17</f>
        <v>339327092000</v>
      </c>
      <c r="C18" s="2"/>
      <c r="D18" s="2"/>
      <c r="E18" s="11"/>
      <c r="F18" s="2"/>
      <c r="G18" s="2"/>
      <c r="H18" s="2"/>
      <c r="I18" s="2"/>
      <c r="J18" s="64"/>
      <c r="K18" s="2"/>
      <c r="L18" s="2"/>
      <c r="M18" s="2"/>
      <c r="N18" s="2"/>
      <c r="O18" s="2"/>
      <c r="P18" s="2"/>
      <c r="Q18" s="2"/>
      <c r="R18" s="2"/>
      <c r="S18" s="2"/>
      <c r="T18" s="2"/>
      <c r="U18" s="2"/>
      <c r="V18" s="2"/>
      <c r="W18" s="2"/>
      <c r="X18" s="2"/>
      <c r="Y18" s="2"/>
      <c r="Z18" s="2"/>
    </row>
    <row r="19" spans="1:26" ht="15.75" customHeight="1" thickBot="1">
      <c r="A19" s="9" t="s">
        <v>18</v>
      </c>
      <c r="B19" s="19" t="s">
        <v>78</v>
      </c>
      <c r="C19" s="2"/>
      <c r="D19" s="2"/>
      <c r="E19" s="11"/>
      <c r="F19" s="2"/>
      <c r="G19" s="2"/>
      <c r="H19" s="2"/>
      <c r="I19" s="2"/>
      <c r="J19" s="64"/>
      <c r="K19" s="2"/>
      <c r="L19" s="2"/>
      <c r="M19" s="2"/>
      <c r="N19" s="2"/>
      <c r="O19" s="2"/>
      <c r="P19" s="2"/>
      <c r="Q19" s="2"/>
      <c r="R19" s="2"/>
      <c r="S19" s="2"/>
      <c r="T19" s="2"/>
      <c r="U19" s="2"/>
      <c r="V19" s="2"/>
      <c r="W19" s="2"/>
      <c r="X19" s="2"/>
      <c r="Y19" s="2"/>
      <c r="Z19" s="2"/>
    </row>
    <row r="20" spans="1:26" ht="48.75" customHeight="1" thickBot="1">
      <c r="A20" s="9" t="s">
        <v>19</v>
      </c>
      <c r="B20" s="20" t="s">
        <v>20</v>
      </c>
      <c r="C20" s="21" t="s">
        <v>21</v>
      </c>
      <c r="D20" s="22" t="s">
        <v>77</v>
      </c>
      <c r="E20" s="21" t="s">
        <v>79</v>
      </c>
      <c r="F20" s="2"/>
      <c r="G20" s="2"/>
      <c r="H20" s="2"/>
      <c r="I20" s="2"/>
      <c r="J20" s="64"/>
      <c r="K20" s="2"/>
      <c r="L20" s="2"/>
      <c r="M20" s="2"/>
      <c r="N20" s="2"/>
      <c r="O20" s="2"/>
      <c r="P20" s="2"/>
      <c r="Q20" s="2"/>
      <c r="R20" s="2"/>
      <c r="S20" s="2"/>
      <c r="T20" s="2"/>
      <c r="U20" s="2"/>
      <c r="V20" s="2"/>
      <c r="W20" s="2"/>
      <c r="X20" s="2"/>
      <c r="Y20" s="2"/>
      <c r="Z20" s="2"/>
    </row>
    <row r="21" spans="1:26" ht="13.8">
      <c r="A21" s="9" t="s">
        <v>22</v>
      </c>
      <c r="B21" s="23">
        <f>C21*(1+(F21+G21)/2)</f>
        <v>69032128254.640839</v>
      </c>
      <c r="C21" s="23">
        <v>67680000000</v>
      </c>
      <c r="D21" s="24">
        <v>66832000000</v>
      </c>
      <c r="E21" s="23">
        <v>65058000000</v>
      </c>
      <c r="F21" s="127">
        <f>(C21-D21)/D21</f>
        <v>1.2688532439549916E-2</v>
      </c>
      <c r="G21" s="127">
        <f>(D21-E21)/E21</f>
        <v>2.7267976267330688E-2</v>
      </c>
      <c r="H21" s="128"/>
      <c r="I21" s="2"/>
      <c r="J21" s="64"/>
      <c r="K21" s="2"/>
      <c r="L21" s="2"/>
      <c r="M21" s="2"/>
      <c r="N21" s="2"/>
      <c r="O21" s="2"/>
      <c r="P21" s="2"/>
      <c r="Q21" s="2"/>
      <c r="R21" s="2"/>
      <c r="S21" s="2"/>
      <c r="T21" s="2"/>
      <c r="U21" s="2"/>
      <c r="V21" s="2"/>
      <c r="W21" s="2"/>
      <c r="X21" s="2"/>
      <c r="Y21" s="2"/>
      <c r="Z21" s="2"/>
    </row>
    <row r="22" spans="1:26" ht="13.8">
      <c r="A22" s="9" t="s">
        <v>23</v>
      </c>
      <c r="B22" s="109">
        <f>(B21-C21)/C21</f>
        <v>1.9978254353440288E-2</v>
      </c>
      <c r="C22" s="110" t="s">
        <v>24</v>
      </c>
      <c r="D22" s="109">
        <f>(E21-D21)/D21</f>
        <v>-2.6544170457265981E-2</v>
      </c>
      <c r="E22" s="27" t="s">
        <v>24</v>
      </c>
      <c r="F22" s="127" t="e">
        <f t="shared" ref="F22:F76" si="0">(C22-D22)/D22</f>
        <v>#VALUE!</v>
      </c>
      <c r="G22" s="127" t="e">
        <f t="shared" ref="G22:G76" si="1">(D22-E22)/E22</f>
        <v>#VALUE!</v>
      </c>
      <c r="H22" s="128"/>
      <c r="I22" s="2"/>
      <c r="J22" s="64"/>
      <c r="K22" s="2"/>
      <c r="L22" s="2"/>
      <c r="M22" s="2"/>
      <c r="N22" s="2"/>
      <c r="O22" s="2"/>
      <c r="P22" s="2"/>
      <c r="Q22" s="2"/>
      <c r="R22" s="2"/>
      <c r="S22" s="2"/>
      <c r="T22" s="2"/>
      <c r="U22" s="2"/>
      <c r="V22" s="2"/>
      <c r="W22" s="2"/>
      <c r="X22" s="2"/>
      <c r="Y22" s="2"/>
      <c r="Z22" s="2"/>
    </row>
    <row r="23" spans="1:26" ht="13.8">
      <c r="A23" s="9" t="s">
        <v>25</v>
      </c>
      <c r="B23" s="23">
        <f>C23*(1+(F23+G23)/2)</f>
        <v>35951238544.592812</v>
      </c>
      <c r="C23" s="23">
        <v>34768000000</v>
      </c>
      <c r="D23" s="23">
        <v>34432000000</v>
      </c>
      <c r="E23" s="24">
        <v>32535000000</v>
      </c>
      <c r="F23" s="127">
        <f t="shared" si="0"/>
        <v>9.7583643122676582E-3</v>
      </c>
      <c r="G23" s="127">
        <f t="shared" si="1"/>
        <v>5.8306439219302293E-2</v>
      </c>
      <c r="H23" s="128"/>
      <c r="I23" s="2"/>
      <c r="J23" s="28" t="s">
        <v>26</v>
      </c>
      <c r="K23" s="2"/>
      <c r="L23" s="2"/>
      <c r="M23" s="2"/>
      <c r="N23" s="2"/>
      <c r="O23" s="2"/>
      <c r="P23" s="2"/>
      <c r="Q23" s="2"/>
      <c r="R23" s="2"/>
      <c r="S23" s="2"/>
      <c r="T23" s="2"/>
      <c r="U23" s="2"/>
      <c r="V23" s="2"/>
      <c r="W23" s="2"/>
      <c r="X23" s="2"/>
      <c r="Y23" s="2"/>
      <c r="Z23" s="2"/>
    </row>
    <row r="24" spans="1:26" ht="13.8">
      <c r="A24" s="9" t="s">
        <v>27</v>
      </c>
      <c r="B24" s="23">
        <f t="shared" ref="B24:B33" si="2">C24*(1+(F24+G24)/2)</f>
        <v>12775050887.565207</v>
      </c>
      <c r="C24" s="29">
        <v>13156000000</v>
      </c>
      <c r="D24" s="29">
        <v>13363000000</v>
      </c>
      <c r="E24" s="30">
        <v>13955000000</v>
      </c>
      <c r="F24" s="127">
        <f t="shared" si="0"/>
        <v>-1.549053356282272E-2</v>
      </c>
      <c r="G24" s="127">
        <f t="shared" si="1"/>
        <v>-4.242207094231458E-2</v>
      </c>
      <c r="H24" s="128"/>
      <c r="I24" s="2"/>
      <c r="J24" s="28"/>
      <c r="K24" s="2"/>
      <c r="L24" s="2"/>
      <c r="M24" s="2"/>
      <c r="N24" s="2"/>
      <c r="O24" s="2"/>
      <c r="P24" s="2"/>
      <c r="Q24" s="2"/>
      <c r="R24" s="2"/>
      <c r="S24" s="2"/>
      <c r="T24" s="2"/>
      <c r="U24" s="2"/>
      <c r="V24" s="2"/>
      <c r="W24" s="2"/>
      <c r="X24" s="2"/>
      <c r="Y24" s="2"/>
      <c r="Z24" s="2"/>
    </row>
    <row r="25" spans="1:26" ht="13.8">
      <c r="A25" s="9" t="s">
        <v>28</v>
      </c>
      <c r="B25" s="23">
        <f t="shared" si="2"/>
        <v>2826027571.9855657</v>
      </c>
      <c r="C25" s="29">
        <v>2824000000</v>
      </c>
      <c r="D25" s="29">
        <v>2834000000</v>
      </c>
      <c r="E25" s="30">
        <v>2820000000</v>
      </c>
      <c r="F25" s="127">
        <f t="shared" si="0"/>
        <v>-3.5285815102328866E-3</v>
      </c>
      <c r="G25" s="127">
        <f t="shared" si="1"/>
        <v>4.9645390070921988E-3</v>
      </c>
      <c r="H25" s="128"/>
      <c r="I25" s="2"/>
      <c r="J25" s="2"/>
      <c r="K25" s="2"/>
      <c r="L25" s="2"/>
      <c r="M25" s="2"/>
      <c r="N25" s="2"/>
      <c r="O25" s="2"/>
      <c r="P25" s="2"/>
      <c r="Q25" s="2"/>
      <c r="R25" s="2"/>
      <c r="S25" s="2"/>
      <c r="T25" s="2"/>
      <c r="U25" s="2"/>
      <c r="V25" s="2"/>
      <c r="W25" s="2"/>
      <c r="X25" s="2"/>
      <c r="Y25" s="2"/>
      <c r="Z25" s="2"/>
    </row>
    <row r="26" spans="1:26" ht="13.8">
      <c r="A26" s="9" t="s">
        <v>29</v>
      </c>
      <c r="B26" s="31">
        <f t="shared" ref="B26:C26" si="3">B24+B25</f>
        <v>15601078459.550772</v>
      </c>
      <c r="C26" s="31">
        <f t="shared" si="3"/>
        <v>15980000000</v>
      </c>
      <c r="D26" s="31">
        <f>D24+D25</f>
        <v>16197000000</v>
      </c>
      <c r="E26" s="32">
        <f>E24+E25</f>
        <v>16775000000</v>
      </c>
      <c r="F26" s="127">
        <f t="shared" si="0"/>
        <v>-1.3397542754831142E-2</v>
      </c>
      <c r="G26" s="127">
        <f t="shared" si="1"/>
        <v>-3.4456035767511176E-2</v>
      </c>
      <c r="H26" s="128"/>
      <c r="I26" s="2"/>
      <c r="J26" s="2"/>
      <c r="K26" s="2"/>
      <c r="L26" s="2"/>
      <c r="M26" s="2"/>
      <c r="N26" s="2"/>
      <c r="O26" s="2"/>
      <c r="P26" s="2"/>
      <c r="Q26" s="2"/>
      <c r="R26" s="2"/>
      <c r="S26" s="2"/>
      <c r="T26" s="2"/>
      <c r="U26" s="2"/>
      <c r="V26" s="2"/>
      <c r="W26" s="2"/>
      <c r="X26" s="2"/>
      <c r="Y26" s="2"/>
      <c r="Z26" s="2"/>
    </row>
    <row r="27" spans="1:26" ht="13.8">
      <c r="A27" s="9" t="s">
        <v>30</v>
      </c>
      <c r="B27" s="23">
        <f t="shared" si="2"/>
        <v>16679838777.060946</v>
      </c>
      <c r="C27" s="33">
        <v>15231000000</v>
      </c>
      <c r="D27" s="33">
        <v>14867000000</v>
      </c>
      <c r="E27" s="34">
        <v>12753000000</v>
      </c>
      <c r="F27" s="127">
        <f t="shared" si="0"/>
        <v>2.4483755969597093E-2</v>
      </c>
      <c r="G27" s="127">
        <f t="shared" si="1"/>
        <v>0.16576491805849605</v>
      </c>
      <c r="H27" s="128"/>
      <c r="I27" s="2"/>
      <c r="J27" s="2"/>
      <c r="K27" s="2"/>
      <c r="L27" s="2"/>
      <c r="M27" s="2"/>
      <c r="N27" s="2"/>
      <c r="O27" s="2"/>
      <c r="P27" s="2"/>
      <c r="Q27" s="2"/>
      <c r="R27" s="2"/>
      <c r="S27" s="2"/>
      <c r="T27" s="2"/>
      <c r="U27" s="2"/>
      <c r="V27" s="2"/>
      <c r="W27" s="2"/>
      <c r="X27" s="2"/>
      <c r="Y27" s="2"/>
      <c r="Z27" s="2"/>
    </row>
    <row r="28" spans="1:26" ht="13.8">
      <c r="A28" s="9" t="s">
        <v>31</v>
      </c>
      <c r="B28" s="23">
        <f t="shared" si="2"/>
        <v>112529409137.88727</v>
      </c>
      <c r="C28" s="33">
        <v>115095000000</v>
      </c>
      <c r="D28" s="33">
        <v>118310000000</v>
      </c>
      <c r="E28" s="34">
        <v>120406000000</v>
      </c>
      <c r="F28" s="127">
        <f t="shared" si="0"/>
        <v>-2.7174372411461416E-2</v>
      </c>
      <c r="G28" s="127">
        <f t="shared" si="1"/>
        <v>-1.7407770376891517E-2</v>
      </c>
      <c r="H28" s="128"/>
      <c r="I28" s="2"/>
      <c r="J28" s="2"/>
      <c r="K28" s="2"/>
      <c r="L28" s="2"/>
      <c r="M28" s="2"/>
      <c r="N28" s="2"/>
      <c r="O28" s="2"/>
      <c r="P28" s="2"/>
      <c r="Q28" s="2"/>
      <c r="R28" s="2"/>
      <c r="S28" s="2"/>
      <c r="T28" s="2"/>
      <c r="U28" s="2"/>
      <c r="V28" s="2"/>
      <c r="W28" s="2"/>
      <c r="X28" s="2"/>
      <c r="Y28" s="2"/>
      <c r="Z28" s="2"/>
    </row>
    <row r="29" spans="1:26" ht="13.8">
      <c r="A29" s="9" t="s">
        <v>12</v>
      </c>
      <c r="B29" s="23">
        <f t="shared" si="2"/>
        <v>69011201804.415298</v>
      </c>
      <c r="C29" s="33">
        <v>67516000000</v>
      </c>
      <c r="D29" s="33">
        <v>65427000000</v>
      </c>
      <c r="E29" s="34">
        <v>64628000000</v>
      </c>
      <c r="F29" s="127">
        <f t="shared" si="0"/>
        <v>3.1928714445106761E-2</v>
      </c>
      <c r="G29" s="127">
        <f t="shared" si="1"/>
        <v>1.2363062449712199E-2</v>
      </c>
      <c r="H29" s="128"/>
      <c r="I29" s="2"/>
      <c r="J29" s="2"/>
      <c r="K29" s="2"/>
      <c r="L29" s="2"/>
      <c r="M29" s="2"/>
      <c r="N29" s="2"/>
      <c r="O29" s="2"/>
      <c r="P29" s="2"/>
      <c r="Q29" s="2"/>
      <c r="R29" s="2"/>
      <c r="S29" s="2"/>
      <c r="T29" s="2"/>
      <c r="U29" s="2"/>
      <c r="V29" s="2"/>
      <c r="W29" s="2"/>
    </row>
    <row r="30" spans="1:26" ht="13.8">
      <c r="A30" s="9" t="s">
        <v>32</v>
      </c>
      <c r="B30" s="23">
        <f t="shared" si="2"/>
        <v>43958260332.422485</v>
      </c>
      <c r="C30" s="33">
        <v>47579000000</v>
      </c>
      <c r="D30" s="33">
        <v>52883000000</v>
      </c>
      <c r="E30" s="34">
        <v>55778000000</v>
      </c>
      <c r="F30" s="127">
        <f t="shared" si="0"/>
        <v>-0.10029688179566212</v>
      </c>
      <c r="G30" s="127">
        <f t="shared" si="1"/>
        <v>-5.1902183656638817E-2</v>
      </c>
      <c r="H30" s="128"/>
      <c r="I30" s="2"/>
      <c r="J30" s="2"/>
      <c r="K30" s="2"/>
      <c r="L30" s="2"/>
      <c r="M30" s="2"/>
      <c r="N30" s="2"/>
      <c r="O30" s="2"/>
      <c r="P30" s="2"/>
      <c r="Q30" s="2"/>
      <c r="R30" s="2"/>
      <c r="S30" s="2"/>
      <c r="T30" s="2"/>
      <c r="U30" s="2"/>
      <c r="V30" s="2"/>
      <c r="W30" s="2"/>
    </row>
    <row r="31" spans="1:26" ht="13.8">
      <c r="A31" s="9" t="s">
        <v>33</v>
      </c>
      <c r="B31" s="23">
        <f t="shared" si="2"/>
        <v>8601712089.2466965</v>
      </c>
      <c r="C31" s="29">
        <v>10216000000</v>
      </c>
      <c r="D31" s="29">
        <v>9750000000</v>
      </c>
      <c r="E31" s="111">
        <v>15326000000</v>
      </c>
      <c r="F31" s="127">
        <f t="shared" si="0"/>
        <v>4.7794871794871796E-2</v>
      </c>
      <c r="G31" s="127">
        <f t="shared" si="1"/>
        <v>-0.36382617773717862</v>
      </c>
      <c r="H31" s="128"/>
      <c r="I31" s="2"/>
      <c r="J31" s="2"/>
      <c r="K31" s="2"/>
      <c r="L31" s="2"/>
      <c r="M31" s="2"/>
      <c r="N31" s="2"/>
      <c r="O31" s="2"/>
      <c r="P31" s="2"/>
      <c r="Q31" s="2"/>
      <c r="R31" s="2"/>
      <c r="S31" s="2"/>
      <c r="T31" s="2"/>
      <c r="U31" s="2"/>
      <c r="V31" s="2"/>
      <c r="W31" s="2"/>
    </row>
    <row r="32" spans="1:26" ht="13.8">
      <c r="A32" s="9" t="s">
        <v>34</v>
      </c>
      <c r="B32" s="117">
        <f t="shared" si="2"/>
        <v>0.75619609195402293</v>
      </c>
      <c r="C32" s="13">
        <v>1.46</v>
      </c>
      <c r="D32" s="35">
        <v>3.75</v>
      </c>
      <c r="E32" s="35">
        <v>5.8</v>
      </c>
      <c r="F32" s="127">
        <f t="shared" si="0"/>
        <v>-0.61066666666666669</v>
      </c>
      <c r="G32" s="127">
        <f t="shared" si="1"/>
        <v>-0.35344827586206895</v>
      </c>
      <c r="H32" s="128"/>
      <c r="I32" s="2"/>
      <c r="J32" s="2"/>
      <c r="K32" s="2"/>
      <c r="L32" s="2"/>
      <c r="M32" s="2"/>
      <c r="N32" s="2"/>
      <c r="O32" s="2"/>
      <c r="P32" s="2"/>
      <c r="Q32" s="2"/>
      <c r="R32" s="2"/>
      <c r="S32" s="2"/>
      <c r="T32" s="2"/>
      <c r="U32" s="2"/>
      <c r="V32" s="2"/>
      <c r="W32" s="2"/>
    </row>
    <row r="33" spans="1:26" ht="13.8">
      <c r="A33" s="9" t="s">
        <v>35</v>
      </c>
      <c r="B33" s="117">
        <f t="shared" si="2"/>
        <v>0.69842917237378943</v>
      </c>
      <c r="C33" s="13">
        <v>1.36</v>
      </c>
      <c r="D33" s="35">
        <v>3.67</v>
      </c>
      <c r="E33" s="35">
        <v>5.59</v>
      </c>
      <c r="F33" s="127">
        <f t="shared" si="0"/>
        <v>-0.62942779291553119</v>
      </c>
      <c r="G33" s="127">
        <f t="shared" si="1"/>
        <v>-0.3434704830053667</v>
      </c>
      <c r="H33" s="128"/>
      <c r="I33" s="2"/>
      <c r="J33" s="2"/>
      <c r="K33" s="2"/>
      <c r="L33" s="2"/>
      <c r="M33" s="2"/>
      <c r="N33" s="2"/>
      <c r="O33" s="2"/>
      <c r="P33" s="2"/>
      <c r="Q33" s="2"/>
      <c r="R33" s="2"/>
      <c r="S33" s="2"/>
      <c r="T33" s="2"/>
      <c r="U33" s="2"/>
      <c r="V33" s="2"/>
      <c r="W33" s="2"/>
    </row>
    <row r="34" spans="1:26" ht="13.8">
      <c r="A34" s="9" t="s">
        <v>36</v>
      </c>
      <c r="B34" s="121">
        <f>(B33-C33)/C33</f>
        <v>-0.48644913796044897</v>
      </c>
      <c r="C34" s="122" t="s">
        <v>24</v>
      </c>
      <c r="D34" s="109">
        <f>(D33-E33)/E33</f>
        <v>-0.3434704830053667</v>
      </c>
      <c r="E34" s="27" t="s">
        <v>24</v>
      </c>
      <c r="F34" s="127" t="e">
        <f t="shared" si="0"/>
        <v>#VALUE!</v>
      </c>
      <c r="G34" s="127" t="e">
        <f t="shared" si="1"/>
        <v>#VALUE!</v>
      </c>
      <c r="H34" s="128"/>
      <c r="I34" s="2"/>
      <c r="J34" s="2"/>
      <c r="K34" s="2"/>
      <c r="L34" s="2"/>
      <c r="M34" s="2"/>
      <c r="N34" s="2"/>
      <c r="O34" s="2"/>
      <c r="P34" s="2"/>
      <c r="Q34" s="2"/>
      <c r="R34" s="2"/>
      <c r="S34" s="2"/>
      <c r="T34" s="2"/>
      <c r="U34" s="2"/>
      <c r="V34" s="2"/>
      <c r="W34" s="2"/>
    </row>
    <row r="35" spans="1:26" ht="13.8">
      <c r="A35" s="9" t="s">
        <v>37</v>
      </c>
      <c r="B35" s="37">
        <f t="shared" ref="B35:E35" si="4">$B$11/B33</f>
        <v>156.73743928527259</v>
      </c>
      <c r="C35" s="37">
        <f t="shared" si="4"/>
        <v>80.492647058823522</v>
      </c>
      <c r="D35" s="37">
        <f t="shared" si="4"/>
        <v>29.8283378746594</v>
      </c>
      <c r="E35" s="38">
        <f t="shared" si="4"/>
        <v>19.583184257602863</v>
      </c>
      <c r="F35" s="127">
        <f t="shared" si="0"/>
        <v>1.6985294117647058</v>
      </c>
      <c r="G35" s="127">
        <f t="shared" si="1"/>
        <v>0.52316076294277924</v>
      </c>
      <c r="H35" s="128"/>
      <c r="I35" s="2"/>
      <c r="J35" s="2"/>
      <c r="K35" s="2"/>
      <c r="L35" s="2"/>
      <c r="M35" s="2"/>
      <c r="N35" s="2"/>
      <c r="O35" s="2"/>
      <c r="P35" s="2"/>
      <c r="Q35" s="2"/>
      <c r="R35" s="2"/>
      <c r="S35" s="2"/>
      <c r="T35" s="2"/>
      <c r="U35" s="2"/>
      <c r="V35" s="2"/>
      <c r="W35" s="2"/>
    </row>
    <row r="36" spans="1:26" ht="13.8">
      <c r="A36" s="9" t="s">
        <v>38</v>
      </c>
      <c r="B36" s="118">
        <f t="shared" ref="B36" si="5">C36*(1+(F36+G36)/2)</f>
        <v>3.0055017921146949</v>
      </c>
      <c r="C36" s="13">
        <v>2.9</v>
      </c>
      <c r="D36" s="13">
        <v>2.79</v>
      </c>
      <c r="E36" s="112">
        <v>2.7</v>
      </c>
      <c r="F36" s="127">
        <f t="shared" si="0"/>
        <v>3.9426523297490995E-2</v>
      </c>
      <c r="G36" s="127">
        <f t="shared" si="1"/>
        <v>3.3333333333333277E-2</v>
      </c>
      <c r="H36" s="128"/>
      <c r="I36" s="2"/>
      <c r="J36" s="2"/>
      <c r="K36" s="2"/>
      <c r="L36" s="2"/>
      <c r="M36" s="2"/>
      <c r="N36" s="2"/>
      <c r="O36" s="2"/>
      <c r="P36" s="2"/>
      <c r="Q36" s="2"/>
      <c r="R36" s="2"/>
      <c r="S36" s="2"/>
      <c r="T36" s="2"/>
      <c r="U36" s="2"/>
      <c r="V36" s="2"/>
      <c r="W36" s="2"/>
    </row>
    <row r="37" spans="1:26" ht="13.8">
      <c r="A37" s="9" t="s">
        <v>39</v>
      </c>
      <c r="B37" s="36">
        <f t="shared" ref="B37:E37" si="6">B36/$B$11</f>
        <v>2.7455026875990635E-2</v>
      </c>
      <c r="C37" s="36">
        <f t="shared" si="6"/>
        <v>2.6491276148716544E-2</v>
      </c>
      <c r="D37" s="36">
        <f t="shared" si="6"/>
        <v>2.5486434639627294E-2</v>
      </c>
      <c r="E37" s="39">
        <f t="shared" si="6"/>
        <v>2.4664291586736095E-2</v>
      </c>
      <c r="F37" s="127">
        <f t="shared" si="0"/>
        <v>3.9426523297491085E-2</v>
      </c>
      <c r="G37" s="127">
        <f t="shared" si="1"/>
        <v>3.3333333333333173E-2</v>
      </c>
      <c r="H37" s="128"/>
      <c r="I37" s="2"/>
      <c r="J37" s="2"/>
      <c r="K37" s="2"/>
      <c r="L37" s="2"/>
      <c r="M37" s="2"/>
      <c r="N37" s="2"/>
      <c r="O37" s="2"/>
      <c r="P37" s="2"/>
      <c r="Q37" s="2"/>
      <c r="R37" s="2"/>
      <c r="S37" s="2"/>
      <c r="T37" s="2"/>
      <c r="U37" s="2"/>
      <c r="V37" s="2"/>
      <c r="W37" s="2"/>
    </row>
    <row r="38" spans="1:26" ht="13.8">
      <c r="A38" s="9" t="s">
        <v>40</v>
      </c>
      <c r="B38" s="40">
        <f t="shared" ref="B38:E38" si="7">$B$18/B26</f>
        <v>21.750233029067839</v>
      </c>
      <c r="C38" s="40">
        <f t="shared" si="7"/>
        <v>21.234486357947436</v>
      </c>
      <c r="D38" s="40">
        <f t="shared" si="7"/>
        <v>20.949996419089956</v>
      </c>
      <c r="E38" s="41">
        <f t="shared" si="7"/>
        <v>20.228142593144561</v>
      </c>
      <c r="F38" s="127">
        <f t="shared" si="0"/>
        <v>1.3579474342928667E-2</v>
      </c>
      <c r="G38" s="127">
        <f t="shared" si="1"/>
        <v>3.5685620793974214E-2</v>
      </c>
      <c r="H38" s="128"/>
      <c r="I38" s="2"/>
      <c r="J38" s="2"/>
      <c r="K38" s="2"/>
      <c r="L38" s="2"/>
      <c r="M38" s="2"/>
      <c r="N38" s="2"/>
      <c r="O38" s="2"/>
      <c r="P38" s="2"/>
      <c r="Q38" s="2"/>
      <c r="R38" s="2"/>
      <c r="S38" s="2"/>
      <c r="T38" s="2"/>
      <c r="U38" s="2"/>
      <c r="V38" s="2"/>
      <c r="W38" s="2"/>
      <c r="X38" s="2"/>
      <c r="Y38" s="2"/>
      <c r="Z38" s="2"/>
    </row>
    <row r="39" spans="1:26" ht="13.8">
      <c r="A39" s="9" t="s">
        <v>41</v>
      </c>
      <c r="B39" s="37">
        <f t="shared" ref="B39:C39" si="8">$B$11/(B21/$B$12)</f>
        <v>3.9701672095206639</v>
      </c>
      <c r="C39" s="42">
        <f t="shared" si="8"/>
        <v>4.0494842198581562</v>
      </c>
      <c r="D39" s="42">
        <f>$B$11/(E21/$B$12)</f>
        <v>4.2126885548279995</v>
      </c>
      <c r="E39" s="43">
        <f>$B$11/(D21/$B$12)</f>
        <v>4.1008662317452718</v>
      </c>
      <c r="F39" s="127">
        <f t="shared" si="0"/>
        <v>-3.8741134751772988E-2</v>
      </c>
      <c r="G39" s="127">
        <f t="shared" si="1"/>
        <v>2.7267976267330657E-2</v>
      </c>
      <c r="H39" s="128"/>
      <c r="I39" s="2"/>
      <c r="J39" s="2"/>
      <c r="K39" s="2"/>
      <c r="L39" s="2"/>
      <c r="M39" s="2"/>
      <c r="N39" s="2"/>
      <c r="O39" s="2"/>
      <c r="P39" s="2"/>
      <c r="Q39" s="2"/>
      <c r="R39" s="2"/>
      <c r="S39" s="2"/>
      <c r="T39" s="2"/>
      <c r="U39" s="2"/>
      <c r="V39" s="2"/>
      <c r="W39" s="2"/>
      <c r="X39" s="2"/>
      <c r="Y39" s="2"/>
      <c r="Z39" s="2"/>
    </row>
    <row r="40" spans="1:26" ht="13.8">
      <c r="A40" s="9" t="s">
        <v>42</v>
      </c>
      <c r="B40" s="25">
        <f>$B$11/(B27/$B$13)</f>
        <v>16.666771706589874</v>
      </c>
      <c r="C40" s="42">
        <f>$B$11/(C27/$B$13)</f>
        <v>18.252187315343708</v>
      </c>
      <c r="D40" s="42">
        <f>$B$11/(D27/$B$13)</f>
        <v>18.699069415483958</v>
      </c>
      <c r="E40" s="43">
        <f>$B$11/(E27/$B$13)</f>
        <v>21.798719124911788</v>
      </c>
      <c r="F40" s="127">
        <f t="shared" si="0"/>
        <v>-2.3898627798568679E-2</v>
      </c>
      <c r="G40" s="127">
        <f t="shared" si="1"/>
        <v>-0.14219412120804473</v>
      </c>
      <c r="H40" s="128"/>
      <c r="I40" s="2"/>
      <c r="J40" s="2"/>
      <c r="K40" s="2"/>
      <c r="L40" s="2"/>
      <c r="M40" s="2"/>
      <c r="N40" s="2"/>
      <c r="O40" s="2"/>
      <c r="P40" s="2"/>
      <c r="Q40" s="2"/>
      <c r="R40" s="2"/>
      <c r="S40" s="2"/>
      <c r="T40" s="2"/>
      <c r="U40" s="2"/>
      <c r="V40" s="2"/>
      <c r="W40" s="2"/>
      <c r="X40" s="2"/>
      <c r="Y40" s="2"/>
      <c r="Z40" s="2"/>
    </row>
    <row r="41" spans="1:26" ht="13.8">
      <c r="A41" s="9" t="s">
        <v>43</v>
      </c>
      <c r="B41" s="36">
        <f t="shared" ref="B41:C41" si="9">B24/B21</f>
        <v>0.18505949636148405</v>
      </c>
      <c r="C41" s="36">
        <f t="shared" si="9"/>
        <v>0.1943853427895981</v>
      </c>
      <c r="D41" s="36">
        <f>D24/E21</f>
        <v>0.20540133419410372</v>
      </c>
      <c r="E41" s="39">
        <f>E24/D21</f>
        <v>0.20880715824754609</v>
      </c>
      <c r="F41" s="127">
        <f t="shared" si="0"/>
        <v>-5.3631547466461649E-2</v>
      </c>
      <c r="G41" s="127">
        <f t="shared" si="1"/>
        <v>-1.6310858698649948E-2</v>
      </c>
      <c r="H41" s="128"/>
      <c r="I41" s="2"/>
      <c r="J41" s="2"/>
      <c r="K41" s="2"/>
      <c r="L41" s="2"/>
      <c r="M41" s="2"/>
      <c r="N41" s="2"/>
      <c r="O41" s="2"/>
      <c r="P41" s="2"/>
      <c r="Q41" s="2"/>
      <c r="R41" s="2"/>
      <c r="S41" s="2"/>
      <c r="T41" s="2"/>
      <c r="U41" s="2"/>
      <c r="V41" s="2"/>
      <c r="W41" s="2"/>
      <c r="X41" s="2"/>
      <c r="Y41" s="2"/>
      <c r="Z41" s="2"/>
    </row>
    <row r="42" spans="1:26" ht="13.8">
      <c r="A42" s="9" t="s">
        <v>44</v>
      </c>
      <c r="B42" s="36">
        <f t="shared" ref="B42:C42" si="10">B31/B21</f>
        <v>0.12460447485433607</v>
      </c>
      <c r="C42" s="36">
        <f t="shared" si="10"/>
        <v>0.15094562647754137</v>
      </c>
      <c r="D42" s="36">
        <f>D31/E21</f>
        <v>0.14986627317163148</v>
      </c>
      <c r="E42" s="39">
        <f>E31/D21</f>
        <v>0.2293212832176203</v>
      </c>
      <c r="F42" s="127">
        <f t="shared" si="0"/>
        <v>7.2021094744497798E-3</v>
      </c>
      <c r="G42" s="127">
        <f t="shared" si="1"/>
        <v>-0.34647900504981893</v>
      </c>
      <c r="H42" s="128"/>
      <c r="I42" s="2"/>
      <c r="J42" s="2"/>
      <c r="K42" s="2"/>
      <c r="L42" s="2"/>
      <c r="M42" s="2"/>
      <c r="N42" s="2"/>
      <c r="O42" s="2"/>
      <c r="P42" s="2"/>
      <c r="Q42" s="2"/>
      <c r="R42" s="2"/>
      <c r="S42" s="2"/>
      <c r="T42" s="2"/>
      <c r="U42" s="2"/>
      <c r="V42" s="2"/>
      <c r="W42" s="2"/>
      <c r="X42" s="2"/>
      <c r="Y42" s="2"/>
      <c r="Z42" s="2"/>
    </row>
    <row r="43" spans="1:26" ht="13.8">
      <c r="A43" s="9" t="s">
        <v>45</v>
      </c>
      <c r="B43" s="37">
        <f t="shared" ref="B43:C43" si="11">B21/B28</f>
        <v>0.61345855082250289</v>
      </c>
      <c r="C43" s="37">
        <f t="shared" si="11"/>
        <v>0.58803597028541643</v>
      </c>
      <c r="D43" s="37">
        <f>E21/D28</f>
        <v>0.5498943453638746</v>
      </c>
      <c r="E43" s="38">
        <f>D21/E28</f>
        <v>0.55505539591050279</v>
      </c>
      <c r="F43" s="127">
        <f t="shared" si="0"/>
        <v>6.9361733291334091E-2</v>
      </c>
      <c r="G43" s="127">
        <f t="shared" si="1"/>
        <v>-9.2982620917721089E-3</v>
      </c>
      <c r="H43" s="128"/>
      <c r="I43" s="2"/>
      <c r="J43" s="2"/>
      <c r="K43" s="2"/>
      <c r="L43" s="2"/>
      <c r="M43" s="2"/>
      <c r="N43" s="2"/>
      <c r="O43" s="2"/>
      <c r="P43" s="2"/>
      <c r="Q43" s="2"/>
      <c r="R43" s="2"/>
      <c r="S43" s="2"/>
      <c r="T43" s="2"/>
      <c r="U43" s="2"/>
      <c r="V43" s="2"/>
      <c r="W43" s="2"/>
      <c r="X43" s="2"/>
      <c r="Y43" s="2"/>
      <c r="Z43" s="2"/>
    </row>
    <row r="44" spans="1:26" ht="13.8">
      <c r="A44" s="9" t="s">
        <v>46</v>
      </c>
      <c r="B44" s="37">
        <f t="shared" ref="B44:E44" si="12">B28/B30</f>
        <v>2.5599149804135553</v>
      </c>
      <c r="C44" s="37">
        <f t="shared" si="12"/>
        <v>2.4190294037285356</v>
      </c>
      <c r="D44" s="37">
        <f t="shared" si="12"/>
        <v>2.2372028818334813</v>
      </c>
      <c r="E44" s="38">
        <f t="shared" si="12"/>
        <v>2.1586647065151134</v>
      </c>
      <c r="F44" s="127">
        <f t="shared" si="0"/>
        <v>8.1274042408724184E-2</v>
      </c>
      <c r="G44" s="127">
        <f t="shared" si="1"/>
        <v>3.6382757860139198E-2</v>
      </c>
      <c r="H44" s="128"/>
      <c r="I44" s="2"/>
      <c r="J44" s="2"/>
      <c r="K44" s="2"/>
      <c r="L44" s="2"/>
      <c r="M44" s="2"/>
      <c r="N44" s="2"/>
      <c r="O44" s="2"/>
      <c r="P44" s="2"/>
      <c r="Q44" s="2"/>
      <c r="R44" s="2"/>
      <c r="S44" s="2"/>
      <c r="T44" s="2"/>
      <c r="U44" s="2"/>
      <c r="V44" s="2"/>
      <c r="W44" s="2"/>
      <c r="X44" s="2"/>
      <c r="Y44" s="2"/>
      <c r="Z44" s="2"/>
    </row>
    <row r="45" spans="1:26" ht="13.8">
      <c r="A45" s="9" t="s">
        <v>47</v>
      </c>
      <c r="B45" s="36">
        <f t="shared" ref="B45:E45" si="13">B44*B43*B42</f>
        <v>0.19567908338952836</v>
      </c>
      <c r="C45" s="36">
        <f t="shared" si="13"/>
        <v>0.21471657664095506</v>
      </c>
      <c r="D45" s="36">
        <f t="shared" si="13"/>
        <v>0.18436926800673184</v>
      </c>
      <c r="E45" s="39">
        <f t="shared" si="13"/>
        <v>0.2747678296102406</v>
      </c>
      <c r="F45" s="127">
        <f t="shared" si="0"/>
        <v>0.16460068948755144</v>
      </c>
      <c r="G45" s="127">
        <f t="shared" si="1"/>
        <v>-0.32899980223936526</v>
      </c>
      <c r="H45" s="128"/>
      <c r="I45" s="2"/>
      <c r="J45" s="2"/>
      <c r="K45" s="2"/>
      <c r="L45" s="2"/>
      <c r="M45" s="2"/>
      <c r="N45" s="2"/>
      <c r="O45" s="2"/>
      <c r="P45" s="2"/>
      <c r="Q45" s="2"/>
      <c r="R45" s="2"/>
      <c r="S45" s="2"/>
      <c r="T45" s="2"/>
      <c r="U45" s="2"/>
      <c r="V45" s="2"/>
      <c r="W45" s="2"/>
      <c r="X45" s="2"/>
      <c r="Y45" s="2"/>
      <c r="Z45" s="2"/>
    </row>
    <row r="46" spans="1:26" ht="13.8">
      <c r="A46" s="9" t="s">
        <v>48</v>
      </c>
      <c r="B46" s="36">
        <f t="shared" ref="B46:E46" si="14">B29/B30</f>
        <v>1.5699256813744835</v>
      </c>
      <c r="C46" s="36">
        <f t="shared" si="14"/>
        <v>1.4190294037285356</v>
      </c>
      <c r="D46" s="36">
        <f t="shared" si="14"/>
        <v>1.2372028818334815</v>
      </c>
      <c r="E46" s="39">
        <f t="shared" si="14"/>
        <v>1.1586647065151134</v>
      </c>
      <c r="F46" s="127">
        <f t="shared" si="0"/>
        <v>0.14696580857102032</v>
      </c>
      <c r="G46" s="127">
        <f t="shared" si="1"/>
        <v>6.7783349986196895E-2</v>
      </c>
      <c r="H46" s="128"/>
      <c r="I46" s="2"/>
      <c r="J46" s="2"/>
      <c r="K46" s="2"/>
      <c r="L46" s="2"/>
      <c r="M46" s="2"/>
      <c r="N46" s="2"/>
      <c r="O46" s="2"/>
      <c r="P46" s="2"/>
      <c r="Q46" s="2"/>
      <c r="R46" s="2"/>
      <c r="S46" s="2"/>
      <c r="T46" s="2"/>
      <c r="U46" s="2"/>
      <c r="V46" s="2"/>
      <c r="W46" s="2"/>
      <c r="X46" s="2"/>
      <c r="Y46" s="2"/>
      <c r="Z46" s="2"/>
    </row>
    <row r="47" spans="1:26" ht="13.8">
      <c r="A47" s="9" t="s">
        <v>49</v>
      </c>
      <c r="B47" s="120">
        <f t="shared" ref="B47" si="15">C47*(1+(F47+G47)/2)</f>
        <v>-20930891.665604092</v>
      </c>
      <c r="C47" s="33">
        <v>-509000000</v>
      </c>
      <c r="D47" s="33">
        <v>506000000</v>
      </c>
      <c r="E47" s="34">
        <v>465000000</v>
      </c>
      <c r="F47" s="127">
        <f t="shared" si="0"/>
        <v>-2.0059288537549409</v>
      </c>
      <c r="G47" s="127">
        <f t="shared" si="1"/>
        <v>8.8172043010752682E-2</v>
      </c>
      <c r="H47" s="128"/>
      <c r="I47" s="2"/>
      <c r="J47" s="2"/>
      <c r="K47" s="2"/>
      <c r="L47" s="2"/>
      <c r="M47" s="2"/>
      <c r="N47" s="2"/>
      <c r="O47" s="2"/>
      <c r="P47" s="2"/>
      <c r="Q47" s="2"/>
      <c r="R47" s="2"/>
      <c r="S47" s="2"/>
      <c r="T47" s="2"/>
      <c r="U47" s="2"/>
      <c r="V47" s="2"/>
      <c r="W47" s="2"/>
      <c r="X47" s="2"/>
      <c r="Y47" s="2"/>
      <c r="Z47" s="2"/>
    </row>
    <row r="48" spans="1:26" ht="13.8">
      <c r="A48" s="9" t="s">
        <v>50</v>
      </c>
      <c r="B48" s="42">
        <f t="shared" ref="B48:C48" si="16">B24/B47</f>
        <v>-610.34432224206455</v>
      </c>
      <c r="C48" s="42">
        <f t="shared" si="16"/>
        <v>-25.846758349705304</v>
      </c>
      <c r="D48" s="42">
        <f>D24/D47</f>
        <v>26.40909090909091</v>
      </c>
      <c r="E48" s="43">
        <f>E24/E47</f>
        <v>30.010752688172044</v>
      </c>
      <c r="F48" s="127">
        <f t="shared" si="0"/>
        <v>-1.9787068566153472</v>
      </c>
      <c r="G48" s="127">
        <f t="shared" si="1"/>
        <v>-0.12001237744698869</v>
      </c>
      <c r="H48" s="128"/>
      <c r="I48" s="2"/>
      <c r="J48" s="2"/>
      <c r="K48" s="2"/>
      <c r="L48" s="2"/>
      <c r="M48" s="2"/>
      <c r="N48" s="2"/>
      <c r="O48" s="2"/>
      <c r="P48" s="2"/>
      <c r="Q48" s="2"/>
      <c r="R48" s="2"/>
      <c r="S48" s="2"/>
      <c r="T48" s="2"/>
      <c r="U48" s="2"/>
      <c r="V48" s="2"/>
      <c r="W48" s="2"/>
      <c r="X48" s="2"/>
      <c r="Y48" s="2"/>
      <c r="Z48" s="2"/>
    </row>
    <row r="49" spans="1:26" ht="13.8">
      <c r="A49" s="44" t="s">
        <v>51</v>
      </c>
      <c r="B49" s="59">
        <v>0.26</v>
      </c>
      <c r="C49" s="59">
        <v>0.26</v>
      </c>
      <c r="D49" s="59">
        <v>0.26</v>
      </c>
      <c r="E49" s="60">
        <v>0.23100000000000001</v>
      </c>
      <c r="F49" s="127">
        <f t="shared" si="0"/>
        <v>0</v>
      </c>
      <c r="G49" s="127">
        <f t="shared" si="1"/>
        <v>0.12554112554112554</v>
      </c>
      <c r="H49" s="128"/>
      <c r="I49" s="2"/>
      <c r="J49" s="2"/>
      <c r="K49" s="2"/>
      <c r="L49" s="2"/>
      <c r="M49" s="2"/>
      <c r="N49" s="2"/>
      <c r="O49" s="2"/>
      <c r="P49" s="2"/>
      <c r="Q49" s="2"/>
      <c r="R49" s="2"/>
      <c r="S49" s="2"/>
      <c r="T49" s="2"/>
      <c r="U49" s="2"/>
      <c r="V49" s="2"/>
      <c r="W49" s="2"/>
      <c r="X49" s="2"/>
      <c r="Y49" s="2"/>
      <c r="Z49" s="2"/>
    </row>
    <row r="50" spans="1:26" ht="13.8">
      <c r="A50" s="44" t="s">
        <v>52</v>
      </c>
      <c r="B50" s="33">
        <v>0</v>
      </c>
      <c r="C50" s="33">
        <v>0</v>
      </c>
      <c r="D50" s="33">
        <v>0</v>
      </c>
      <c r="E50" s="34">
        <v>0</v>
      </c>
      <c r="F50" s="127" t="e">
        <f t="shared" si="0"/>
        <v>#DIV/0!</v>
      </c>
      <c r="G50" s="127" t="e">
        <f t="shared" si="1"/>
        <v>#DIV/0!</v>
      </c>
      <c r="H50" s="128"/>
      <c r="I50" s="2"/>
      <c r="J50" s="2"/>
      <c r="K50" s="119"/>
      <c r="L50" s="2"/>
      <c r="M50" s="2"/>
      <c r="N50" s="2"/>
      <c r="O50" s="2"/>
      <c r="P50" s="2"/>
      <c r="Q50" s="2"/>
      <c r="R50" s="2"/>
      <c r="S50" s="2"/>
      <c r="T50" s="2"/>
      <c r="U50" s="2"/>
      <c r="V50" s="2"/>
      <c r="W50" s="2"/>
      <c r="X50" s="2"/>
      <c r="Y50" s="2"/>
      <c r="Z50" s="2"/>
    </row>
    <row r="51" spans="1:26" ht="13.8">
      <c r="A51" s="44" t="s">
        <v>53</v>
      </c>
      <c r="B51" s="33">
        <v>0</v>
      </c>
      <c r="C51" s="33">
        <v>0</v>
      </c>
      <c r="D51" s="33">
        <v>0</v>
      </c>
      <c r="E51" s="34">
        <v>0</v>
      </c>
      <c r="F51" s="127" t="e">
        <f t="shared" si="0"/>
        <v>#DIV/0!</v>
      </c>
      <c r="G51" s="127" t="e">
        <f t="shared" si="1"/>
        <v>#DIV/0!</v>
      </c>
      <c r="H51" s="128"/>
      <c r="I51" s="2"/>
      <c r="J51" s="2"/>
      <c r="K51" s="2"/>
      <c r="L51" s="2"/>
      <c r="M51" s="2"/>
      <c r="N51" s="2"/>
      <c r="O51" s="2"/>
      <c r="P51" s="2"/>
      <c r="Q51" s="2"/>
      <c r="R51" s="2"/>
      <c r="S51" s="2"/>
      <c r="T51" s="2"/>
      <c r="U51" s="2"/>
      <c r="V51" s="2"/>
      <c r="W51" s="2"/>
      <c r="X51" s="2"/>
      <c r="Y51" s="2"/>
      <c r="Z51" s="2"/>
    </row>
    <row r="52" spans="1:26" ht="13.8">
      <c r="A52" s="44" t="s">
        <v>54</v>
      </c>
      <c r="B52" s="33">
        <v>0</v>
      </c>
      <c r="C52" s="33">
        <v>0</v>
      </c>
      <c r="D52" s="33">
        <v>0</v>
      </c>
      <c r="E52" s="34">
        <v>0</v>
      </c>
      <c r="F52" s="127" t="e">
        <f t="shared" si="0"/>
        <v>#DIV/0!</v>
      </c>
      <c r="G52" s="127" t="e">
        <f t="shared" si="1"/>
        <v>#DIV/0!</v>
      </c>
      <c r="H52" s="128"/>
      <c r="I52" s="2"/>
      <c r="J52" s="2"/>
      <c r="K52" s="2"/>
      <c r="L52" s="2"/>
      <c r="M52" s="2"/>
      <c r="N52" s="2"/>
      <c r="O52" s="2"/>
      <c r="P52" s="2"/>
      <c r="Q52" s="2"/>
      <c r="R52" s="2"/>
      <c r="S52" s="2"/>
      <c r="T52" s="2"/>
      <c r="U52" s="2"/>
      <c r="V52" s="2"/>
      <c r="W52" s="2"/>
      <c r="X52" s="2"/>
      <c r="Y52" s="2"/>
      <c r="Z52" s="2"/>
    </row>
    <row r="53" spans="1:26" ht="13.8">
      <c r="A53" s="9" t="s">
        <v>55</v>
      </c>
      <c r="B53" s="109">
        <f t="shared" ref="B53:E53" si="17">B24/(B28-B50+B51-B52)</f>
        <v>0.11352633045385825</v>
      </c>
      <c r="C53" s="36">
        <f t="shared" si="17"/>
        <v>0.11430557365654459</v>
      </c>
      <c r="D53" s="36">
        <f>D24/(D28-D50+D51-D52)</f>
        <v>0.1129490322035331</v>
      </c>
      <c r="E53" s="39">
        <f t="shared" si="17"/>
        <v>0.11589953989003871</v>
      </c>
      <c r="F53" s="127">
        <f t="shared" si="0"/>
        <v>1.2010208733502181E-2</v>
      </c>
      <c r="G53" s="127">
        <f t="shared" si="1"/>
        <v>-2.545745815130019E-2</v>
      </c>
      <c r="H53" s="128"/>
      <c r="I53" s="2"/>
      <c r="J53" s="2"/>
      <c r="K53" s="2"/>
      <c r="L53" s="2"/>
      <c r="M53" s="2"/>
      <c r="N53" s="2"/>
      <c r="O53" s="2"/>
      <c r="P53" s="2"/>
      <c r="Q53" s="2"/>
      <c r="R53" s="2"/>
      <c r="S53" s="2"/>
      <c r="T53" s="2"/>
      <c r="U53" s="2"/>
      <c r="V53" s="2"/>
      <c r="W53" s="2"/>
      <c r="X53" s="2"/>
      <c r="Y53" s="2"/>
      <c r="Z53" s="2"/>
    </row>
    <row r="54" spans="1:26" ht="13.8">
      <c r="A54" s="9" t="s">
        <v>56</v>
      </c>
      <c r="B54" s="36">
        <f t="shared" ref="B54:E54" si="18">(B24*(1-B49))/(B28-B50+B51-B52)</f>
        <v>8.4009484535855106E-2</v>
      </c>
      <c r="C54" s="36">
        <f t="shared" si="18"/>
        <v>8.4586124505843005E-2</v>
      </c>
      <c r="D54" s="36">
        <f>(D24*(1-D49))/(D28-D50+D51-D52)</f>
        <v>8.3582283830614487E-2</v>
      </c>
      <c r="E54" s="39">
        <f t="shared" si="18"/>
        <v>8.9126746175439767E-2</v>
      </c>
      <c r="F54" s="127">
        <f t="shared" si="0"/>
        <v>1.2010208733502344E-2</v>
      </c>
      <c r="G54" s="127">
        <f t="shared" si="1"/>
        <v>-6.220873736275969E-2</v>
      </c>
      <c r="H54" s="128"/>
      <c r="I54" s="2"/>
      <c r="J54" s="2"/>
      <c r="K54" s="2"/>
      <c r="L54" s="2"/>
      <c r="M54" s="2"/>
      <c r="N54" s="2"/>
      <c r="O54" s="2"/>
      <c r="P54" s="2"/>
      <c r="Q54" s="2"/>
      <c r="R54" s="2"/>
      <c r="S54" s="2"/>
      <c r="T54" s="2"/>
      <c r="U54" s="2"/>
      <c r="V54" s="2"/>
      <c r="W54" s="2"/>
      <c r="X54" s="2"/>
      <c r="Y54" s="2"/>
      <c r="Z54" s="2"/>
    </row>
    <row r="55" spans="1:26" ht="13.8">
      <c r="A55" s="44" t="s">
        <v>57</v>
      </c>
      <c r="B55" s="118">
        <f t="shared" ref="B55:B56" si="19">C55*(1+(F55+G55)/2)</f>
        <v>0</v>
      </c>
      <c r="C55" s="33">
        <v>0</v>
      </c>
      <c r="D55" s="33">
        <v>-7538000000</v>
      </c>
      <c r="E55" s="34">
        <v>-4917000000</v>
      </c>
      <c r="F55" s="127">
        <f t="shared" si="0"/>
        <v>-1</v>
      </c>
      <c r="G55" s="127">
        <f t="shared" si="1"/>
        <v>0.53304860687411026</v>
      </c>
      <c r="H55" s="128"/>
      <c r="I55" s="2"/>
      <c r="J55" s="2"/>
      <c r="K55" s="2"/>
      <c r="L55" s="2"/>
      <c r="M55" s="2"/>
      <c r="N55" s="2"/>
      <c r="O55" s="2"/>
      <c r="P55" s="2"/>
      <c r="Q55" s="2"/>
      <c r="R55" s="2"/>
      <c r="S55" s="2"/>
      <c r="T55" s="2"/>
      <c r="U55" s="2"/>
      <c r="V55" s="2"/>
      <c r="W55" s="2"/>
      <c r="X55" s="2"/>
      <c r="Y55" s="2"/>
      <c r="Z55" s="2"/>
    </row>
    <row r="56" spans="1:26" ht="13.8">
      <c r="A56" s="44" t="s">
        <v>58</v>
      </c>
      <c r="B56" s="118">
        <f t="shared" si="19"/>
        <v>-447775575.50765032</v>
      </c>
      <c r="C56" s="33">
        <v>-1099000000</v>
      </c>
      <c r="D56" s="33">
        <v>3717000000</v>
      </c>
      <c r="E56" s="34">
        <v>3347000000</v>
      </c>
      <c r="F56" s="127">
        <f t="shared" si="0"/>
        <v>-1.295668549905838</v>
      </c>
      <c r="G56" s="127">
        <f t="shared" si="1"/>
        <v>0.11054675829100687</v>
      </c>
      <c r="H56" s="128"/>
      <c r="I56" s="2"/>
      <c r="J56" s="2"/>
      <c r="K56" s="2"/>
      <c r="L56" s="2"/>
      <c r="M56" s="2"/>
      <c r="N56" s="2"/>
      <c r="O56" s="2"/>
      <c r="P56" s="2"/>
      <c r="Q56" s="2"/>
      <c r="R56" s="2"/>
      <c r="S56" s="2"/>
      <c r="T56" s="2"/>
      <c r="U56" s="2"/>
      <c r="V56" s="2"/>
      <c r="W56" s="2"/>
      <c r="X56" s="2"/>
      <c r="Y56" s="2"/>
      <c r="Z56" s="2"/>
    </row>
    <row r="57" spans="1:26" ht="13.8">
      <c r="A57" s="9" t="s">
        <v>59</v>
      </c>
      <c r="B57" s="45">
        <f t="shared" ref="B57:C57" si="20">B24*(1-B49)+B25-B55-B56</f>
        <v>12727340804.291468</v>
      </c>
      <c r="C57" s="45">
        <f t="shared" si="20"/>
        <v>13658440000</v>
      </c>
      <c r="D57" s="45">
        <f>D24*(1-D49)+D25-D55-D56</f>
        <v>16543620000</v>
      </c>
      <c r="E57" s="46">
        <f>E24*(1-E49)+E25-E55-E56</f>
        <v>15121395000</v>
      </c>
      <c r="F57" s="127">
        <f t="shared" si="0"/>
        <v>-0.17439834812453381</v>
      </c>
      <c r="G57" s="127">
        <f t="shared" si="1"/>
        <v>9.4053822415193833E-2</v>
      </c>
      <c r="H57" s="128"/>
      <c r="I57" s="2"/>
      <c r="J57" s="2"/>
      <c r="K57" s="2"/>
      <c r="L57" s="2"/>
      <c r="M57" s="2"/>
      <c r="N57" s="2"/>
      <c r="O57" s="2"/>
      <c r="P57" s="2"/>
      <c r="Q57" s="2"/>
      <c r="R57" s="2"/>
      <c r="S57" s="2"/>
      <c r="T57" s="2"/>
      <c r="U57" s="2"/>
      <c r="V57" s="2"/>
      <c r="W57" s="2"/>
      <c r="X57" s="2"/>
      <c r="Y57" s="2"/>
      <c r="Z57" s="2"/>
    </row>
    <row r="58" spans="1:26" ht="13.8">
      <c r="A58" s="9" t="s">
        <v>60</v>
      </c>
      <c r="B58" s="40">
        <f>$B$11/(B57/$B$13)</f>
        <v>21.842666844142563</v>
      </c>
      <c r="C58" s="40">
        <f>$B$11/(C57/$B$13)</f>
        <v>20.353646902574525</v>
      </c>
      <c r="D58" s="40">
        <f>$B$11/(D57/$B$13)</f>
        <v>16.804004504455495</v>
      </c>
      <c r="E58" s="41">
        <f>$B$11/(E57/$B$13)</f>
        <v>18.384485359981667</v>
      </c>
      <c r="F58" s="127">
        <f t="shared" si="0"/>
        <v>0.2112378866107695</v>
      </c>
      <c r="G58" s="127">
        <f t="shared" si="1"/>
        <v>-8.5968185923032459E-2</v>
      </c>
      <c r="H58" s="128"/>
      <c r="I58" s="2"/>
      <c r="J58" s="2"/>
      <c r="K58" s="2"/>
      <c r="L58" s="2"/>
      <c r="M58" s="2"/>
      <c r="N58" s="2"/>
      <c r="O58" s="2"/>
      <c r="P58" s="2"/>
      <c r="Q58" s="2"/>
      <c r="R58" s="2"/>
      <c r="S58" s="2"/>
      <c r="T58" s="2"/>
      <c r="U58" s="2"/>
      <c r="V58" s="2"/>
      <c r="W58" s="2"/>
      <c r="X58" s="2"/>
      <c r="Y58" s="2"/>
      <c r="Z58" s="2"/>
    </row>
    <row r="59" spans="1:26" ht="13.8">
      <c r="A59" s="9" t="s">
        <v>61</v>
      </c>
      <c r="B59" s="109">
        <f>(B57/$B$13)/$B$11</f>
        <v>4.5781955433164739E-2</v>
      </c>
      <c r="C59" s="36">
        <f>(C57/$B$13)/$B$11</f>
        <v>4.9131244380264373E-2</v>
      </c>
      <c r="D59" s="36">
        <f>(D57/$B$13)/$B$11</f>
        <v>5.950962460970867E-2</v>
      </c>
      <c r="E59" s="39">
        <f>(E57/$B$13)/$B$11</f>
        <v>5.4393690137051365E-2</v>
      </c>
      <c r="F59" s="127">
        <f t="shared" si="0"/>
        <v>-0.17439834812453381</v>
      </c>
      <c r="G59" s="127">
        <f t="shared" si="1"/>
        <v>9.405382241519375E-2</v>
      </c>
      <c r="H59" s="128"/>
      <c r="I59" s="2"/>
      <c r="J59" s="2"/>
      <c r="K59" s="2"/>
      <c r="L59" s="2"/>
      <c r="M59" s="2"/>
      <c r="N59" s="2"/>
      <c r="O59" s="2"/>
      <c r="P59" s="2"/>
      <c r="Q59" s="2"/>
      <c r="R59" s="2"/>
      <c r="S59" s="2"/>
      <c r="T59" s="2"/>
      <c r="U59" s="2"/>
      <c r="V59" s="2"/>
      <c r="W59" s="2"/>
      <c r="X59" s="2"/>
      <c r="Y59" s="2"/>
      <c r="Z59" s="2"/>
    </row>
    <row r="60" spans="1:26" ht="13.8">
      <c r="A60" s="9"/>
      <c r="B60" s="2"/>
      <c r="C60" s="2"/>
      <c r="D60" s="2"/>
      <c r="E60" s="62"/>
      <c r="F60" s="127"/>
      <c r="G60" s="127"/>
      <c r="H60" s="128"/>
      <c r="I60" s="2"/>
      <c r="J60" s="2"/>
      <c r="K60" s="2"/>
      <c r="L60" s="2"/>
      <c r="M60" s="2"/>
      <c r="N60" s="2"/>
      <c r="O60" s="2"/>
      <c r="P60" s="2"/>
      <c r="Q60" s="2"/>
      <c r="R60" s="2"/>
      <c r="S60" s="2"/>
      <c r="T60" s="2"/>
      <c r="U60" s="2"/>
      <c r="V60" s="2"/>
      <c r="W60" s="2"/>
      <c r="X60" s="2"/>
      <c r="Y60" s="2"/>
      <c r="Z60" s="2"/>
    </row>
    <row r="61" spans="1:26" ht="30" customHeight="1">
      <c r="A61" s="16" t="s">
        <v>62</v>
      </c>
      <c r="B61" s="125">
        <v>2.7E-2</v>
      </c>
      <c r="C61" s="2"/>
      <c r="D61" s="2"/>
      <c r="E61" s="62"/>
      <c r="F61" s="115"/>
      <c r="G61" s="115"/>
      <c r="H61" s="2"/>
      <c r="I61" s="2"/>
      <c r="J61" s="2"/>
      <c r="K61" s="2"/>
      <c r="L61" s="2"/>
      <c r="M61" s="2"/>
      <c r="N61" s="2"/>
      <c r="O61" s="2"/>
      <c r="P61" s="2"/>
      <c r="Q61" s="2"/>
      <c r="R61" s="2"/>
      <c r="S61" s="2"/>
      <c r="T61" s="2"/>
      <c r="U61" s="2"/>
      <c r="V61" s="2"/>
      <c r="W61" s="2"/>
      <c r="X61" s="2"/>
      <c r="Y61" s="2"/>
      <c r="Z61" s="2"/>
    </row>
    <row r="62" spans="1:26" ht="30.75" customHeight="1" thickBot="1">
      <c r="A62" s="47" t="s">
        <v>63</v>
      </c>
      <c r="B62" s="125">
        <v>7.2999999999999995E-2</v>
      </c>
      <c r="C62" s="48"/>
      <c r="D62" s="48"/>
      <c r="E62" s="49"/>
      <c r="F62" s="115"/>
      <c r="G62" s="115"/>
      <c r="H62" s="2"/>
      <c r="I62" s="2"/>
      <c r="J62" s="2"/>
      <c r="K62" s="2"/>
      <c r="L62" s="2"/>
      <c r="M62" s="2"/>
      <c r="N62" s="2"/>
      <c r="O62" s="2"/>
      <c r="P62" s="2"/>
      <c r="Q62" s="2"/>
      <c r="R62" s="2"/>
      <c r="S62" s="2"/>
      <c r="T62" s="2"/>
      <c r="U62" s="2"/>
      <c r="V62" s="2"/>
      <c r="W62" s="2"/>
      <c r="X62" s="2"/>
      <c r="Y62" s="2"/>
      <c r="Z62" s="2"/>
    </row>
    <row r="63" spans="1:26" ht="13.8">
      <c r="A63" s="2"/>
      <c r="B63" s="2"/>
      <c r="C63" s="2"/>
      <c r="D63" s="2"/>
      <c r="E63" s="2"/>
      <c r="F63" s="115"/>
      <c r="G63" s="115"/>
      <c r="H63" s="2"/>
      <c r="I63" s="2"/>
      <c r="J63" s="2"/>
      <c r="K63" s="2"/>
      <c r="L63" s="2"/>
      <c r="M63" s="2"/>
      <c r="N63" s="2"/>
      <c r="O63" s="2"/>
      <c r="P63" s="2"/>
      <c r="Q63" s="2"/>
      <c r="R63" s="2"/>
      <c r="S63" s="2"/>
      <c r="T63" s="2"/>
      <c r="U63" s="2"/>
      <c r="V63" s="2"/>
      <c r="W63" s="2"/>
      <c r="X63" s="2"/>
      <c r="Y63" s="2"/>
      <c r="Z63" s="2"/>
    </row>
    <row r="64" spans="1:26" ht="15.75" customHeight="1" thickBot="1">
      <c r="A64" s="50" t="s">
        <v>64</v>
      </c>
      <c r="B64" s="2"/>
      <c r="C64" s="2"/>
      <c r="D64" s="2"/>
      <c r="E64" s="2"/>
      <c r="F64" s="115"/>
      <c r="G64" s="115"/>
      <c r="H64" s="2"/>
      <c r="I64" s="2"/>
      <c r="J64" s="2"/>
      <c r="K64" s="2"/>
      <c r="L64" s="2"/>
      <c r="M64" s="2"/>
      <c r="N64" s="2"/>
      <c r="O64" s="2"/>
      <c r="P64" s="2"/>
      <c r="Q64" s="2"/>
      <c r="R64" s="2"/>
      <c r="S64" s="2"/>
      <c r="T64" s="2"/>
      <c r="U64" s="2"/>
      <c r="V64" s="2"/>
      <c r="W64" s="2"/>
      <c r="X64" s="2"/>
      <c r="Y64" s="2"/>
      <c r="Z64" s="2"/>
    </row>
    <row r="65" spans="1:26" ht="13.8">
      <c r="A65" s="87" t="s">
        <v>85</v>
      </c>
      <c r="B65" s="67"/>
      <c r="C65" s="67"/>
      <c r="D65" s="67"/>
      <c r="E65" s="68"/>
      <c r="F65" s="115"/>
      <c r="G65" s="115"/>
      <c r="H65" s="2"/>
      <c r="I65" s="2"/>
      <c r="J65" s="2"/>
      <c r="K65" s="2"/>
      <c r="L65" s="2"/>
      <c r="M65" s="2"/>
      <c r="N65" s="2"/>
      <c r="O65" s="2"/>
      <c r="P65" s="2"/>
      <c r="Q65" s="2"/>
      <c r="R65" s="2"/>
      <c r="S65" s="2"/>
      <c r="T65" s="2"/>
      <c r="U65" s="2"/>
      <c r="V65" s="2"/>
      <c r="W65" s="2"/>
      <c r="X65" s="2"/>
      <c r="Y65" s="2"/>
      <c r="Z65" s="2"/>
    </row>
    <row r="66" spans="1:26" ht="13.8">
      <c r="A66" s="69"/>
      <c r="B66" s="64"/>
      <c r="C66" s="64"/>
      <c r="D66" s="64"/>
      <c r="E66" s="70"/>
      <c r="F66" s="115"/>
      <c r="G66" s="115"/>
      <c r="H66" s="2"/>
      <c r="I66" s="2"/>
      <c r="J66" s="2"/>
      <c r="K66" s="2"/>
      <c r="L66" s="2"/>
      <c r="M66" s="2"/>
      <c r="N66" s="2"/>
      <c r="O66" s="2"/>
      <c r="P66" s="2"/>
      <c r="Q66" s="2"/>
      <c r="R66" s="2"/>
      <c r="S66" s="2"/>
      <c r="T66" s="2"/>
      <c r="U66" s="2"/>
      <c r="V66" s="2"/>
      <c r="W66" s="2"/>
      <c r="X66" s="2"/>
      <c r="Y66" s="2"/>
      <c r="Z66" s="2"/>
    </row>
    <row r="67" spans="1:26" ht="13.8">
      <c r="A67" s="69"/>
      <c r="B67" s="64"/>
      <c r="C67" s="64"/>
      <c r="D67" s="64"/>
      <c r="E67" s="70"/>
      <c r="F67" s="115"/>
      <c r="G67" s="115"/>
      <c r="H67" s="2"/>
      <c r="I67" s="2"/>
      <c r="J67" s="2"/>
      <c r="K67" s="2"/>
      <c r="L67" s="2"/>
      <c r="M67" s="2"/>
      <c r="N67" s="2"/>
      <c r="O67" s="2"/>
      <c r="P67" s="2"/>
      <c r="Q67" s="2"/>
      <c r="R67" s="2"/>
      <c r="S67" s="2"/>
      <c r="T67" s="2"/>
      <c r="U67" s="2"/>
      <c r="V67" s="2"/>
      <c r="W67" s="2"/>
      <c r="X67" s="2"/>
      <c r="Y67" s="2"/>
      <c r="Z67" s="2"/>
    </row>
    <row r="68" spans="1:26" ht="15.75" customHeight="1" thickBot="1">
      <c r="A68" s="71"/>
      <c r="B68" s="72"/>
      <c r="C68" s="72"/>
      <c r="D68" s="72"/>
      <c r="E68" s="73"/>
      <c r="F68" s="115"/>
      <c r="G68" s="115"/>
      <c r="H68" s="2"/>
      <c r="I68" s="2"/>
      <c r="J68" s="2"/>
      <c r="K68" s="2"/>
      <c r="L68" s="2"/>
      <c r="M68" s="2"/>
      <c r="N68" s="2"/>
      <c r="O68" s="2"/>
      <c r="P68" s="2"/>
      <c r="Q68" s="2"/>
      <c r="R68" s="2"/>
      <c r="S68" s="2"/>
      <c r="T68" s="2"/>
      <c r="U68" s="2"/>
      <c r="V68" s="2"/>
      <c r="W68" s="2"/>
      <c r="X68" s="2"/>
      <c r="Y68" s="2"/>
      <c r="Z68" s="2"/>
    </row>
    <row r="69" spans="1:26" ht="13.8">
      <c r="A69" s="2"/>
      <c r="B69" s="2"/>
      <c r="C69" s="2"/>
      <c r="D69" s="2"/>
      <c r="E69" s="2"/>
      <c r="F69" s="115"/>
      <c r="G69" s="115"/>
      <c r="H69" s="2"/>
      <c r="I69" s="2"/>
      <c r="J69" s="2"/>
      <c r="K69" s="2"/>
      <c r="L69" s="2"/>
      <c r="M69" s="2"/>
      <c r="N69" s="2"/>
      <c r="O69" s="2"/>
      <c r="P69" s="2"/>
      <c r="Q69" s="2"/>
      <c r="R69" s="2"/>
      <c r="S69" s="2"/>
      <c r="T69" s="2"/>
      <c r="U69" s="2"/>
      <c r="V69" s="2"/>
      <c r="W69" s="2"/>
      <c r="X69" s="2"/>
      <c r="Y69" s="2"/>
      <c r="Z69" s="2"/>
    </row>
    <row r="70" spans="1:26" ht="15.75" customHeight="1" thickBot="1">
      <c r="A70" s="65" t="s">
        <v>65</v>
      </c>
      <c r="B70" s="64"/>
      <c r="C70" s="64"/>
      <c r="D70" s="64"/>
      <c r="E70" s="51"/>
      <c r="F70" s="115"/>
      <c r="G70" s="115"/>
      <c r="H70" s="2"/>
      <c r="I70" s="2"/>
      <c r="J70" s="2"/>
      <c r="K70" s="2"/>
      <c r="L70" s="2"/>
      <c r="M70" s="2"/>
      <c r="N70" s="2"/>
      <c r="O70" s="2"/>
      <c r="P70" s="2"/>
      <c r="Q70" s="2"/>
      <c r="R70" s="2"/>
      <c r="S70" s="2"/>
      <c r="T70" s="2"/>
      <c r="U70" s="2"/>
      <c r="V70" s="2"/>
      <c r="W70" s="2"/>
      <c r="X70" s="2"/>
      <c r="Y70" s="2"/>
      <c r="Z70" s="2"/>
    </row>
    <row r="71" spans="1:26" ht="13.8">
      <c r="A71" s="66" t="s">
        <v>88</v>
      </c>
      <c r="B71" s="90"/>
      <c r="C71" s="90"/>
      <c r="D71" s="90"/>
      <c r="E71" s="91"/>
      <c r="F71" s="115"/>
      <c r="G71" s="115"/>
      <c r="H71" s="52"/>
      <c r="I71" s="2"/>
      <c r="J71" s="2"/>
      <c r="K71" s="2"/>
      <c r="L71" s="2"/>
      <c r="M71" s="2"/>
      <c r="N71" s="2"/>
      <c r="O71" s="2"/>
      <c r="P71" s="2"/>
      <c r="Q71" s="2"/>
      <c r="R71" s="2"/>
      <c r="S71" s="2"/>
      <c r="T71" s="2"/>
      <c r="U71" s="2"/>
      <c r="V71" s="2"/>
      <c r="W71" s="2"/>
      <c r="X71" s="2"/>
      <c r="Y71" s="2"/>
      <c r="Z71" s="2"/>
    </row>
    <row r="72" spans="1:26" ht="13.8">
      <c r="A72" s="92"/>
      <c r="B72" s="89"/>
      <c r="C72" s="89"/>
      <c r="D72" s="89"/>
      <c r="E72" s="93"/>
      <c r="F72" s="115"/>
      <c r="G72" s="115"/>
      <c r="H72" s="52"/>
      <c r="I72" s="2"/>
      <c r="J72" s="2"/>
      <c r="K72" s="2"/>
      <c r="L72" s="2"/>
      <c r="M72" s="2"/>
      <c r="N72" s="2"/>
      <c r="O72" s="2"/>
      <c r="P72" s="2"/>
      <c r="Q72" s="2"/>
      <c r="R72" s="2"/>
      <c r="S72" s="2"/>
      <c r="T72" s="2"/>
      <c r="U72" s="2"/>
      <c r="V72" s="2"/>
      <c r="W72" s="2"/>
      <c r="X72" s="2"/>
      <c r="Y72" s="2"/>
      <c r="Z72" s="2"/>
    </row>
    <row r="73" spans="1:26" ht="15.75" customHeight="1" thickBot="1">
      <c r="A73" s="94"/>
      <c r="B73" s="95"/>
      <c r="C73" s="95"/>
      <c r="D73" s="95"/>
      <c r="E73" s="96"/>
      <c r="F73" s="115"/>
      <c r="G73" s="115"/>
      <c r="H73" s="52"/>
      <c r="I73" s="2"/>
      <c r="J73" s="2"/>
      <c r="K73" s="2"/>
      <c r="L73" s="2"/>
      <c r="M73" s="2"/>
      <c r="N73" s="2"/>
      <c r="O73" s="2"/>
      <c r="P73" s="2"/>
      <c r="Q73" s="2"/>
      <c r="R73" s="2"/>
      <c r="S73" s="2"/>
      <c r="T73" s="2"/>
      <c r="U73" s="2"/>
      <c r="V73" s="2"/>
      <c r="W73" s="2"/>
      <c r="X73" s="2"/>
      <c r="Y73" s="2"/>
      <c r="Z73" s="2"/>
    </row>
    <row r="74" spans="1:26" ht="15.75" customHeight="1" thickBot="1">
      <c r="A74" s="65" t="s">
        <v>66</v>
      </c>
      <c r="B74" s="64"/>
      <c r="C74" s="64"/>
      <c r="D74" s="64"/>
      <c r="E74" s="51"/>
      <c r="F74" s="115"/>
      <c r="G74" s="115"/>
      <c r="H74" s="2"/>
      <c r="I74" s="2"/>
      <c r="J74" s="2"/>
      <c r="K74" s="2"/>
      <c r="L74" s="2"/>
      <c r="M74" s="2"/>
      <c r="N74" s="2"/>
      <c r="O74" s="2"/>
      <c r="P74" s="2"/>
      <c r="Q74" s="2"/>
      <c r="R74" s="2"/>
      <c r="S74" s="2"/>
      <c r="T74" s="2"/>
      <c r="U74" s="2"/>
      <c r="V74" s="2"/>
      <c r="W74" s="2"/>
      <c r="X74" s="2"/>
      <c r="Y74" s="2"/>
      <c r="Z74" s="2"/>
    </row>
    <row r="75" spans="1:26" ht="13.8">
      <c r="A75" s="66" t="s">
        <v>90</v>
      </c>
      <c r="B75" s="90"/>
      <c r="C75" s="90"/>
      <c r="D75" s="90"/>
      <c r="E75" s="91"/>
      <c r="F75" s="115"/>
      <c r="G75" s="115"/>
      <c r="H75" s="52"/>
      <c r="I75" s="2"/>
      <c r="J75" s="2"/>
      <c r="K75" s="2"/>
      <c r="L75" s="2"/>
      <c r="M75" s="2"/>
      <c r="N75" s="2"/>
      <c r="O75" s="2"/>
      <c r="P75" s="2"/>
      <c r="Q75" s="2"/>
      <c r="R75" s="2"/>
      <c r="S75" s="2"/>
      <c r="T75" s="2"/>
      <c r="U75" s="2"/>
      <c r="V75" s="2"/>
      <c r="W75" s="2"/>
      <c r="X75" s="2"/>
      <c r="Y75" s="2"/>
      <c r="Z75" s="2"/>
    </row>
    <row r="76" spans="1:26" ht="13.8">
      <c r="A76" s="92"/>
      <c r="B76" s="89"/>
      <c r="C76" s="89"/>
      <c r="D76" s="89"/>
      <c r="E76" s="93"/>
      <c r="F76" s="115"/>
      <c r="G76" s="115"/>
      <c r="H76" s="52"/>
      <c r="I76" s="74"/>
      <c r="J76" s="64"/>
      <c r="K76" s="2"/>
      <c r="L76" s="2"/>
      <c r="M76" s="2"/>
      <c r="N76" s="2"/>
      <c r="O76" s="2"/>
      <c r="P76" s="2"/>
      <c r="Q76" s="2"/>
      <c r="R76" s="2"/>
      <c r="S76" s="2"/>
      <c r="T76" s="2"/>
      <c r="U76" s="2"/>
      <c r="V76" s="2"/>
      <c r="W76" s="2"/>
      <c r="X76" s="2"/>
      <c r="Y76" s="2"/>
      <c r="Z76" s="2"/>
    </row>
    <row r="77" spans="1:26" ht="15.75" customHeight="1" thickBot="1">
      <c r="A77" s="94"/>
      <c r="B77" s="95"/>
      <c r="C77" s="95"/>
      <c r="D77" s="95"/>
      <c r="E77" s="96"/>
      <c r="F77" s="52"/>
      <c r="G77" s="52"/>
      <c r="H77" s="52"/>
      <c r="I77" s="2"/>
      <c r="J77" s="2"/>
      <c r="K77" s="2"/>
      <c r="L77" s="2"/>
      <c r="M77" s="2"/>
      <c r="N77" s="2"/>
      <c r="O77" s="2"/>
      <c r="P77" s="2"/>
      <c r="Q77" s="2"/>
      <c r="R77" s="2"/>
      <c r="S77" s="2"/>
      <c r="T77" s="2"/>
      <c r="U77" s="2"/>
      <c r="V77" s="2"/>
      <c r="W77" s="2"/>
      <c r="X77" s="2"/>
      <c r="Y77" s="2"/>
      <c r="Z77" s="2"/>
    </row>
    <row r="78" spans="1:26" ht="13.8">
      <c r="A78" s="52"/>
      <c r="B78" s="52"/>
      <c r="C78" s="52"/>
      <c r="D78" s="52"/>
      <c r="E78" s="52"/>
      <c r="F78" s="52"/>
      <c r="G78" s="52"/>
      <c r="H78" s="52"/>
      <c r="I78" s="2"/>
      <c r="J78" s="2"/>
      <c r="K78" s="2"/>
      <c r="L78" s="2"/>
      <c r="M78" s="2"/>
      <c r="N78" s="2"/>
      <c r="O78" s="2"/>
      <c r="P78" s="2"/>
      <c r="Q78" s="2"/>
      <c r="R78" s="2"/>
      <c r="S78" s="2"/>
      <c r="T78" s="2"/>
      <c r="U78" s="2"/>
      <c r="V78" s="2"/>
      <c r="W78" s="2"/>
      <c r="X78" s="2"/>
      <c r="Y78" s="2"/>
      <c r="Z78" s="2"/>
    </row>
    <row r="79" spans="1:26" ht="13.8">
      <c r="A79" s="52"/>
      <c r="B79" s="52"/>
      <c r="C79" s="52"/>
      <c r="D79" s="52"/>
      <c r="E79" s="52"/>
      <c r="F79" s="52"/>
      <c r="G79" s="52"/>
      <c r="H79" s="2"/>
      <c r="I79" s="2"/>
      <c r="J79" s="2"/>
      <c r="K79" s="2"/>
      <c r="L79" s="2"/>
      <c r="M79" s="2"/>
      <c r="N79" s="2"/>
      <c r="O79" s="2"/>
      <c r="P79" s="2"/>
      <c r="Q79" s="2"/>
      <c r="R79" s="2"/>
      <c r="S79" s="2"/>
      <c r="T79" s="2"/>
      <c r="U79" s="2"/>
      <c r="V79" s="2"/>
      <c r="W79" s="2"/>
      <c r="X79" s="2"/>
      <c r="Y79" s="2"/>
      <c r="Z79" s="2"/>
    </row>
    <row r="80" spans="1:26" ht="13.8">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8">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8">
      <c r="A82" s="52" t="s">
        <v>67</v>
      </c>
      <c r="B82" s="51"/>
      <c r="C82" s="51"/>
      <c r="D82" s="51"/>
      <c r="E82" s="51"/>
      <c r="F82" s="2"/>
      <c r="G82" s="2"/>
      <c r="H82" s="2"/>
      <c r="I82" s="2"/>
      <c r="J82" s="2"/>
      <c r="K82" s="2"/>
      <c r="L82" s="2"/>
      <c r="M82" s="2"/>
      <c r="N82" s="2"/>
      <c r="O82" s="2"/>
      <c r="P82" s="2"/>
      <c r="Q82" s="2"/>
      <c r="R82" s="2"/>
      <c r="S82" s="2"/>
      <c r="T82" s="2"/>
      <c r="U82" s="2"/>
      <c r="V82" s="2"/>
      <c r="W82" s="2"/>
      <c r="X82" s="2"/>
      <c r="Y82" s="2"/>
      <c r="Z82" s="2"/>
    </row>
    <row r="83" spans="1:26" ht="13.8">
      <c r="A83" s="53" t="s">
        <v>68</v>
      </c>
      <c r="B83" s="51"/>
      <c r="C83" s="51"/>
      <c r="D83" s="51"/>
      <c r="E83" s="51"/>
      <c r="F83" s="2"/>
      <c r="G83" s="2"/>
      <c r="H83" s="2"/>
      <c r="I83" s="2"/>
      <c r="J83" s="2"/>
      <c r="K83" s="2"/>
      <c r="L83" s="2"/>
      <c r="M83" s="2"/>
      <c r="N83" s="2"/>
      <c r="O83" s="2"/>
      <c r="P83" s="2"/>
      <c r="Q83" s="2"/>
      <c r="R83" s="2"/>
      <c r="S83" s="2"/>
      <c r="T83" s="2"/>
      <c r="U83" s="2"/>
      <c r="V83" s="2"/>
      <c r="W83" s="2"/>
      <c r="X83" s="2"/>
      <c r="Y83" s="2"/>
      <c r="Z83" s="2"/>
    </row>
    <row r="84" spans="1:26" ht="13.8">
      <c r="A84" s="53" t="s">
        <v>69</v>
      </c>
      <c r="B84" s="51"/>
      <c r="C84" s="51"/>
      <c r="D84" s="51"/>
      <c r="E84" s="51"/>
      <c r="F84" s="2"/>
      <c r="G84" s="2"/>
      <c r="H84" s="2"/>
      <c r="I84" s="2"/>
      <c r="J84" s="2"/>
      <c r="K84" s="2"/>
      <c r="L84" s="2"/>
      <c r="M84" s="2"/>
      <c r="N84" s="2"/>
      <c r="O84" s="2"/>
      <c r="P84" s="2"/>
      <c r="Q84" s="2"/>
      <c r="R84" s="2"/>
      <c r="S84" s="2"/>
      <c r="T84" s="2"/>
      <c r="U84" s="2"/>
      <c r="V84" s="2"/>
      <c r="W84" s="2"/>
      <c r="X84" s="2"/>
      <c r="Y84" s="2"/>
      <c r="Z84" s="2"/>
    </row>
    <row r="85" spans="1:26" ht="13.8">
      <c r="A85" s="63" t="s">
        <v>70</v>
      </c>
      <c r="B85" s="64"/>
      <c r="C85" s="64"/>
      <c r="D85" s="64"/>
      <c r="E85" s="64"/>
      <c r="F85" s="2"/>
      <c r="G85" s="2"/>
      <c r="H85" s="2"/>
      <c r="I85" s="2"/>
      <c r="J85" s="2"/>
      <c r="K85" s="2"/>
      <c r="L85" s="2"/>
      <c r="M85" s="2"/>
      <c r="N85" s="2"/>
      <c r="O85" s="2"/>
      <c r="P85" s="2"/>
      <c r="Q85" s="2"/>
      <c r="R85" s="2"/>
      <c r="S85" s="2"/>
      <c r="T85" s="2"/>
      <c r="U85" s="2"/>
      <c r="V85" s="2"/>
      <c r="W85" s="2"/>
      <c r="X85" s="2"/>
      <c r="Y85" s="2"/>
      <c r="Z85" s="2"/>
    </row>
    <row r="86" spans="1:26" ht="13.8">
      <c r="A86" s="63" t="s">
        <v>71</v>
      </c>
      <c r="B86" s="64"/>
      <c r="C86" s="64"/>
      <c r="D86" s="64"/>
      <c r="E86" s="64"/>
      <c r="F86" s="2"/>
      <c r="G86" s="2"/>
      <c r="H86" s="2"/>
      <c r="I86" s="2"/>
      <c r="J86" s="2"/>
      <c r="K86" s="2"/>
      <c r="L86" s="2"/>
      <c r="M86" s="2"/>
      <c r="N86" s="2"/>
      <c r="O86" s="2"/>
      <c r="P86" s="2"/>
      <c r="Q86" s="2"/>
      <c r="R86" s="2"/>
      <c r="S86" s="2"/>
      <c r="T86" s="2"/>
      <c r="U86" s="2"/>
      <c r="V86" s="2"/>
      <c r="W86" s="2"/>
      <c r="X86" s="2"/>
      <c r="Y86" s="2"/>
      <c r="Z86" s="2"/>
    </row>
    <row r="87" spans="1:26" ht="13.8">
      <c r="A87" s="63" t="s">
        <v>72</v>
      </c>
      <c r="B87" s="64"/>
      <c r="C87" s="64"/>
      <c r="D87" s="64"/>
      <c r="E87" s="64"/>
      <c r="F87" s="2"/>
      <c r="G87" s="2"/>
      <c r="H87" s="2"/>
      <c r="I87" s="2"/>
      <c r="J87" s="2"/>
      <c r="K87" s="2"/>
      <c r="L87" s="2"/>
      <c r="M87" s="2"/>
      <c r="N87" s="2"/>
      <c r="O87" s="2"/>
      <c r="P87" s="2"/>
      <c r="Q87" s="2"/>
      <c r="R87" s="2"/>
      <c r="S87" s="2"/>
      <c r="T87" s="2"/>
      <c r="U87" s="2"/>
      <c r="V87" s="2"/>
      <c r="W87" s="2"/>
      <c r="X87" s="2"/>
      <c r="Y87" s="2"/>
      <c r="Z87" s="2"/>
    </row>
    <row r="88" spans="1:26" ht="13.8">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8">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8">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8">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8">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8">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8">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8">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8">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8">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8">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8">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8">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8">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8">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8">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8">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8">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8">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8">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8">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8">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8">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8">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8">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8">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8">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8">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8">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8">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8">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8">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8">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8">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8">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8">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8">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8">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8">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8">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8">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8">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8">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8">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8">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8">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8">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8">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8">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8">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8">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8">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8">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8">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8">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8">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8">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8">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8">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8">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8">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8">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8">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8">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8">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8">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8">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8">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8">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8">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8">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8">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8">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8">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8">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8">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8">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8">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8">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8">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8">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8">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8">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8">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8">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8">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8">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8">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8">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8">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8">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8">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8">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8">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8">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8">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8">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8">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8">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8">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8">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8">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8">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8">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8">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8">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8">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8">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8">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8">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8">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8">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8">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8">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8">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8">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8">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8">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8">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8">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8">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8">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8">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8">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8">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8">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8">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8">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8">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8">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8">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8">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8">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8">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8">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8">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8">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8">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8">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8">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8">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8">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8">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8">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8">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8">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8">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8">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8">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8">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8">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8">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8">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8">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8">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8">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8">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8">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8">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8">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8">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8">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8">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8">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8">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8">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8">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8">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8">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8">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8">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8">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8">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8">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8">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8">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8">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8">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8">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8">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8">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8">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8">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8">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8">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8">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8">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8">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8">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8">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8">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8">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8">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8">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8">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8">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8">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8">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8">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8">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8">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8">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8">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8">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8">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8">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8">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8">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8">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8">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8">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8">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8">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8">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8">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8">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8">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8">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8">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8">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8">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8">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8">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8">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8">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8">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8">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8">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8">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8">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8">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8">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8">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8">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8">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8">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8">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8">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8">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8">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8">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8">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8">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8">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8">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8">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8">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8">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8">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8">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8">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8">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8">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8">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8">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8">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8">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8">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8">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8">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8">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8">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8">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8">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8">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8">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8">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8">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8">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8">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8">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8">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8">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8">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8">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8">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8">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8">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8">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8">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8">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8">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8">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8">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8">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8">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8">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8">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8">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8">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8">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8">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8">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8">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8">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8">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8">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8">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8">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8">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8">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8">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8">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8">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8">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8">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8">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8">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8">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8">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8">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8">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8">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8">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8">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8">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8">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8">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8">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8">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8">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8">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8">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8">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8">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8">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8">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8">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8">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8">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8">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8">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8">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8">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8">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8">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8">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8">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8">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8">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8">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8">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8">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8">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8">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8">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8">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8">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8">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8">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8">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8">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8">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8">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8">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8">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8">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8">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8">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8">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8">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8">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8">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8">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8">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8">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8">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8">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8">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8">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8">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8">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8">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8">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8">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8">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8">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8">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8">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8">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8">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8">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8">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8">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8">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8">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8">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8">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8">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8">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8">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8">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8">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8">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8">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8">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8">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8">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8">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8">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8">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8">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8">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8">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8">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8">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8">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8">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8">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8">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8">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8">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8">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8">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8">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8">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8">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8">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8">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8">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8">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8">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8">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8">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8">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8">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8">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8">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8">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8">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8">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8">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8">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8">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8">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8">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8">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8">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8">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8">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8">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8">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8">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8">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8">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8">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8">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8">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8">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8">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8">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8">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8">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8">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8">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8">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8">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8">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8">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8">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8">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8">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8">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8">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8">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8">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8">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8">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8">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8">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8">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8">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8">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8">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8">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8">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8">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8">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8">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8">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8">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8">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8">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8">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8">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8">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8">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8">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8">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8">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8">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8">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8">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8">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8">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8">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8">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8">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8">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8">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8">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8">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8">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8">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8">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8">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8">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8">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8">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8">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8">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8">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8">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8">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8">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8">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8">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8">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8">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8">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8">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8">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8">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8">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8">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8">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8">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8">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8">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8">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8">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8">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8">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8">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8">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8">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8">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8">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8">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8">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8">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8">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8">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8">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8">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8">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8">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8">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8">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8">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8">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8">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8">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8">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8">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8">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8">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8">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8">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8">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8">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8">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8">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8">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8">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8">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8">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8">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8">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8">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8">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8">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8">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8">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8">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8">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8">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8">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8">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8">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8">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8">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8">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8">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8">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8">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8">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8">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8">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8">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8">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8">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8">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8">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8">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8">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8">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8">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8">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8">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8">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8">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8">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8">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8">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8">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8">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8">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8">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8">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8">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8">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8">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8">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8">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8">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8">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8">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8">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8">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8">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8">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8">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8">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8">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8">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8">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8">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8">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8">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8">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8">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8">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8">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8">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8">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8">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8">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8">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8">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8">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8">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8">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8">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8">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8">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8">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8">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8">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8">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8">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8">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8">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8">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8">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8">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8">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8">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8">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8">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8">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8">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8">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8">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8">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8">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8">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8">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8">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8">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8">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8">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8">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8">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8">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8">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8">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8">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8">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8">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8">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8">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8">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8">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8">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8">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8">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8">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8">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8">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8">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8">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8">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8">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8">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4">
    <mergeCell ref="I76:J76"/>
    <mergeCell ref="A85:E85"/>
    <mergeCell ref="B1:C1"/>
    <mergeCell ref="B2:C2"/>
    <mergeCell ref="A4:E4"/>
    <mergeCell ref="B8:E9"/>
    <mergeCell ref="J17:J22"/>
    <mergeCell ref="A65:E68"/>
    <mergeCell ref="A86:E86"/>
    <mergeCell ref="A87:E87"/>
    <mergeCell ref="A70:D70"/>
    <mergeCell ref="A71:E73"/>
    <mergeCell ref="A74:D74"/>
    <mergeCell ref="A75:E7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80533-AFAD-444E-8802-A9234C3CC113}">
  <dimension ref="A1:Z1000"/>
  <sheetViews>
    <sheetView tabSelected="1" zoomScale="94" zoomScaleNormal="70" workbookViewId="0">
      <selection activeCell="B2" sqref="B2:C2"/>
    </sheetView>
  </sheetViews>
  <sheetFormatPr defaultColWidth="17.44140625" defaultRowHeight="15" customHeight="1"/>
  <cols>
    <col min="1" max="1" width="52.44140625" style="54" customWidth="1"/>
    <col min="2" max="2" width="22.44140625" style="54" customWidth="1"/>
    <col min="3" max="3" width="18.77734375" style="54" customWidth="1"/>
    <col min="4" max="4" width="18" style="54" customWidth="1"/>
    <col min="5" max="5" width="16.77734375" style="54" customWidth="1"/>
    <col min="6" max="9" width="9.21875" style="54" customWidth="1"/>
    <col min="10" max="10" width="28.44140625" style="54" customWidth="1"/>
    <col min="11" max="26" width="9.21875" style="54" customWidth="1"/>
    <col min="27" max="16384" width="17.44140625" style="54"/>
  </cols>
  <sheetData>
    <row r="1" spans="1:26" ht="13.8">
      <c r="A1" s="1" t="s">
        <v>0</v>
      </c>
      <c r="B1" s="75" t="s">
        <v>74</v>
      </c>
      <c r="C1" s="97"/>
      <c r="D1" s="2"/>
      <c r="E1" s="2"/>
      <c r="F1" s="2"/>
      <c r="G1" s="2"/>
      <c r="H1" s="2"/>
      <c r="I1" s="2"/>
      <c r="J1" s="2"/>
      <c r="K1" s="2"/>
      <c r="L1" s="2"/>
      <c r="M1" s="2"/>
      <c r="N1" s="2"/>
      <c r="O1" s="2"/>
      <c r="P1" s="2"/>
      <c r="Q1" s="2"/>
      <c r="R1" s="2"/>
      <c r="S1" s="2"/>
      <c r="T1" s="2"/>
      <c r="U1" s="2"/>
      <c r="V1" s="2"/>
      <c r="W1" s="2"/>
      <c r="X1" s="2"/>
      <c r="Y1" s="2"/>
      <c r="Z1" s="2"/>
    </row>
    <row r="2" spans="1:26" ht="13.8">
      <c r="A2" s="1" t="s">
        <v>1</v>
      </c>
      <c r="B2" s="75" t="s">
        <v>93</v>
      </c>
      <c r="C2" s="97"/>
      <c r="D2" s="2"/>
      <c r="E2" s="2"/>
      <c r="F2" s="2"/>
      <c r="G2" s="2"/>
      <c r="H2" s="2"/>
      <c r="I2" s="2"/>
      <c r="J2" s="2"/>
      <c r="K2" s="2"/>
      <c r="L2" s="2"/>
      <c r="M2" s="2"/>
      <c r="N2" s="2"/>
      <c r="O2" s="2"/>
      <c r="P2" s="2"/>
      <c r="Q2" s="2"/>
      <c r="R2" s="2"/>
      <c r="S2" s="2"/>
      <c r="T2" s="2"/>
      <c r="U2" s="2"/>
      <c r="V2" s="2"/>
      <c r="W2" s="2"/>
      <c r="X2" s="2"/>
      <c r="Y2" s="2"/>
      <c r="Z2" s="2"/>
    </row>
    <row r="3" spans="1:26" ht="10.5" customHeight="1" thickBot="1">
      <c r="A3" s="2"/>
      <c r="B3" s="4"/>
      <c r="C3" s="4"/>
      <c r="D3" s="2"/>
      <c r="E3" s="2"/>
      <c r="F3" s="2"/>
      <c r="G3" s="2"/>
      <c r="H3" s="2"/>
      <c r="I3" s="2"/>
      <c r="J3" s="2"/>
      <c r="K3" s="2"/>
      <c r="L3" s="2"/>
      <c r="M3" s="2"/>
      <c r="N3" s="2"/>
      <c r="O3" s="2"/>
      <c r="P3" s="2"/>
      <c r="Q3" s="2"/>
      <c r="R3" s="2"/>
      <c r="S3" s="2"/>
      <c r="T3" s="2"/>
      <c r="U3" s="2"/>
      <c r="V3" s="2"/>
      <c r="W3" s="2"/>
      <c r="X3" s="2"/>
      <c r="Y3" s="2"/>
      <c r="Z3" s="2"/>
    </row>
    <row r="4" spans="1:26" ht="15.75" customHeight="1" thickBot="1">
      <c r="A4" s="98" t="s">
        <v>73</v>
      </c>
      <c r="B4" s="99"/>
      <c r="C4" s="99"/>
      <c r="D4" s="99"/>
      <c r="E4" s="100"/>
      <c r="F4" s="2"/>
      <c r="G4" s="2"/>
      <c r="H4" s="2"/>
      <c r="I4" s="2"/>
      <c r="J4" s="2"/>
      <c r="K4" s="2"/>
      <c r="L4" s="2"/>
      <c r="M4" s="2"/>
      <c r="N4" s="2"/>
      <c r="O4" s="2"/>
      <c r="P4" s="2"/>
      <c r="Q4" s="2"/>
      <c r="R4" s="2"/>
      <c r="S4" s="2"/>
      <c r="T4" s="2"/>
      <c r="U4" s="2"/>
      <c r="V4" s="2"/>
      <c r="W4" s="2"/>
      <c r="X4" s="2"/>
      <c r="Y4" s="2"/>
      <c r="Z4" s="2"/>
    </row>
    <row r="5" spans="1:26" ht="8.25" customHeight="1">
      <c r="A5" s="55"/>
      <c r="B5" s="56"/>
      <c r="C5" s="56"/>
      <c r="D5" s="56"/>
      <c r="E5" s="57"/>
      <c r="F5" s="2"/>
      <c r="G5" s="2"/>
      <c r="H5" s="2"/>
      <c r="I5" s="2"/>
      <c r="J5" s="2"/>
      <c r="K5" s="2"/>
      <c r="L5" s="2"/>
      <c r="M5" s="2"/>
      <c r="N5" s="2"/>
      <c r="O5" s="2"/>
      <c r="P5" s="2"/>
      <c r="Q5" s="2"/>
      <c r="R5" s="2"/>
      <c r="S5" s="2"/>
      <c r="T5" s="2"/>
      <c r="U5" s="2"/>
      <c r="V5" s="2"/>
      <c r="W5" s="2"/>
      <c r="X5" s="2"/>
      <c r="Y5" s="2"/>
      <c r="Z5" s="2"/>
    </row>
    <row r="6" spans="1:26" ht="13.8">
      <c r="A6" s="9" t="s">
        <v>3</v>
      </c>
      <c r="B6" s="10" t="s">
        <v>80</v>
      </c>
      <c r="C6" s="2"/>
      <c r="D6" s="2"/>
      <c r="E6" s="11"/>
      <c r="F6" s="2"/>
      <c r="G6" s="2"/>
      <c r="H6" s="2"/>
      <c r="I6" s="2"/>
      <c r="J6" s="2"/>
      <c r="K6" s="2"/>
      <c r="L6" s="2"/>
      <c r="M6" s="2"/>
      <c r="N6" s="2"/>
      <c r="O6" s="2"/>
      <c r="P6" s="2"/>
      <c r="Q6" s="2"/>
      <c r="R6" s="2"/>
      <c r="S6" s="2"/>
      <c r="T6" s="2"/>
      <c r="U6" s="2"/>
      <c r="V6" s="2"/>
      <c r="W6" s="2"/>
      <c r="X6" s="2"/>
      <c r="Y6" s="2"/>
      <c r="Z6" s="2"/>
    </row>
    <row r="7" spans="1:26" ht="13.8">
      <c r="A7" s="9" t="s">
        <v>4</v>
      </c>
      <c r="B7" s="10" t="s">
        <v>81</v>
      </c>
      <c r="C7" s="2"/>
      <c r="D7" s="2"/>
      <c r="E7" s="11"/>
      <c r="F7" s="2"/>
      <c r="G7" s="2"/>
      <c r="H7" s="2"/>
      <c r="I7" s="2"/>
      <c r="J7" s="2"/>
      <c r="K7" s="2"/>
      <c r="L7" s="2"/>
      <c r="M7" s="2"/>
      <c r="N7" s="2"/>
      <c r="O7" s="2"/>
      <c r="P7" s="2"/>
      <c r="Q7" s="2"/>
      <c r="R7" s="2"/>
      <c r="S7" s="2"/>
      <c r="T7" s="2"/>
      <c r="U7" s="2"/>
      <c r="V7" s="2"/>
      <c r="W7" s="2"/>
      <c r="X7" s="2"/>
      <c r="Y7" s="2"/>
      <c r="Z7" s="2"/>
    </row>
    <row r="8" spans="1:26" ht="13.8">
      <c r="A8" s="9" t="s">
        <v>5</v>
      </c>
      <c r="B8" s="80" t="s">
        <v>92</v>
      </c>
      <c r="C8" s="101"/>
      <c r="D8" s="101"/>
      <c r="E8" s="102"/>
      <c r="F8" s="2"/>
      <c r="G8" s="2"/>
      <c r="H8" s="2"/>
      <c r="I8" s="2"/>
      <c r="J8" s="2"/>
      <c r="K8" s="2"/>
      <c r="L8" s="2"/>
      <c r="M8" s="2"/>
      <c r="N8" s="2"/>
      <c r="O8" s="2"/>
      <c r="P8" s="2"/>
      <c r="Q8" s="2"/>
      <c r="R8" s="2"/>
      <c r="S8" s="2"/>
      <c r="T8" s="2"/>
      <c r="U8" s="2"/>
      <c r="V8" s="2"/>
      <c r="W8" s="2"/>
      <c r="X8" s="2"/>
      <c r="Y8" s="2"/>
      <c r="Z8" s="2"/>
    </row>
    <row r="9" spans="1:26" ht="51" customHeight="1">
      <c r="A9" s="16" t="s">
        <v>6</v>
      </c>
      <c r="B9" s="103"/>
      <c r="C9" s="104"/>
      <c r="D9" s="104"/>
      <c r="E9" s="105"/>
      <c r="F9" s="2"/>
      <c r="G9" s="2"/>
      <c r="H9" s="2"/>
      <c r="I9" s="2"/>
      <c r="J9" s="2"/>
      <c r="K9" s="2"/>
      <c r="L9" s="2"/>
      <c r="M9" s="2"/>
      <c r="N9" s="2"/>
      <c r="O9" s="2"/>
      <c r="P9" s="2"/>
      <c r="Q9" s="2"/>
      <c r="R9" s="2"/>
      <c r="S9" s="2"/>
      <c r="T9" s="2"/>
      <c r="U9" s="2"/>
      <c r="V9" s="2"/>
      <c r="W9" s="2"/>
      <c r="X9" s="2"/>
      <c r="Y9" s="2"/>
      <c r="Z9" s="2"/>
    </row>
    <row r="10" spans="1:26" ht="13.8">
      <c r="A10" s="9"/>
      <c r="B10" s="2"/>
      <c r="C10" s="2"/>
      <c r="D10" s="2"/>
      <c r="E10" s="11"/>
      <c r="F10" s="2"/>
      <c r="G10" s="2"/>
      <c r="H10" s="2"/>
      <c r="I10" s="2"/>
      <c r="J10" s="2"/>
      <c r="K10" s="2"/>
      <c r="L10" s="2"/>
      <c r="M10" s="2"/>
      <c r="N10" s="2"/>
      <c r="O10" s="2"/>
      <c r="P10" s="2"/>
      <c r="Q10" s="2"/>
      <c r="R10" s="2"/>
      <c r="S10" s="2"/>
      <c r="T10" s="2"/>
      <c r="U10" s="2"/>
      <c r="V10" s="2"/>
      <c r="W10" s="2"/>
      <c r="X10" s="2"/>
      <c r="Y10" s="2"/>
      <c r="Z10" s="2"/>
    </row>
    <row r="11" spans="1:26" ht="13.8">
      <c r="A11" s="9" t="s">
        <v>7</v>
      </c>
      <c r="B11" s="13">
        <v>132.32</v>
      </c>
      <c r="C11" s="14" t="s">
        <v>8</v>
      </c>
      <c r="D11" s="15">
        <v>43738</v>
      </c>
      <c r="E11" s="11"/>
      <c r="F11" s="2"/>
      <c r="G11" s="2"/>
      <c r="H11" s="2"/>
      <c r="I11" s="2"/>
      <c r="J11" s="2"/>
      <c r="K11" s="2"/>
      <c r="L11" s="2"/>
      <c r="M11" s="2"/>
      <c r="N11" s="2"/>
      <c r="O11" s="2"/>
      <c r="P11" s="2"/>
      <c r="Q11" s="2"/>
      <c r="R11" s="2"/>
      <c r="S11" s="2"/>
      <c r="T11" s="2"/>
      <c r="U11" s="2"/>
      <c r="V11" s="2"/>
      <c r="W11" s="2"/>
      <c r="X11" s="2"/>
      <c r="Y11" s="2"/>
      <c r="Z11" s="2"/>
    </row>
    <row r="12" spans="1:26" ht="13.8">
      <c r="A12" s="9" t="s">
        <v>9</v>
      </c>
      <c r="B12" s="106">
        <v>344136273</v>
      </c>
      <c r="C12" s="2"/>
      <c r="D12" s="2"/>
      <c r="E12" s="11"/>
      <c r="F12" s="2"/>
      <c r="G12" s="2"/>
      <c r="H12" s="2"/>
      <c r="I12" s="2"/>
      <c r="J12" s="2"/>
      <c r="K12" s="2"/>
      <c r="L12" s="2"/>
      <c r="M12" s="2"/>
      <c r="N12" s="2"/>
      <c r="O12" s="2"/>
      <c r="P12" s="2"/>
      <c r="Q12" s="2"/>
      <c r="R12" s="2"/>
      <c r="S12" s="2"/>
      <c r="T12" s="2"/>
      <c r="U12" s="2"/>
      <c r="V12" s="2"/>
      <c r="W12" s="2"/>
      <c r="X12" s="2"/>
      <c r="Y12" s="2"/>
      <c r="Z12" s="2"/>
    </row>
    <row r="13" spans="1:26" ht="30" customHeight="1">
      <c r="A13" s="16" t="s">
        <v>10</v>
      </c>
      <c r="B13" s="114">
        <v>346000000</v>
      </c>
      <c r="C13" s="2"/>
      <c r="D13" s="2"/>
      <c r="E13" s="11"/>
      <c r="F13" s="2"/>
      <c r="G13" s="2"/>
      <c r="H13" s="2"/>
      <c r="I13" s="2"/>
      <c r="J13" s="2"/>
      <c r="K13" s="2"/>
      <c r="L13" s="2"/>
      <c r="M13" s="2"/>
      <c r="N13" s="2"/>
      <c r="O13" s="2"/>
      <c r="P13" s="2"/>
      <c r="Q13" s="2"/>
      <c r="R13" s="2"/>
      <c r="S13" s="2"/>
      <c r="T13" s="2"/>
      <c r="U13" s="2"/>
      <c r="V13" s="2"/>
      <c r="W13" s="2"/>
      <c r="X13" s="2"/>
      <c r="Y13" s="2"/>
      <c r="Z13" s="2"/>
    </row>
    <row r="14" spans="1:26" ht="13.8">
      <c r="A14" s="9" t="s">
        <v>11</v>
      </c>
      <c r="B14" s="17">
        <f>B11*B12</f>
        <v>45536111643.360001</v>
      </c>
      <c r="C14" s="2"/>
      <c r="D14" s="2"/>
      <c r="E14" s="11"/>
      <c r="F14" s="2"/>
      <c r="G14" s="2"/>
      <c r="H14" s="2"/>
      <c r="I14" s="2"/>
      <c r="J14" s="2"/>
      <c r="K14" s="2"/>
      <c r="L14" s="2"/>
      <c r="M14" s="2"/>
      <c r="N14" s="2"/>
      <c r="O14" s="2"/>
      <c r="P14" s="2"/>
      <c r="Q14" s="2"/>
      <c r="R14" s="2"/>
      <c r="S14" s="2"/>
      <c r="T14" s="2"/>
      <c r="U14" s="2"/>
      <c r="V14" s="2"/>
      <c r="W14" s="2"/>
      <c r="X14" s="2"/>
      <c r="Y14" s="2"/>
      <c r="Z14" s="2"/>
    </row>
    <row r="15" spans="1:26" ht="13.8">
      <c r="A15" s="9" t="s">
        <v>12</v>
      </c>
      <c r="B15" s="13">
        <v>14564000000</v>
      </c>
      <c r="C15" s="2"/>
      <c r="D15" s="2"/>
      <c r="E15" s="11"/>
      <c r="F15" s="2"/>
      <c r="G15" s="2"/>
      <c r="H15" s="2"/>
      <c r="I15" s="2"/>
      <c r="J15" s="2"/>
      <c r="K15" s="2"/>
      <c r="L15" s="2"/>
      <c r="M15" s="2"/>
      <c r="N15" s="2"/>
      <c r="O15" s="2"/>
      <c r="P15" s="2"/>
      <c r="Q15" s="2"/>
      <c r="R15" s="2"/>
      <c r="S15" s="2"/>
      <c r="T15" s="2"/>
      <c r="U15" s="2"/>
      <c r="V15" s="2"/>
      <c r="W15" s="2"/>
      <c r="X15" s="2"/>
      <c r="Y15" s="2"/>
      <c r="Z15" s="2"/>
    </row>
    <row r="16" spans="1:26" ht="13.8">
      <c r="A16" s="9" t="s">
        <v>13</v>
      </c>
      <c r="B16" s="13">
        <v>-287000000</v>
      </c>
      <c r="C16" s="2"/>
      <c r="D16" s="2"/>
      <c r="E16" s="11"/>
      <c r="F16" s="2"/>
      <c r="G16" s="2"/>
      <c r="H16" s="2"/>
      <c r="I16" s="2"/>
      <c r="J16" s="2"/>
      <c r="K16" s="2"/>
      <c r="L16" s="2"/>
      <c r="M16" s="2"/>
      <c r="N16" s="2"/>
      <c r="O16" s="2"/>
      <c r="P16" s="2"/>
      <c r="Q16" s="2"/>
      <c r="R16" s="2"/>
      <c r="S16" s="2"/>
      <c r="T16" s="2"/>
      <c r="U16" s="2"/>
      <c r="V16" s="2"/>
      <c r="W16" s="2"/>
      <c r="X16" s="2"/>
      <c r="Y16" s="2"/>
      <c r="Z16" s="2"/>
    </row>
    <row r="17" spans="1:26" ht="13.8">
      <c r="A17" s="9" t="s">
        <v>14</v>
      </c>
      <c r="B17" s="18">
        <v>539000000</v>
      </c>
      <c r="C17" s="14" t="s">
        <v>15</v>
      </c>
      <c r="D17" s="15">
        <v>43465</v>
      </c>
      <c r="E17" s="11"/>
      <c r="F17" s="2"/>
      <c r="G17" s="2"/>
      <c r="H17" s="2"/>
      <c r="I17" s="2"/>
      <c r="J17" s="86" t="s">
        <v>16</v>
      </c>
      <c r="K17" s="2"/>
      <c r="L17" s="2"/>
      <c r="M17" s="2"/>
      <c r="N17" s="2"/>
      <c r="O17" s="2"/>
      <c r="P17" s="2"/>
      <c r="Q17" s="2"/>
      <c r="R17" s="2"/>
      <c r="S17" s="2"/>
      <c r="T17" s="2"/>
      <c r="U17" s="2"/>
      <c r="V17" s="2"/>
      <c r="W17" s="2"/>
      <c r="X17" s="2"/>
      <c r="Y17" s="2"/>
      <c r="Z17" s="2"/>
    </row>
    <row r="18" spans="1:26" ht="13.8">
      <c r="A18" s="9" t="s">
        <v>17</v>
      </c>
      <c r="B18" s="17">
        <f>B14+B15+B16-B17</f>
        <v>59274111643.360001</v>
      </c>
      <c r="C18" s="2"/>
      <c r="D18" s="2"/>
      <c r="E18" s="11"/>
      <c r="F18" s="2"/>
      <c r="G18" s="2"/>
      <c r="H18" s="2"/>
      <c r="I18" s="2"/>
      <c r="J18" s="89"/>
      <c r="K18" s="2"/>
      <c r="L18" s="2"/>
      <c r="M18" s="2"/>
      <c r="N18" s="2"/>
      <c r="O18" s="2"/>
      <c r="P18" s="2"/>
      <c r="Q18" s="2"/>
      <c r="R18" s="2"/>
      <c r="S18" s="2"/>
      <c r="T18" s="2"/>
      <c r="U18" s="2"/>
      <c r="V18" s="2"/>
      <c r="W18" s="2"/>
      <c r="X18" s="2"/>
      <c r="Y18" s="2"/>
      <c r="Z18" s="2"/>
    </row>
    <row r="19" spans="1:26" ht="15.75" customHeight="1" thickBot="1">
      <c r="A19" s="9" t="s">
        <v>18</v>
      </c>
      <c r="B19" s="19" t="s">
        <v>87</v>
      </c>
      <c r="C19" s="2"/>
      <c r="D19" s="2"/>
      <c r="E19" s="11"/>
      <c r="F19" s="2"/>
      <c r="G19" s="2"/>
      <c r="H19" s="2"/>
      <c r="I19" s="2"/>
      <c r="J19" s="89"/>
      <c r="K19" s="2"/>
      <c r="L19" s="2"/>
      <c r="M19" s="2"/>
      <c r="N19" s="2"/>
      <c r="O19" s="2"/>
      <c r="P19" s="2"/>
      <c r="Q19" s="2"/>
      <c r="R19" s="2"/>
      <c r="S19" s="2"/>
      <c r="T19" s="2"/>
      <c r="U19" s="2"/>
      <c r="V19" s="2"/>
      <c r="W19" s="2"/>
      <c r="X19" s="2"/>
      <c r="Y19" s="2"/>
      <c r="Z19" s="2"/>
    </row>
    <row r="20" spans="1:26" ht="48.75" customHeight="1" thickBot="1">
      <c r="A20" s="9" t="s">
        <v>19</v>
      </c>
      <c r="B20" s="20" t="s">
        <v>20</v>
      </c>
      <c r="C20" s="21" t="s">
        <v>21</v>
      </c>
      <c r="D20" s="22" t="s">
        <v>82</v>
      </c>
      <c r="E20" s="21" t="s">
        <v>83</v>
      </c>
      <c r="F20" s="128"/>
      <c r="G20" s="128"/>
      <c r="H20" s="128"/>
      <c r="I20" s="128"/>
      <c r="J20" s="89"/>
      <c r="K20" s="2"/>
      <c r="L20" s="2"/>
      <c r="M20" s="2"/>
      <c r="N20" s="2"/>
      <c r="O20" s="2"/>
      <c r="P20" s="2"/>
      <c r="Q20" s="2"/>
      <c r="R20" s="2"/>
      <c r="S20" s="2"/>
      <c r="T20" s="2"/>
      <c r="U20" s="2"/>
      <c r="V20" s="2"/>
      <c r="W20" s="2"/>
      <c r="X20" s="2"/>
      <c r="Y20" s="2"/>
      <c r="Z20" s="2"/>
    </row>
    <row r="21" spans="1:26" ht="13.8">
      <c r="A21" s="9" t="s">
        <v>22</v>
      </c>
      <c r="B21" s="23">
        <f>C21*(1+(F21+G21)/2)</f>
        <v>16514693130.792347</v>
      </c>
      <c r="C21" s="23">
        <v>17094000000</v>
      </c>
      <c r="D21" s="23">
        <v>18486000000</v>
      </c>
      <c r="E21" s="24">
        <v>18348000000</v>
      </c>
      <c r="F21" s="127">
        <f>(C21-D21)/D21</f>
        <v>-7.5300227198961373E-2</v>
      </c>
      <c r="G21" s="127">
        <f>(D21-E21)/E21</f>
        <v>7.5212557226945718E-3</v>
      </c>
      <c r="H21" s="128"/>
      <c r="I21" s="128"/>
      <c r="J21" s="89"/>
      <c r="K21" s="2"/>
      <c r="L21" s="2"/>
      <c r="M21" s="2"/>
      <c r="N21" s="2"/>
      <c r="O21" s="2"/>
      <c r="P21" s="2"/>
      <c r="Q21" s="2"/>
      <c r="R21" s="2"/>
      <c r="S21" s="2"/>
      <c r="T21" s="2"/>
      <c r="U21" s="2"/>
      <c r="V21" s="2"/>
      <c r="W21" s="2"/>
      <c r="X21" s="2"/>
      <c r="Y21" s="2"/>
      <c r="Z21" s="2"/>
    </row>
    <row r="22" spans="1:26" ht="13.8">
      <c r="A22" s="9" t="s">
        <v>23</v>
      </c>
      <c r="B22" s="109">
        <f>(B21-C21)/C21</f>
        <v>-3.388948573813344E-2</v>
      </c>
      <c r="C22" s="26" t="s">
        <v>24</v>
      </c>
      <c r="D22" s="109">
        <f>(D21-E21)/E21</f>
        <v>7.5212557226945718E-3</v>
      </c>
      <c r="E22" s="27" t="s">
        <v>24</v>
      </c>
      <c r="F22" s="127" t="e">
        <f t="shared" ref="F22:F59" si="0">(C22-D22)/D22</f>
        <v>#VALUE!</v>
      </c>
      <c r="G22" s="127" t="e">
        <f t="shared" ref="G22:G59" si="1">(D22-E22)/E22</f>
        <v>#VALUE!</v>
      </c>
      <c r="H22" s="128"/>
      <c r="I22" s="128"/>
      <c r="J22" s="89"/>
      <c r="K22" s="2"/>
      <c r="L22" s="2"/>
      <c r="M22" s="2"/>
      <c r="N22" s="2"/>
      <c r="O22" s="2"/>
      <c r="P22" s="2"/>
      <c r="Q22" s="2"/>
      <c r="R22" s="2"/>
      <c r="S22" s="2"/>
      <c r="T22" s="2"/>
      <c r="U22" s="2"/>
      <c r="V22" s="2"/>
      <c r="W22" s="2"/>
      <c r="X22" s="2"/>
      <c r="Y22" s="2"/>
      <c r="Z22" s="2"/>
    </row>
    <row r="23" spans="1:26" ht="13.8">
      <c r="A23" s="9" t="s">
        <v>25</v>
      </c>
      <c r="B23" s="23">
        <f>C23*(1+(F23+G23)/2)</f>
        <v>12681003553.570688</v>
      </c>
      <c r="C23" s="23">
        <v>12348000000</v>
      </c>
      <c r="D23" s="23">
        <v>12889000000</v>
      </c>
      <c r="E23" s="24">
        <v>11761000000</v>
      </c>
      <c r="F23" s="127">
        <f t="shared" si="0"/>
        <v>-4.1973776088137169E-2</v>
      </c>
      <c r="G23" s="127">
        <f t="shared" si="1"/>
        <v>9.5910211716690758E-2</v>
      </c>
      <c r="H23" s="128"/>
      <c r="I23" s="128"/>
      <c r="J23" s="2"/>
      <c r="K23" s="2"/>
      <c r="L23" s="2"/>
      <c r="M23" s="2"/>
      <c r="N23" s="2"/>
      <c r="O23" s="2"/>
      <c r="P23" s="2"/>
      <c r="Q23" s="2"/>
      <c r="R23" s="2"/>
      <c r="S23" s="2"/>
      <c r="T23" s="2"/>
      <c r="U23" s="2"/>
      <c r="V23" s="2"/>
      <c r="W23" s="2"/>
      <c r="X23" s="2"/>
      <c r="Y23" s="2"/>
      <c r="Z23" s="2"/>
    </row>
    <row r="24" spans="1:26" ht="13.8">
      <c r="A24" s="9" t="s">
        <v>27</v>
      </c>
      <c r="B24" s="23">
        <f t="shared" ref="B24:B27" si="2">C24*(1+(F24+G24)/2)</f>
        <v>3276477210.9672408</v>
      </c>
      <c r="C24" s="29">
        <v>3153000000</v>
      </c>
      <c r="D24" s="29">
        <v>2229000000</v>
      </c>
      <c r="E24" s="30">
        <v>3358000000</v>
      </c>
      <c r="F24" s="127">
        <f t="shared" si="0"/>
        <v>0.414535666218035</v>
      </c>
      <c r="G24" s="127">
        <f t="shared" si="1"/>
        <v>-0.33621203097081598</v>
      </c>
      <c r="H24" s="128"/>
      <c r="I24" s="128"/>
      <c r="J24" s="28" t="s">
        <v>26</v>
      </c>
      <c r="K24" s="2"/>
      <c r="L24" s="2"/>
      <c r="M24" s="2"/>
      <c r="N24" s="2"/>
      <c r="O24" s="2"/>
      <c r="P24" s="2"/>
      <c r="Q24" s="2"/>
      <c r="R24" s="2"/>
      <c r="S24" s="2"/>
      <c r="T24" s="2"/>
      <c r="U24" s="2"/>
      <c r="V24" s="2"/>
      <c r="W24" s="2"/>
      <c r="X24" s="2"/>
      <c r="Y24" s="2"/>
      <c r="Z24" s="2"/>
    </row>
    <row r="25" spans="1:26" ht="13.8">
      <c r="A25" s="9" t="s">
        <v>28</v>
      </c>
      <c r="B25" s="23">
        <f t="shared" si="2"/>
        <v>1035253836.7096379</v>
      </c>
      <c r="C25" s="29">
        <v>917000000</v>
      </c>
      <c r="D25" s="29">
        <v>882000000</v>
      </c>
      <c r="E25" s="30">
        <v>724000000</v>
      </c>
      <c r="F25" s="127">
        <f t="shared" si="0"/>
        <v>3.968253968253968E-2</v>
      </c>
      <c r="G25" s="127">
        <f t="shared" si="1"/>
        <v>0.21823204419889503</v>
      </c>
      <c r="H25" s="128"/>
      <c r="I25" s="128"/>
      <c r="J25" s="2"/>
      <c r="K25" s="2"/>
      <c r="L25" s="2"/>
      <c r="M25" s="2"/>
      <c r="N25" s="2"/>
      <c r="O25" s="2"/>
      <c r="P25" s="2"/>
      <c r="Q25" s="2"/>
      <c r="R25" s="2"/>
      <c r="S25" s="2"/>
      <c r="T25" s="2"/>
      <c r="U25" s="2"/>
      <c r="V25" s="2"/>
      <c r="W25" s="2"/>
      <c r="X25" s="2"/>
      <c r="Y25" s="2"/>
      <c r="Z25" s="2"/>
    </row>
    <row r="26" spans="1:26" ht="13.8">
      <c r="A26" s="9" t="s">
        <v>29</v>
      </c>
      <c r="B26" s="31">
        <f t="shared" ref="B26:E26" si="3">B24+B25</f>
        <v>4311731047.6768789</v>
      </c>
      <c r="C26" s="31">
        <f t="shared" si="3"/>
        <v>4070000000</v>
      </c>
      <c r="D26" s="31">
        <f t="shared" si="3"/>
        <v>3111000000</v>
      </c>
      <c r="E26" s="32">
        <f t="shared" si="3"/>
        <v>4082000000</v>
      </c>
      <c r="F26" s="127">
        <f t="shared" si="0"/>
        <v>0.30826100932176148</v>
      </c>
      <c r="G26" s="127">
        <f t="shared" si="1"/>
        <v>-0.23787359137677608</v>
      </c>
      <c r="H26" s="128"/>
      <c r="I26" s="128"/>
      <c r="J26" s="2"/>
      <c r="K26" s="2"/>
      <c r="L26" s="2"/>
      <c r="M26" s="2"/>
      <c r="N26" s="2"/>
      <c r="O26" s="2"/>
      <c r="P26" s="2"/>
      <c r="Q26" s="2"/>
      <c r="R26" s="2"/>
      <c r="S26" s="2"/>
      <c r="T26" s="2"/>
      <c r="U26" s="2"/>
      <c r="V26" s="2"/>
      <c r="W26" s="2"/>
      <c r="X26" s="2"/>
      <c r="Y26" s="2"/>
      <c r="Z26" s="2"/>
    </row>
    <row r="27" spans="1:26" ht="13.8">
      <c r="A27" s="9" t="s">
        <v>30</v>
      </c>
      <c r="B27" s="23">
        <f>C27*(1+(F27+G27)/2)</f>
        <v>3203512509.2394295</v>
      </c>
      <c r="C27" s="33">
        <v>3109000000</v>
      </c>
      <c r="D27" s="33">
        <v>2970000000</v>
      </c>
      <c r="E27" s="34">
        <v>2929000000</v>
      </c>
      <c r="F27" s="127">
        <f t="shared" si="0"/>
        <v>4.6801346801346802E-2</v>
      </c>
      <c r="G27" s="127">
        <f t="shared" si="1"/>
        <v>1.3997951519289859E-2</v>
      </c>
      <c r="H27" s="128"/>
      <c r="I27" s="128"/>
      <c r="J27" s="2"/>
      <c r="K27" s="2"/>
      <c r="L27" s="2"/>
      <c r="M27" s="2"/>
      <c r="N27" s="2"/>
      <c r="O27" s="2"/>
      <c r="P27" s="2"/>
      <c r="Q27" s="2"/>
      <c r="R27" s="2"/>
      <c r="S27" s="2"/>
      <c r="T27" s="2"/>
      <c r="U27" s="2"/>
      <c r="V27" s="2"/>
      <c r="W27" s="2"/>
      <c r="X27" s="2"/>
      <c r="Y27" s="2"/>
      <c r="Z27" s="2"/>
    </row>
    <row r="28" spans="1:26" ht="13.8">
      <c r="A28" s="9" t="s">
        <v>31</v>
      </c>
      <c r="B28" s="23">
        <f t="shared" ref="B28:B33" si="4">C28*(1+(F28+G28)/2)</f>
        <v>15116108235.158367</v>
      </c>
      <c r="C28" s="33">
        <v>15119000000</v>
      </c>
      <c r="D28" s="33">
        <v>14518000000</v>
      </c>
      <c r="E28" s="34">
        <v>15151000000</v>
      </c>
      <c r="F28" s="127">
        <f t="shared" si="0"/>
        <v>4.1396886623501862E-2</v>
      </c>
      <c r="G28" s="127">
        <f t="shared" si="1"/>
        <v>-4.177942050029701E-2</v>
      </c>
      <c r="H28" s="128"/>
      <c r="I28" s="128"/>
      <c r="J28" s="2"/>
      <c r="K28" s="2"/>
      <c r="L28" s="2"/>
      <c r="M28" s="2"/>
      <c r="N28" s="2"/>
      <c r="O28" s="2"/>
      <c r="P28" s="2"/>
      <c r="Q28" s="2"/>
      <c r="R28" s="2"/>
      <c r="S28" s="2"/>
      <c r="T28" s="2"/>
      <c r="U28" s="2"/>
      <c r="V28" s="2"/>
      <c r="W28" s="2"/>
      <c r="X28" s="2"/>
      <c r="Y28" s="2"/>
      <c r="Z28" s="2"/>
    </row>
    <row r="29" spans="1:26" ht="13.8">
      <c r="A29" s="9" t="s">
        <v>12</v>
      </c>
      <c r="B29" s="23">
        <f t="shared" si="4"/>
        <v>15840072324.035145</v>
      </c>
      <c r="C29" s="33">
        <v>15297000000</v>
      </c>
      <c r="D29" s="33">
        <v>14564000000</v>
      </c>
      <c r="E29" s="34">
        <v>14269000000</v>
      </c>
      <c r="F29" s="127">
        <f t="shared" si="0"/>
        <v>5.032957978577314E-2</v>
      </c>
      <c r="G29" s="127">
        <f t="shared" si="1"/>
        <v>2.067418880089705E-2</v>
      </c>
      <c r="H29" s="128"/>
      <c r="I29" s="128"/>
      <c r="J29" s="2"/>
      <c r="K29" s="2"/>
      <c r="L29" s="2"/>
      <c r="M29" s="2"/>
      <c r="N29" s="2"/>
      <c r="O29" s="2"/>
      <c r="P29" s="2"/>
      <c r="Q29" s="2"/>
      <c r="R29" s="2"/>
      <c r="S29" s="2"/>
      <c r="T29" s="2"/>
      <c r="U29" s="2"/>
      <c r="V29" s="2"/>
      <c r="W29" s="2"/>
      <c r="X29" s="2"/>
      <c r="Y29" s="2"/>
      <c r="Z29" s="2"/>
    </row>
    <row r="30" spans="1:26" ht="13.8">
      <c r="A30" s="9" t="s">
        <v>32</v>
      </c>
      <c r="B30" s="23">
        <f t="shared" si="4"/>
        <v>-339749580.991817</v>
      </c>
      <c r="C30" s="33">
        <v>-178000000</v>
      </c>
      <c r="D30" s="33">
        <v>-46000000</v>
      </c>
      <c r="E30" s="34">
        <v>882000000</v>
      </c>
      <c r="F30" s="127">
        <f t="shared" si="0"/>
        <v>2.8695652173913042</v>
      </c>
      <c r="G30" s="127">
        <f t="shared" si="1"/>
        <v>-1.0521541950113378</v>
      </c>
      <c r="H30" s="128"/>
      <c r="I30" s="128"/>
      <c r="J30" s="2"/>
      <c r="K30" s="2"/>
      <c r="L30" s="2"/>
      <c r="M30" s="2"/>
      <c r="N30" s="2"/>
      <c r="O30" s="2"/>
      <c r="P30" s="2"/>
      <c r="Q30" s="2"/>
      <c r="R30" s="2"/>
      <c r="S30" s="2"/>
      <c r="T30" s="2"/>
      <c r="U30" s="2"/>
      <c r="V30" s="2"/>
      <c r="W30" s="2"/>
      <c r="X30" s="2"/>
      <c r="Y30" s="2"/>
      <c r="Z30" s="2"/>
    </row>
    <row r="31" spans="1:26" ht="13.8">
      <c r="A31" s="9" t="s">
        <v>33</v>
      </c>
      <c r="B31" s="23">
        <f t="shared" si="4"/>
        <v>1683466913.7604055</v>
      </c>
      <c r="C31" s="29">
        <v>1801000000</v>
      </c>
      <c r="D31" s="113">
        <v>1445000000</v>
      </c>
      <c r="E31" s="30">
        <v>2319000000</v>
      </c>
      <c r="F31" s="127">
        <f t="shared" si="0"/>
        <v>0.24636678200692042</v>
      </c>
      <c r="G31" s="127">
        <f t="shared" si="1"/>
        <v>-0.37688658904700301</v>
      </c>
      <c r="H31" s="128"/>
      <c r="I31" s="128"/>
      <c r="J31" s="2"/>
      <c r="K31" s="2"/>
      <c r="L31" s="2"/>
      <c r="M31" s="2"/>
      <c r="N31" s="2"/>
      <c r="O31" s="2"/>
      <c r="P31" s="2"/>
      <c r="Q31" s="2"/>
      <c r="R31" s="2"/>
      <c r="S31" s="2"/>
      <c r="T31" s="2"/>
      <c r="U31" s="2"/>
      <c r="V31" s="2"/>
      <c r="W31" s="2"/>
      <c r="X31" s="2"/>
      <c r="Y31" s="2"/>
      <c r="Z31" s="2"/>
    </row>
    <row r="32" spans="1:26" ht="13.8">
      <c r="A32" s="9" t="s">
        <v>34</v>
      </c>
      <c r="B32" s="18">
        <f t="shared" si="4"/>
        <v>5.0139711865974128</v>
      </c>
      <c r="C32" s="13">
        <v>5.22</v>
      </c>
      <c r="D32" s="13">
        <v>4.03</v>
      </c>
      <c r="E32" s="35">
        <v>6.44</v>
      </c>
      <c r="F32" s="127">
        <f t="shared" si="0"/>
        <v>0.29528535980148868</v>
      </c>
      <c r="G32" s="127">
        <f t="shared" si="1"/>
        <v>-0.37422360248447206</v>
      </c>
      <c r="H32" s="128"/>
      <c r="I32" s="128"/>
      <c r="J32" s="2"/>
      <c r="K32" s="2"/>
      <c r="L32" s="2"/>
      <c r="M32" s="2"/>
      <c r="N32" s="2"/>
      <c r="O32" s="2"/>
      <c r="P32" s="2"/>
      <c r="Q32" s="2"/>
      <c r="R32" s="2"/>
      <c r="S32" s="2"/>
      <c r="T32" s="2"/>
      <c r="U32" s="2"/>
      <c r="V32" s="2"/>
      <c r="W32" s="2"/>
      <c r="X32" s="2"/>
      <c r="Y32" s="2"/>
      <c r="Z32" s="2"/>
    </row>
    <row r="33" spans="1:26" ht="13.8">
      <c r="A33" s="9" t="s">
        <v>35</v>
      </c>
      <c r="B33" s="18">
        <f t="shared" si="4"/>
        <v>4.9516263503086417</v>
      </c>
      <c r="C33" s="13">
        <v>5.18</v>
      </c>
      <c r="D33" s="13">
        <v>4.05</v>
      </c>
      <c r="E33" s="35">
        <v>6.4</v>
      </c>
      <c r="F33" s="127">
        <f t="shared" si="0"/>
        <v>0.27901234567901234</v>
      </c>
      <c r="G33" s="127">
        <f t="shared" si="1"/>
        <v>-0.36718750000000006</v>
      </c>
      <c r="H33" s="128"/>
      <c r="I33" s="128"/>
      <c r="J33" s="2"/>
      <c r="K33" s="2"/>
      <c r="L33" s="2"/>
      <c r="M33" s="2"/>
      <c r="N33" s="2"/>
      <c r="O33" s="2"/>
      <c r="P33" s="2"/>
      <c r="Q33" s="2"/>
      <c r="R33" s="2"/>
      <c r="S33" s="2"/>
      <c r="T33" s="2"/>
      <c r="U33" s="2"/>
      <c r="V33" s="2"/>
      <c r="W33" s="2"/>
      <c r="X33" s="2"/>
      <c r="Y33" s="2"/>
      <c r="Z33" s="2"/>
    </row>
    <row r="34" spans="1:26" ht="13.8">
      <c r="A34" s="9" t="s">
        <v>36</v>
      </c>
      <c r="B34" s="36">
        <f>(B33-C33)/C33</f>
        <v>-4.4087577160493822E-2</v>
      </c>
      <c r="C34" s="26" t="s">
        <v>24</v>
      </c>
      <c r="D34" s="109">
        <f>(D33-E33)/E33</f>
        <v>-0.36718750000000006</v>
      </c>
      <c r="E34" s="27" t="s">
        <v>24</v>
      </c>
      <c r="F34" s="127" t="e">
        <f t="shared" si="0"/>
        <v>#VALUE!</v>
      </c>
      <c r="G34" s="127" t="e">
        <f t="shared" si="1"/>
        <v>#VALUE!</v>
      </c>
      <c r="H34" s="128"/>
      <c r="I34" s="128"/>
      <c r="J34" s="2"/>
      <c r="K34" s="2"/>
      <c r="L34" s="2"/>
      <c r="M34" s="2"/>
      <c r="N34" s="2"/>
      <c r="O34" s="2"/>
      <c r="P34" s="2"/>
      <c r="Q34" s="2"/>
      <c r="R34" s="2"/>
      <c r="S34" s="2"/>
      <c r="T34" s="2"/>
      <c r="U34" s="2"/>
      <c r="V34" s="2"/>
      <c r="W34" s="2"/>
      <c r="X34" s="2"/>
      <c r="Y34" s="2"/>
      <c r="Z34" s="2"/>
    </row>
    <row r="35" spans="1:26" ht="13.8">
      <c r="A35" s="9" t="s">
        <v>37</v>
      </c>
      <c r="B35" s="37">
        <f t="shared" ref="B35:E35" si="5">$B$11/B33</f>
        <v>26.722533292875038</v>
      </c>
      <c r="C35" s="37">
        <f t="shared" si="5"/>
        <v>25.544401544401545</v>
      </c>
      <c r="D35" s="37">
        <f t="shared" si="5"/>
        <v>32.671604938271606</v>
      </c>
      <c r="E35" s="38">
        <f t="shared" si="5"/>
        <v>20.674999999999997</v>
      </c>
      <c r="F35" s="127">
        <f t="shared" si="0"/>
        <v>-0.21814671814671818</v>
      </c>
      <c r="G35" s="127">
        <f t="shared" si="1"/>
        <v>0.58024691358024716</v>
      </c>
      <c r="H35" s="128"/>
      <c r="I35" s="128"/>
      <c r="J35" s="2"/>
      <c r="K35" s="2"/>
      <c r="L35" s="2"/>
      <c r="M35" s="2"/>
      <c r="N35" s="2"/>
      <c r="O35" s="2"/>
      <c r="P35" s="2"/>
      <c r="Q35" s="2"/>
      <c r="R35" s="2"/>
      <c r="S35" s="2"/>
      <c r="T35" s="2"/>
      <c r="U35" s="2"/>
      <c r="V35" s="2"/>
      <c r="W35" s="2"/>
      <c r="X35" s="2"/>
      <c r="Y35" s="2"/>
      <c r="Z35" s="2"/>
    </row>
    <row r="36" spans="1:26" ht="13.8">
      <c r="A36" s="9" t="s">
        <v>38</v>
      </c>
      <c r="B36" s="18">
        <f t="shared" ref="B36" si="6">C36*(1+(F36+G36)/2)</f>
        <v>3.7491207474226806</v>
      </c>
      <c r="C36" s="13">
        <v>3.79</v>
      </c>
      <c r="D36" s="13">
        <v>4</v>
      </c>
      <c r="E36" s="35">
        <v>3.88</v>
      </c>
      <c r="F36" s="127">
        <f t="shared" si="0"/>
        <v>-5.2499999999999991E-2</v>
      </c>
      <c r="G36" s="127">
        <f t="shared" si="1"/>
        <v>3.0927835051546421E-2</v>
      </c>
      <c r="H36" s="128"/>
      <c r="I36" s="128"/>
      <c r="J36" s="2"/>
      <c r="K36" s="2"/>
      <c r="L36" s="2"/>
      <c r="M36" s="2"/>
      <c r="N36" s="2"/>
      <c r="O36" s="2"/>
      <c r="P36" s="2"/>
      <c r="Q36" s="2"/>
      <c r="R36" s="2"/>
      <c r="S36" s="2"/>
      <c r="T36" s="2"/>
      <c r="U36" s="2"/>
      <c r="V36" s="2"/>
      <c r="W36" s="2"/>
      <c r="X36" s="2"/>
      <c r="Y36" s="2"/>
      <c r="Z36" s="2"/>
    </row>
    <row r="37" spans="1:26" ht="13.8">
      <c r="A37" s="9" t="s">
        <v>39</v>
      </c>
      <c r="B37" s="36">
        <f t="shared" ref="B37:E37" si="7">B36/$B$11</f>
        <v>2.8333742045213731E-2</v>
      </c>
      <c r="C37" s="36">
        <f t="shared" si="7"/>
        <v>2.864268440145103E-2</v>
      </c>
      <c r="D37" s="36">
        <f>D36/$B$11</f>
        <v>3.0229746070133012E-2</v>
      </c>
      <c r="E37" s="39">
        <f t="shared" si="7"/>
        <v>2.9322853688029022E-2</v>
      </c>
      <c r="F37" s="127">
        <f t="shared" si="0"/>
        <v>-5.2499999999999963E-2</v>
      </c>
      <c r="G37" s="127">
        <f t="shared" si="1"/>
        <v>3.0927835051546386E-2</v>
      </c>
      <c r="H37" s="128"/>
      <c r="I37" s="128"/>
      <c r="J37" s="2"/>
      <c r="K37" s="2"/>
      <c r="L37" s="2"/>
      <c r="M37" s="2"/>
      <c r="N37" s="2"/>
      <c r="O37" s="2"/>
      <c r="P37" s="2"/>
      <c r="Q37" s="2"/>
      <c r="R37" s="2"/>
      <c r="S37" s="2"/>
      <c r="T37" s="2"/>
      <c r="U37" s="2"/>
      <c r="V37" s="2"/>
      <c r="W37" s="2"/>
      <c r="X37" s="2"/>
      <c r="Y37" s="2"/>
      <c r="Z37" s="2"/>
    </row>
    <row r="38" spans="1:26" ht="13.8">
      <c r="A38" s="9" t="s">
        <v>40</v>
      </c>
      <c r="B38" s="40">
        <f t="shared" ref="B38:E38" si="8">$B$18/B26</f>
        <v>13.747172768416608</v>
      </c>
      <c r="C38" s="40">
        <f t="shared" si="8"/>
        <v>14.563663794437346</v>
      </c>
      <c r="D38" s="40">
        <f t="shared" si="8"/>
        <v>19.053073495133397</v>
      </c>
      <c r="E38" s="41">
        <f t="shared" si="8"/>
        <v>14.520850476080353</v>
      </c>
      <c r="F38" s="127">
        <f t="shared" si="0"/>
        <v>-0.2356265356265356</v>
      </c>
      <c r="G38" s="127">
        <f t="shared" si="1"/>
        <v>0.31211828993892632</v>
      </c>
      <c r="H38" s="128"/>
      <c r="I38" s="128"/>
      <c r="J38" s="2"/>
      <c r="K38" s="2"/>
      <c r="L38" s="2"/>
      <c r="M38" s="2"/>
      <c r="N38" s="2"/>
      <c r="O38" s="2"/>
      <c r="P38" s="2"/>
      <c r="Q38" s="2"/>
      <c r="R38" s="2"/>
      <c r="S38" s="2"/>
      <c r="T38" s="2"/>
      <c r="U38" s="2"/>
      <c r="V38" s="2"/>
      <c r="W38" s="2"/>
      <c r="X38" s="2"/>
      <c r="Y38" s="2"/>
      <c r="Z38" s="2"/>
    </row>
    <row r="39" spans="1:26" ht="13.8">
      <c r="A39" s="9" t="s">
        <v>41</v>
      </c>
      <c r="B39" s="37">
        <f t="shared" ref="B39:E39" si="9">$B$11/(B21/$B$12)</f>
        <v>2.7573089782973916</v>
      </c>
      <c r="C39" s="37">
        <f t="shared" si="9"/>
        <v>2.6638651950017551</v>
      </c>
      <c r="D39" s="37">
        <f t="shared" si="9"/>
        <v>2.463275540590717</v>
      </c>
      <c r="E39" s="38">
        <f t="shared" si="9"/>
        <v>2.4818024658469584</v>
      </c>
      <c r="F39" s="127">
        <f t="shared" si="0"/>
        <v>8.1432081432081624E-2</v>
      </c>
      <c r="G39" s="127">
        <f t="shared" si="1"/>
        <v>-7.4651087309314957E-3</v>
      </c>
      <c r="H39" s="128"/>
      <c r="I39" s="128"/>
      <c r="J39" s="2"/>
      <c r="K39" s="2"/>
      <c r="L39" s="2"/>
      <c r="M39" s="2"/>
      <c r="N39" s="2"/>
      <c r="O39" s="2"/>
      <c r="P39" s="2"/>
      <c r="Q39" s="2"/>
      <c r="R39" s="2"/>
      <c r="S39" s="2"/>
      <c r="T39" s="2"/>
      <c r="U39" s="2"/>
      <c r="V39" s="2"/>
      <c r="W39" s="2"/>
      <c r="X39" s="2"/>
      <c r="Y39" s="2"/>
      <c r="Z39" s="2"/>
    </row>
    <row r="40" spans="1:26" ht="13.8">
      <c r="A40" s="9" t="s">
        <v>42</v>
      </c>
      <c r="B40" s="37">
        <f t="shared" ref="B40:E40" si="10">$B$11/(B27/$B$13)</f>
        <v>14.291412900045028</v>
      </c>
      <c r="C40" s="42">
        <f t="shared" si="10"/>
        <v>14.725866838211642</v>
      </c>
      <c r="D40" s="42">
        <f t="shared" si="10"/>
        <v>15.415057239057239</v>
      </c>
      <c r="E40" s="43">
        <f t="shared" si="10"/>
        <v>15.630836462956641</v>
      </c>
      <c r="F40" s="127">
        <f t="shared" si="0"/>
        <v>-4.4708909617240354E-2</v>
      </c>
      <c r="G40" s="127">
        <f t="shared" si="1"/>
        <v>-1.3804713804713818E-2</v>
      </c>
      <c r="H40" s="128"/>
      <c r="I40" s="128"/>
      <c r="J40" s="2"/>
      <c r="K40" s="2"/>
      <c r="L40" s="2"/>
      <c r="M40" s="2"/>
      <c r="N40" s="2"/>
      <c r="O40" s="2"/>
      <c r="P40" s="2"/>
      <c r="Q40" s="2"/>
      <c r="R40" s="2"/>
      <c r="S40" s="2"/>
      <c r="T40" s="2"/>
      <c r="U40" s="2"/>
      <c r="V40" s="2"/>
      <c r="W40" s="2"/>
      <c r="X40" s="2"/>
      <c r="Y40" s="2"/>
      <c r="Z40" s="2"/>
    </row>
    <row r="41" spans="1:26" ht="13.8">
      <c r="A41" s="9" t="s">
        <v>43</v>
      </c>
      <c r="B41" s="36">
        <f t="shared" ref="B41:E41" si="11">B24/B21</f>
        <v>0.19839770469958717</v>
      </c>
      <c r="C41" s="36">
        <f t="shared" si="11"/>
        <v>0.18445068445068444</v>
      </c>
      <c r="D41" s="36">
        <f t="shared" si="11"/>
        <v>0.12057773450178513</v>
      </c>
      <c r="E41" s="39">
        <f t="shared" si="11"/>
        <v>0.18301722258556791</v>
      </c>
      <c r="F41" s="127">
        <f t="shared" si="0"/>
        <v>0.52972424977808552</v>
      </c>
      <c r="G41" s="127">
        <f t="shared" si="1"/>
        <v>-0.34116728033390303</v>
      </c>
      <c r="H41" s="128"/>
      <c r="I41" s="128"/>
      <c r="J41" s="2"/>
      <c r="K41" s="2"/>
      <c r="L41" s="2"/>
      <c r="M41" s="2"/>
      <c r="N41" s="2"/>
      <c r="O41" s="2"/>
      <c r="P41" s="2"/>
      <c r="Q41" s="2"/>
      <c r="R41" s="2"/>
      <c r="S41" s="2"/>
      <c r="T41" s="2"/>
      <c r="U41" s="2"/>
      <c r="V41" s="2"/>
      <c r="W41" s="2"/>
      <c r="X41" s="2"/>
      <c r="Y41" s="2"/>
      <c r="Z41" s="2"/>
    </row>
    <row r="42" spans="1:26" ht="13.8">
      <c r="A42" s="9" t="s">
        <v>44</v>
      </c>
      <c r="B42" s="36">
        <f t="shared" ref="B42:E42" si="12">B31/B21</f>
        <v>0.1019375231757416</v>
      </c>
      <c r="C42" s="36">
        <f t="shared" si="12"/>
        <v>0.10535860535860536</v>
      </c>
      <c r="D42" s="36">
        <f t="shared" si="12"/>
        <v>7.8167261711565503E-2</v>
      </c>
      <c r="E42" s="39">
        <f t="shared" si="12"/>
        <v>0.12638979725310662</v>
      </c>
      <c r="F42" s="127">
        <f t="shared" si="0"/>
        <v>0.3478610232935494</v>
      </c>
      <c r="G42" s="127">
        <f t="shared" si="1"/>
        <v>-0.38153819841146885</v>
      </c>
      <c r="H42" s="128"/>
      <c r="I42" s="128"/>
      <c r="J42" s="2"/>
      <c r="K42" s="2"/>
      <c r="L42" s="2"/>
      <c r="M42" s="2"/>
      <c r="N42" s="2"/>
      <c r="O42" s="2"/>
      <c r="P42" s="2"/>
      <c r="Q42" s="2"/>
      <c r="R42" s="2"/>
      <c r="S42" s="2"/>
      <c r="T42" s="2"/>
      <c r="U42" s="2"/>
      <c r="V42" s="2"/>
      <c r="W42" s="2"/>
      <c r="X42" s="2"/>
      <c r="Y42" s="2"/>
      <c r="Z42" s="2"/>
    </row>
    <row r="43" spans="1:26" ht="13.8">
      <c r="A43" s="9" t="s">
        <v>45</v>
      </c>
      <c r="B43" s="37">
        <f t="shared" ref="B43:E43" si="13">B21/B28</f>
        <v>1.0925228156531077</v>
      </c>
      <c r="C43" s="37">
        <f t="shared" si="13"/>
        <v>1.1306303326939613</v>
      </c>
      <c r="D43" s="37">
        <f t="shared" si="13"/>
        <v>1.2733158837305414</v>
      </c>
      <c r="E43" s="38">
        <f t="shared" si="13"/>
        <v>1.2110091743119267</v>
      </c>
      <c r="F43" s="127">
        <f t="shared" si="0"/>
        <v>-0.11205825110619225</v>
      </c>
      <c r="G43" s="127">
        <f t="shared" si="1"/>
        <v>5.1450237322946998E-2</v>
      </c>
      <c r="H43" s="128"/>
      <c r="I43" s="128"/>
      <c r="J43" s="2"/>
      <c r="K43" s="2"/>
      <c r="L43" s="2"/>
      <c r="M43" s="2"/>
      <c r="N43" s="2"/>
      <c r="O43" s="2"/>
      <c r="P43" s="2"/>
      <c r="Q43" s="2"/>
      <c r="R43" s="2"/>
      <c r="S43" s="2"/>
      <c r="T43" s="2"/>
      <c r="U43" s="2"/>
      <c r="V43" s="2"/>
      <c r="W43" s="2"/>
      <c r="X43" s="2"/>
      <c r="Y43" s="2"/>
      <c r="Z43" s="2"/>
    </row>
    <row r="44" spans="1:26" ht="13.8">
      <c r="A44" s="9" t="s">
        <v>46</v>
      </c>
      <c r="B44" s="37">
        <f t="shared" ref="B44:E44" si="14">B28/B30</f>
        <v>-44.491911339612351</v>
      </c>
      <c r="C44" s="37">
        <f t="shared" si="14"/>
        <v>-84.938202247191015</v>
      </c>
      <c r="D44" s="37">
        <f t="shared" si="14"/>
        <v>-315.60869565217394</v>
      </c>
      <c r="E44" s="38">
        <f t="shared" si="14"/>
        <v>17.178004535147391</v>
      </c>
      <c r="F44" s="127">
        <f t="shared" si="0"/>
        <v>-0.73087496188381418</v>
      </c>
      <c r="G44" s="127">
        <f t="shared" si="1"/>
        <v>-19.372838067798657</v>
      </c>
      <c r="H44" s="128"/>
      <c r="I44" s="128"/>
      <c r="J44" s="2"/>
      <c r="K44" s="2"/>
      <c r="L44" s="2"/>
      <c r="M44" s="2"/>
      <c r="N44" s="2"/>
      <c r="O44" s="2"/>
      <c r="P44" s="2"/>
      <c r="Q44" s="2"/>
      <c r="R44" s="2"/>
      <c r="S44" s="2"/>
      <c r="T44" s="2"/>
      <c r="U44" s="2"/>
      <c r="V44" s="2"/>
      <c r="W44" s="2"/>
      <c r="X44" s="2"/>
      <c r="Y44" s="2"/>
      <c r="Z44" s="2"/>
    </row>
    <row r="45" spans="1:26" ht="13.8">
      <c r="A45" s="9" t="s">
        <v>47</v>
      </c>
      <c r="B45" s="36">
        <f t="shared" ref="B45:E45" si="15">B44*B43*B42</f>
        <v>-4.9550227813259689</v>
      </c>
      <c r="C45" s="36">
        <f t="shared" si="15"/>
        <v>-10.11797752808989</v>
      </c>
      <c r="D45" s="36">
        <f t="shared" si="15"/>
        <v>-31.413043478260867</v>
      </c>
      <c r="E45" s="39">
        <f t="shared" si="15"/>
        <v>2.629251700680272</v>
      </c>
      <c r="F45" s="127">
        <f t="shared" si="0"/>
        <v>-0.67790521363866096</v>
      </c>
      <c r="G45" s="127">
        <f t="shared" si="1"/>
        <v>-12.947522357837897</v>
      </c>
      <c r="H45" s="128"/>
      <c r="I45" s="128"/>
      <c r="J45" s="2"/>
      <c r="K45" s="2"/>
      <c r="L45" s="2"/>
      <c r="M45" s="2"/>
      <c r="N45" s="2"/>
      <c r="O45" s="2"/>
      <c r="P45" s="2"/>
      <c r="Q45" s="2"/>
      <c r="R45" s="2"/>
      <c r="S45" s="2"/>
      <c r="T45" s="2"/>
      <c r="U45" s="2"/>
      <c r="V45" s="2"/>
      <c r="W45" s="2"/>
      <c r="X45" s="2"/>
      <c r="Y45" s="2"/>
      <c r="Z45" s="2"/>
    </row>
    <row r="46" spans="1:26" ht="13.8">
      <c r="A46" s="9" t="s">
        <v>48</v>
      </c>
      <c r="B46" s="36">
        <f t="shared" ref="B46:E46" si="16">B29/B30</f>
        <v>-46.622786929696488</v>
      </c>
      <c r="C46" s="36">
        <f t="shared" si="16"/>
        <v>-85.938202247191015</v>
      </c>
      <c r="D46" s="36">
        <f t="shared" si="16"/>
        <v>-316.60869565217394</v>
      </c>
      <c r="E46" s="39">
        <f t="shared" si="16"/>
        <v>16.178004535147391</v>
      </c>
      <c r="F46" s="127">
        <f t="shared" si="0"/>
        <v>-0.72856651308906983</v>
      </c>
      <c r="G46" s="127">
        <f t="shared" si="1"/>
        <v>-20.570318141791116</v>
      </c>
      <c r="H46" s="128"/>
      <c r="I46" s="128"/>
      <c r="J46" s="2"/>
      <c r="K46" s="2"/>
      <c r="L46" s="2"/>
      <c r="M46" s="2"/>
      <c r="N46" s="2"/>
      <c r="O46" s="2"/>
      <c r="P46" s="2"/>
      <c r="Q46" s="2"/>
      <c r="R46" s="2"/>
      <c r="S46" s="2"/>
      <c r="T46" s="2"/>
      <c r="U46" s="2"/>
      <c r="V46" s="2"/>
      <c r="W46" s="2"/>
      <c r="X46" s="2"/>
      <c r="Y46" s="2"/>
      <c r="Z46" s="2"/>
    </row>
    <row r="47" spans="1:26" ht="13.8">
      <c r="A47" s="9" t="s">
        <v>49</v>
      </c>
      <c r="B47" s="116">
        <f t="shared" ref="B47" si="17">C47*(1+(F47+G47)/2)</f>
        <v>-237436849.84575653</v>
      </c>
      <c r="C47" s="33">
        <v>-261000000</v>
      </c>
      <c r="D47" s="33">
        <v>-263000000</v>
      </c>
      <c r="E47" s="34">
        <v>-318000000</v>
      </c>
      <c r="F47" s="127">
        <f t="shared" si="0"/>
        <v>-7.6045627376425855E-3</v>
      </c>
      <c r="G47" s="127">
        <f t="shared" si="1"/>
        <v>-0.17295597484276728</v>
      </c>
      <c r="H47" s="128"/>
      <c r="I47" s="128"/>
      <c r="J47" s="2"/>
      <c r="K47" s="2"/>
      <c r="L47" s="2"/>
      <c r="M47" s="2"/>
      <c r="N47" s="2"/>
      <c r="O47" s="2"/>
      <c r="P47" s="2"/>
      <c r="Q47" s="2"/>
      <c r="R47" s="2"/>
      <c r="S47" s="2"/>
      <c r="T47" s="2"/>
      <c r="U47" s="2"/>
      <c r="V47" s="2"/>
      <c r="W47" s="2"/>
      <c r="X47" s="2"/>
      <c r="Y47" s="2"/>
      <c r="Z47" s="2"/>
    </row>
    <row r="48" spans="1:26" ht="13.8">
      <c r="A48" s="9" t="s">
        <v>50</v>
      </c>
      <c r="B48" s="42">
        <f t="shared" ref="B48:E48" si="18">B24/B47</f>
        <v>-13.799362706739508</v>
      </c>
      <c r="C48" s="42">
        <f t="shared" si="18"/>
        <v>-12.080459770114942</v>
      </c>
      <c r="D48" s="42">
        <f t="shared" si="18"/>
        <v>-8.4752851711026622</v>
      </c>
      <c r="E48" s="43">
        <f t="shared" si="18"/>
        <v>-10.559748427672956</v>
      </c>
      <c r="F48" s="127">
        <f t="shared" si="0"/>
        <v>0.42537501998215771</v>
      </c>
      <c r="G48" s="127">
        <f t="shared" si="1"/>
        <v>-0.19739705645900932</v>
      </c>
      <c r="H48" s="128"/>
      <c r="I48" s="128"/>
      <c r="J48" s="2"/>
      <c r="K48" s="2"/>
      <c r="L48" s="2"/>
      <c r="M48" s="2"/>
      <c r="N48" s="2"/>
      <c r="O48" s="2"/>
      <c r="P48" s="2"/>
      <c r="Q48" s="2"/>
      <c r="R48" s="2"/>
      <c r="S48" s="2"/>
      <c r="T48" s="2"/>
      <c r="U48" s="2"/>
      <c r="V48" s="2"/>
      <c r="W48" s="2"/>
      <c r="X48" s="2"/>
      <c r="Y48" s="2"/>
      <c r="Z48" s="2"/>
    </row>
    <row r="49" spans="1:26" ht="13.8">
      <c r="A49" s="58" t="s">
        <v>51</v>
      </c>
      <c r="B49" s="59">
        <v>0.25</v>
      </c>
      <c r="C49" s="59">
        <v>0.21</v>
      </c>
      <c r="D49" s="59">
        <v>0.21</v>
      </c>
      <c r="E49" s="60">
        <v>0.28599999999999998</v>
      </c>
      <c r="F49" s="127">
        <f t="shared" si="0"/>
        <v>0</v>
      </c>
      <c r="G49" s="127">
        <f t="shared" si="1"/>
        <v>-0.26573426573426567</v>
      </c>
      <c r="H49" s="128"/>
      <c r="I49" s="128"/>
      <c r="J49" s="2"/>
      <c r="K49" s="2"/>
      <c r="L49" s="2"/>
      <c r="M49" s="2"/>
      <c r="N49" s="2"/>
      <c r="O49" s="2"/>
      <c r="P49" s="2"/>
      <c r="Q49" s="2"/>
      <c r="R49" s="2"/>
      <c r="S49" s="2"/>
      <c r="T49" s="2"/>
      <c r="U49" s="2"/>
      <c r="V49" s="2"/>
      <c r="W49" s="2"/>
      <c r="X49" s="2"/>
      <c r="Y49" s="2"/>
      <c r="Z49" s="2"/>
    </row>
    <row r="50" spans="1:26" ht="13.8">
      <c r="A50" s="58" t="s">
        <v>52</v>
      </c>
      <c r="B50" s="33">
        <v>0</v>
      </c>
      <c r="C50" s="33">
        <v>0</v>
      </c>
      <c r="D50" s="33">
        <v>0</v>
      </c>
      <c r="E50" s="34">
        <v>0</v>
      </c>
      <c r="F50" s="127" t="e">
        <f t="shared" si="0"/>
        <v>#DIV/0!</v>
      </c>
      <c r="G50" s="127" t="e">
        <f t="shared" si="1"/>
        <v>#DIV/0!</v>
      </c>
      <c r="H50" s="128"/>
      <c r="I50" s="128"/>
      <c r="J50" s="2"/>
      <c r="K50" s="2"/>
      <c r="L50" s="2"/>
      <c r="M50" s="2"/>
      <c r="N50" s="2"/>
      <c r="O50" s="2"/>
      <c r="P50" s="2"/>
      <c r="Q50" s="2"/>
      <c r="R50" s="2"/>
      <c r="S50" s="2"/>
      <c r="T50" s="2"/>
      <c r="U50" s="2"/>
      <c r="V50" s="2"/>
      <c r="W50" s="2"/>
      <c r="X50" s="2"/>
      <c r="Y50" s="2"/>
      <c r="Z50" s="2"/>
    </row>
    <row r="51" spans="1:26" ht="13.8">
      <c r="A51" s="58" t="s">
        <v>53</v>
      </c>
      <c r="B51" s="33">
        <v>0</v>
      </c>
      <c r="C51" s="33">
        <v>0</v>
      </c>
      <c r="D51" s="33">
        <v>0</v>
      </c>
      <c r="E51" s="34">
        <v>0</v>
      </c>
      <c r="F51" s="127" t="e">
        <f t="shared" si="0"/>
        <v>#DIV/0!</v>
      </c>
      <c r="G51" s="127" t="e">
        <f t="shared" si="1"/>
        <v>#DIV/0!</v>
      </c>
      <c r="H51" s="128"/>
      <c r="I51" s="128"/>
      <c r="J51" s="2"/>
      <c r="K51" s="2"/>
      <c r="L51" s="2"/>
      <c r="M51" s="2"/>
      <c r="N51" s="2"/>
      <c r="O51" s="2"/>
      <c r="P51" s="2"/>
      <c r="Q51" s="2"/>
      <c r="R51" s="2"/>
      <c r="S51" s="2"/>
      <c r="T51" s="2"/>
      <c r="U51" s="2"/>
      <c r="V51" s="2"/>
      <c r="W51" s="2"/>
      <c r="X51" s="2"/>
      <c r="Y51" s="2"/>
      <c r="Z51" s="2"/>
    </row>
    <row r="52" spans="1:26" ht="13.8">
      <c r="A52" s="58" t="s">
        <v>54</v>
      </c>
      <c r="B52" s="33">
        <v>0</v>
      </c>
      <c r="C52" s="33">
        <v>0</v>
      </c>
      <c r="D52" s="33">
        <v>0</v>
      </c>
      <c r="E52" s="34">
        <v>0</v>
      </c>
      <c r="F52" s="127" t="e">
        <f t="shared" si="0"/>
        <v>#DIV/0!</v>
      </c>
      <c r="G52" s="127" t="e">
        <f t="shared" si="1"/>
        <v>#DIV/0!</v>
      </c>
      <c r="H52" s="128"/>
      <c r="I52" s="128"/>
      <c r="J52" s="2"/>
      <c r="K52" s="2"/>
      <c r="L52" s="2"/>
      <c r="M52" s="2"/>
      <c r="N52" s="2"/>
      <c r="O52" s="2"/>
      <c r="P52" s="2"/>
      <c r="Q52" s="2"/>
      <c r="R52" s="2"/>
      <c r="S52" s="2"/>
      <c r="T52" s="2"/>
      <c r="U52" s="2"/>
      <c r="V52" s="2"/>
      <c r="W52" s="2"/>
      <c r="X52" s="2"/>
      <c r="Y52" s="2"/>
      <c r="Z52" s="2"/>
    </row>
    <row r="53" spans="1:26" ht="13.8">
      <c r="A53" s="9" t="s">
        <v>55</v>
      </c>
      <c r="B53" s="126">
        <f t="shared" ref="B53:C53" si="19">B24/(B28-B50+B51-B52)</f>
        <v>0.21675401895750676</v>
      </c>
      <c r="C53" s="36">
        <f t="shared" si="19"/>
        <v>0.20854553872610623</v>
      </c>
      <c r="D53" s="36">
        <f>D24/(D28-D50+D51-D52)</f>
        <v>0.15353354456536714</v>
      </c>
      <c r="E53" s="39">
        <f>E24/(E28-E50+E51-E52)</f>
        <v>0.22163553560821067</v>
      </c>
      <c r="F53" s="127">
        <f t="shared" si="0"/>
        <v>0.35830602567322128</v>
      </c>
      <c r="G53" s="127">
        <f t="shared" si="1"/>
        <v>-0.30727018055095962</v>
      </c>
      <c r="H53" s="128"/>
      <c r="I53" s="128"/>
      <c r="J53" s="2"/>
      <c r="K53" s="2"/>
      <c r="L53" s="2"/>
      <c r="M53" s="2"/>
      <c r="N53" s="2"/>
      <c r="O53" s="2"/>
      <c r="P53" s="2"/>
      <c r="Q53" s="2"/>
      <c r="R53" s="2"/>
      <c r="S53" s="2"/>
      <c r="T53" s="2"/>
      <c r="U53" s="2"/>
      <c r="V53" s="2"/>
      <c r="W53" s="2"/>
      <c r="X53" s="2"/>
      <c r="Y53" s="2"/>
      <c r="Z53" s="2"/>
    </row>
    <row r="54" spans="1:26" ht="13.8">
      <c r="A54" s="9" t="s">
        <v>56</v>
      </c>
      <c r="B54" s="36">
        <f t="shared" ref="B54:C54" si="20">(B24*(1-B49))/(B28-B50+B51-B52)</f>
        <v>0.16256551421813006</v>
      </c>
      <c r="C54" s="36">
        <f t="shared" si="20"/>
        <v>0.16475097559362392</v>
      </c>
      <c r="D54" s="36">
        <f>(D24*(1-D49))/(D28-D50+D51-D52)</f>
        <v>0.12129150020664003</v>
      </c>
      <c r="E54" s="39">
        <f>(E24*(1-E49))/(E28-E50+E51-E52)</f>
        <v>0.15824777242426241</v>
      </c>
      <c r="F54" s="127">
        <f t="shared" si="0"/>
        <v>0.35830602567322128</v>
      </c>
      <c r="G54" s="127">
        <f t="shared" si="1"/>
        <v>-0.23353423338271442</v>
      </c>
      <c r="H54" s="128"/>
      <c r="I54" s="128"/>
      <c r="J54" s="2"/>
      <c r="K54" s="2"/>
      <c r="L54" s="2"/>
      <c r="M54" s="2"/>
      <c r="N54" s="2"/>
      <c r="O54" s="2"/>
      <c r="P54" s="2"/>
      <c r="Q54" s="2"/>
      <c r="R54" s="2"/>
      <c r="S54" s="2"/>
      <c r="T54" s="2"/>
      <c r="U54" s="2"/>
      <c r="V54" s="2"/>
      <c r="W54" s="2"/>
      <c r="X54" s="2"/>
      <c r="Y54" s="2"/>
      <c r="Z54" s="2"/>
    </row>
    <row r="55" spans="1:26" ht="13.8">
      <c r="A55" s="58" t="s">
        <v>57</v>
      </c>
      <c r="B55" s="18">
        <f t="shared" ref="B55:B56" si="21">C55*(1+(F55+G55)/2)</f>
        <v>-180824929.05253473</v>
      </c>
      <c r="C55" s="33">
        <v>-150000000</v>
      </c>
      <c r="D55" s="33">
        <v>-1495000000</v>
      </c>
      <c r="E55" s="34">
        <v>-647000000</v>
      </c>
      <c r="F55" s="127">
        <f t="shared" si="0"/>
        <v>-0.89966555183946484</v>
      </c>
      <c r="G55" s="127">
        <f t="shared" si="1"/>
        <v>1.3106646058732612</v>
      </c>
      <c r="H55" s="128"/>
      <c r="I55" s="128"/>
      <c r="J55" s="2"/>
      <c r="K55" s="2"/>
      <c r="L55" s="2"/>
      <c r="M55" s="2"/>
      <c r="N55" s="2"/>
      <c r="O55" s="2"/>
      <c r="P55" s="2"/>
      <c r="Q55" s="2"/>
      <c r="R55" s="2"/>
      <c r="S55" s="2"/>
      <c r="T55" s="2"/>
      <c r="U55" s="2"/>
      <c r="V55" s="2"/>
      <c r="W55" s="2"/>
      <c r="X55" s="2"/>
      <c r="Y55" s="2"/>
      <c r="Z55" s="2"/>
    </row>
    <row r="56" spans="1:26" ht="13.8">
      <c r="A56" s="58" t="s">
        <v>58</v>
      </c>
      <c r="B56" s="18">
        <f t="shared" si="21"/>
        <v>-176879506.78504616</v>
      </c>
      <c r="C56" s="33">
        <v>-253000000</v>
      </c>
      <c r="D56" s="33">
        <v>-566000000</v>
      </c>
      <c r="E56" s="34">
        <v>-595000000</v>
      </c>
      <c r="F56" s="127">
        <f t="shared" si="0"/>
        <v>-0.55300353356890464</v>
      </c>
      <c r="G56" s="127">
        <f t="shared" si="1"/>
        <v>-4.8739495798319328E-2</v>
      </c>
      <c r="H56" s="128"/>
      <c r="I56" s="128"/>
      <c r="J56" s="2"/>
      <c r="K56" s="2"/>
      <c r="L56" s="2"/>
      <c r="M56" s="2"/>
      <c r="N56" s="2"/>
      <c r="O56" s="2"/>
      <c r="P56" s="2"/>
      <c r="Q56" s="2"/>
      <c r="R56" s="2"/>
      <c r="S56" s="2"/>
      <c r="T56" s="2"/>
      <c r="U56" s="2"/>
      <c r="V56" s="2"/>
      <c r="W56" s="2"/>
      <c r="X56" s="2"/>
      <c r="Y56" s="2"/>
      <c r="Z56" s="2"/>
    </row>
    <row r="57" spans="1:26" ht="13.8">
      <c r="A57" s="9" t="s">
        <v>59</v>
      </c>
      <c r="B57" s="45">
        <f t="shared" ref="B57:E57" si="22">B24*(1-B49)+B25-B55-B56</f>
        <v>3850316180.7726488</v>
      </c>
      <c r="C57" s="45">
        <f t="shared" si="22"/>
        <v>3810870000</v>
      </c>
      <c r="D57" s="45">
        <f t="shared" si="22"/>
        <v>4703910000</v>
      </c>
      <c r="E57" s="46">
        <f t="shared" si="22"/>
        <v>4363612000</v>
      </c>
      <c r="F57" s="127">
        <f t="shared" si="0"/>
        <v>-0.18985057112062093</v>
      </c>
      <c r="G57" s="127">
        <f t="shared" si="1"/>
        <v>7.7985393751781776E-2</v>
      </c>
      <c r="H57" s="128"/>
      <c r="I57" s="128"/>
      <c r="J57" s="2"/>
      <c r="K57" s="2"/>
      <c r="L57" s="2"/>
      <c r="M57" s="2"/>
      <c r="N57" s="2"/>
      <c r="O57" s="2"/>
      <c r="P57" s="2"/>
      <c r="Q57" s="2"/>
      <c r="R57" s="2"/>
      <c r="S57" s="2"/>
      <c r="T57" s="2"/>
      <c r="U57" s="2"/>
      <c r="V57" s="2"/>
      <c r="W57" s="2"/>
      <c r="X57" s="2"/>
      <c r="Y57" s="2"/>
      <c r="Z57" s="2"/>
    </row>
    <row r="58" spans="1:26" ht="13.8">
      <c r="A58" s="9" t="s">
        <v>60</v>
      </c>
      <c r="B58" s="40">
        <f t="shared" ref="B58:E58" si="23">$B$11/(B57/$B$13)</f>
        <v>11.890639067156483</v>
      </c>
      <c r="C58" s="40">
        <f t="shared" si="23"/>
        <v>12.013718652171288</v>
      </c>
      <c r="D58" s="40">
        <f t="shared" si="23"/>
        <v>9.7329073047741126</v>
      </c>
      <c r="E58" s="41">
        <f t="shared" si="23"/>
        <v>10.491931913286514</v>
      </c>
      <c r="F58" s="127">
        <f t="shared" si="0"/>
        <v>0.23434019003534631</v>
      </c>
      <c r="G58" s="127">
        <f t="shared" si="1"/>
        <v>-7.2343646030642514E-2</v>
      </c>
      <c r="H58" s="128"/>
      <c r="I58" s="128"/>
      <c r="J58" s="2"/>
      <c r="K58" s="2"/>
      <c r="L58" s="2"/>
      <c r="M58" s="2"/>
      <c r="N58" s="2"/>
      <c r="O58" s="2"/>
      <c r="P58" s="2"/>
      <c r="Q58" s="2"/>
      <c r="R58" s="2"/>
      <c r="S58" s="2"/>
      <c r="T58" s="2"/>
      <c r="U58" s="2"/>
      <c r="V58" s="2"/>
      <c r="W58" s="2"/>
      <c r="X58" s="2"/>
      <c r="Y58" s="2"/>
      <c r="Z58" s="2"/>
    </row>
    <row r="59" spans="1:26" ht="13.8">
      <c r="A59" s="9" t="s">
        <v>61</v>
      </c>
      <c r="B59" s="109">
        <f t="shared" ref="B59:E59" si="24">(B57/$B$13)/$B$11</f>
        <v>8.409976910005891E-2</v>
      </c>
      <c r="C59" s="36">
        <f t="shared" si="24"/>
        <v>8.3238173703965163E-2</v>
      </c>
      <c r="D59" s="36">
        <f t="shared" si="24"/>
        <v>0.10274422314794752</v>
      </c>
      <c r="E59" s="39">
        <f t="shared" si="24"/>
        <v>9.5311331436839064E-2</v>
      </c>
      <c r="F59" s="127">
        <f t="shared" si="0"/>
        <v>-0.18985057112062095</v>
      </c>
      <c r="G59" s="127">
        <f t="shared" si="1"/>
        <v>7.7985393751781665E-2</v>
      </c>
      <c r="H59" s="128"/>
      <c r="I59" s="128"/>
      <c r="J59" s="2"/>
      <c r="K59" s="2"/>
      <c r="L59" s="2"/>
      <c r="M59" s="2"/>
      <c r="N59" s="2"/>
      <c r="O59" s="2"/>
      <c r="P59" s="2"/>
      <c r="Q59" s="2"/>
      <c r="R59" s="2"/>
      <c r="S59" s="2"/>
      <c r="T59" s="2"/>
      <c r="U59" s="2"/>
      <c r="V59" s="2"/>
      <c r="W59" s="2"/>
      <c r="X59" s="2"/>
      <c r="Y59" s="2"/>
      <c r="Z59" s="2"/>
    </row>
    <row r="60" spans="1:26" ht="13.8">
      <c r="A60" s="9"/>
      <c r="B60" s="2"/>
      <c r="C60" s="2"/>
      <c r="D60" s="2"/>
      <c r="E60" s="11"/>
      <c r="F60" s="128"/>
      <c r="G60" s="128"/>
      <c r="H60" s="128"/>
      <c r="I60" s="128"/>
      <c r="J60" s="2"/>
      <c r="K60" s="2"/>
      <c r="L60" s="2"/>
      <c r="M60" s="2"/>
      <c r="N60" s="2"/>
      <c r="O60" s="2"/>
      <c r="P60" s="2"/>
      <c r="Q60" s="2"/>
      <c r="R60" s="2"/>
      <c r="S60" s="2"/>
      <c r="T60" s="2"/>
      <c r="U60" s="2"/>
      <c r="V60" s="2"/>
      <c r="W60" s="2"/>
      <c r="X60" s="2"/>
      <c r="Y60" s="2"/>
      <c r="Z60" s="2"/>
    </row>
    <row r="61" spans="1:26" ht="30" customHeight="1">
      <c r="A61" s="16" t="s">
        <v>62</v>
      </c>
      <c r="B61" s="123">
        <v>3.1300000000000001E-2</v>
      </c>
      <c r="C61" s="2"/>
      <c r="D61" s="2"/>
      <c r="E61" s="11"/>
      <c r="F61" s="2"/>
      <c r="G61" s="2"/>
      <c r="H61" s="2"/>
      <c r="I61" s="2"/>
      <c r="J61" s="2"/>
      <c r="K61" s="2"/>
      <c r="L61" s="2"/>
      <c r="M61" s="2"/>
      <c r="N61" s="2"/>
      <c r="O61" s="2"/>
      <c r="P61" s="2"/>
      <c r="Q61" s="2"/>
      <c r="R61" s="2"/>
      <c r="S61" s="2"/>
      <c r="T61" s="2"/>
      <c r="U61" s="2"/>
      <c r="V61" s="2"/>
      <c r="W61" s="2"/>
      <c r="X61" s="2"/>
      <c r="Y61" s="2"/>
      <c r="Z61" s="2"/>
    </row>
    <row r="62" spans="1:26" ht="30.75" customHeight="1" thickBot="1">
      <c r="A62" s="47" t="s">
        <v>63</v>
      </c>
      <c r="B62" s="124">
        <v>4.7899999999999998E-2</v>
      </c>
      <c r="C62" s="48"/>
      <c r="D62" s="48"/>
      <c r="E62" s="49"/>
      <c r="F62" s="2"/>
      <c r="G62" s="2"/>
      <c r="H62" s="2"/>
      <c r="I62" s="2"/>
      <c r="J62" s="2"/>
      <c r="K62" s="2"/>
      <c r="L62" s="2"/>
      <c r="M62" s="2"/>
      <c r="N62" s="2"/>
      <c r="O62" s="2"/>
      <c r="P62" s="2"/>
      <c r="Q62" s="2"/>
      <c r="R62" s="2"/>
      <c r="S62" s="2"/>
      <c r="T62" s="2"/>
      <c r="U62" s="2"/>
      <c r="V62" s="2"/>
      <c r="W62" s="2"/>
      <c r="X62" s="2"/>
      <c r="Y62" s="2"/>
      <c r="Z62" s="2"/>
    </row>
    <row r="63" spans="1:26" ht="13.8">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thickBot="1">
      <c r="A64" s="50" t="s">
        <v>64</v>
      </c>
      <c r="B64" s="2"/>
      <c r="C64" s="2"/>
      <c r="D64" s="2"/>
      <c r="E64" s="2"/>
      <c r="F64" s="2"/>
      <c r="G64" s="2"/>
      <c r="H64" s="2"/>
      <c r="I64" s="2"/>
      <c r="J64" s="2"/>
      <c r="K64" s="2"/>
      <c r="L64" s="2"/>
      <c r="M64" s="2"/>
      <c r="N64" s="2"/>
      <c r="O64" s="2"/>
      <c r="P64" s="2"/>
      <c r="Q64" s="2"/>
      <c r="R64" s="2"/>
      <c r="S64" s="2"/>
      <c r="T64" s="2"/>
      <c r="U64" s="2"/>
      <c r="V64" s="2"/>
      <c r="W64" s="2"/>
      <c r="X64" s="2"/>
      <c r="Y64" s="2"/>
      <c r="Z64" s="2"/>
    </row>
    <row r="65" spans="1:26" ht="13.8">
      <c r="A65" s="87" t="s">
        <v>85</v>
      </c>
      <c r="B65" s="90"/>
      <c r="C65" s="90"/>
      <c r="D65" s="90"/>
      <c r="E65" s="91"/>
      <c r="F65" s="2"/>
      <c r="G65" s="2"/>
      <c r="H65" s="2"/>
      <c r="I65" s="2"/>
      <c r="J65" s="2"/>
      <c r="K65" s="2"/>
      <c r="L65" s="2"/>
      <c r="M65" s="2"/>
      <c r="N65" s="2"/>
      <c r="O65" s="2"/>
      <c r="P65" s="2"/>
      <c r="Q65" s="2"/>
      <c r="R65" s="2"/>
      <c r="S65" s="2"/>
      <c r="T65" s="2"/>
      <c r="U65" s="2"/>
      <c r="V65" s="2"/>
      <c r="W65" s="2"/>
      <c r="X65" s="2"/>
      <c r="Y65" s="2"/>
      <c r="Z65" s="2"/>
    </row>
    <row r="66" spans="1:26" ht="13.8">
      <c r="A66" s="92"/>
      <c r="B66" s="89"/>
      <c r="C66" s="89"/>
      <c r="D66" s="89"/>
      <c r="E66" s="93"/>
      <c r="F66" s="2"/>
      <c r="G66" s="2"/>
      <c r="H66" s="2"/>
      <c r="I66" s="2"/>
      <c r="J66" s="2"/>
      <c r="K66" s="2"/>
      <c r="L66" s="2"/>
      <c r="M66" s="2"/>
      <c r="N66" s="2"/>
      <c r="O66" s="2"/>
      <c r="P66" s="2"/>
      <c r="Q66" s="2"/>
      <c r="R66" s="2"/>
      <c r="S66" s="2"/>
      <c r="T66" s="2"/>
      <c r="U66" s="2"/>
      <c r="V66" s="2"/>
      <c r="W66" s="2"/>
      <c r="X66" s="2"/>
      <c r="Y66" s="2"/>
      <c r="Z66" s="2"/>
    </row>
    <row r="67" spans="1:26" ht="13.8">
      <c r="A67" s="92"/>
      <c r="B67" s="89"/>
      <c r="C67" s="89"/>
      <c r="D67" s="89"/>
      <c r="E67" s="93"/>
      <c r="F67" s="2"/>
      <c r="G67" s="2"/>
      <c r="H67" s="2"/>
      <c r="I67" s="2"/>
      <c r="J67" s="2"/>
      <c r="K67" s="2"/>
      <c r="L67" s="2"/>
      <c r="M67" s="2"/>
      <c r="N67" s="2"/>
      <c r="O67" s="2"/>
      <c r="P67" s="2"/>
      <c r="Q67" s="2"/>
      <c r="R67" s="2"/>
      <c r="S67" s="2"/>
      <c r="T67" s="2"/>
      <c r="U67" s="2"/>
      <c r="V67" s="2"/>
      <c r="W67" s="2"/>
      <c r="X67" s="2"/>
      <c r="Y67" s="2"/>
      <c r="Z67" s="2"/>
    </row>
    <row r="68" spans="1:26" ht="15.75" customHeight="1" thickBot="1">
      <c r="A68" s="94"/>
      <c r="B68" s="95"/>
      <c r="C68" s="95"/>
      <c r="D68" s="95"/>
      <c r="E68" s="96"/>
      <c r="F68" s="2"/>
      <c r="G68" s="2"/>
      <c r="H68" s="2"/>
      <c r="I68" s="2"/>
      <c r="J68" s="2"/>
      <c r="K68" s="2"/>
      <c r="L68" s="2"/>
      <c r="M68" s="2"/>
      <c r="N68" s="2"/>
      <c r="O68" s="2"/>
      <c r="P68" s="2"/>
      <c r="Q68" s="2"/>
      <c r="R68" s="2"/>
      <c r="S68" s="2"/>
      <c r="T68" s="2"/>
      <c r="U68" s="2"/>
      <c r="V68" s="2"/>
      <c r="W68" s="2"/>
      <c r="X68" s="2"/>
      <c r="Y68" s="2"/>
      <c r="Z68" s="2"/>
    </row>
    <row r="69" spans="1:26" ht="13.8">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thickBot="1">
      <c r="A70" s="65" t="s">
        <v>65</v>
      </c>
      <c r="B70" s="89"/>
      <c r="C70" s="89"/>
      <c r="D70" s="89"/>
      <c r="E70" s="52"/>
      <c r="F70" s="52"/>
      <c r="G70" s="52"/>
      <c r="H70" s="2"/>
      <c r="I70" s="2"/>
      <c r="J70" s="2"/>
      <c r="K70" s="2"/>
      <c r="L70" s="2"/>
      <c r="M70" s="2"/>
      <c r="N70" s="2"/>
      <c r="O70" s="2"/>
      <c r="P70" s="2"/>
      <c r="Q70" s="2"/>
      <c r="R70" s="2"/>
      <c r="S70" s="2"/>
      <c r="T70" s="2"/>
      <c r="U70" s="2"/>
      <c r="V70" s="2"/>
      <c r="W70" s="2"/>
      <c r="X70" s="2"/>
      <c r="Y70" s="2"/>
      <c r="Z70" s="2"/>
    </row>
    <row r="71" spans="1:26" ht="13.8">
      <c r="A71" s="66" t="s">
        <v>86</v>
      </c>
      <c r="B71" s="90"/>
      <c r="C71" s="90"/>
      <c r="D71" s="90"/>
      <c r="E71" s="91"/>
      <c r="F71" s="52"/>
      <c r="G71" s="52"/>
      <c r="H71" s="52"/>
      <c r="I71" s="2"/>
      <c r="J71" s="2"/>
      <c r="K71" s="2"/>
      <c r="L71" s="2"/>
      <c r="M71" s="2"/>
      <c r="N71" s="2"/>
      <c r="O71" s="2"/>
      <c r="P71" s="2"/>
      <c r="Q71" s="2"/>
      <c r="R71" s="2"/>
      <c r="S71" s="2"/>
      <c r="T71" s="2"/>
      <c r="U71" s="2"/>
      <c r="V71" s="2"/>
      <c r="W71" s="2"/>
      <c r="X71" s="2"/>
      <c r="Y71" s="2"/>
      <c r="Z71" s="2"/>
    </row>
    <row r="72" spans="1:26" ht="13.8">
      <c r="A72" s="92"/>
      <c r="B72" s="89"/>
      <c r="C72" s="89"/>
      <c r="D72" s="89"/>
      <c r="E72" s="93"/>
      <c r="F72" s="52"/>
      <c r="G72" s="52"/>
      <c r="H72" s="52"/>
      <c r="I72" s="2"/>
      <c r="J72" s="2"/>
      <c r="K72" s="2"/>
      <c r="L72" s="2"/>
      <c r="M72" s="2"/>
      <c r="N72" s="2"/>
      <c r="O72" s="2"/>
      <c r="P72" s="2"/>
      <c r="Q72" s="2"/>
      <c r="R72" s="2"/>
      <c r="S72" s="2"/>
      <c r="T72" s="2"/>
      <c r="U72" s="2"/>
      <c r="V72" s="2"/>
      <c r="W72" s="2"/>
      <c r="X72" s="2"/>
      <c r="Y72" s="2"/>
      <c r="Z72" s="2"/>
    </row>
    <row r="73" spans="1:26" ht="15.75" customHeight="1" thickBot="1">
      <c r="A73" s="94"/>
      <c r="B73" s="95"/>
      <c r="C73" s="95"/>
      <c r="D73" s="95"/>
      <c r="E73" s="96"/>
      <c r="F73" s="52"/>
      <c r="G73" s="52"/>
      <c r="H73" s="52"/>
      <c r="I73" s="2"/>
      <c r="J73" s="2"/>
      <c r="K73" s="2"/>
      <c r="L73" s="2"/>
      <c r="M73" s="2"/>
      <c r="N73" s="2"/>
      <c r="O73" s="2"/>
      <c r="P73" s="2"/>
      <c r="Q73" s="2"/>
      <c r="R73" s="2"/>
      <c r="S73" s="2"/>
      <c r="T73" s="2"/>
      <c r="U73" s="2"/>
      <c r="V73" s="2"/>
      <c r="W73" s="2"/>
      <c r="X73" s="2"/>
      <c r="Y73" s="2"/>
      <c r="Z73" s="2"/>
    </row>
    <row r="74" spans="1:26" ht="15.75" customHeight="1" thickBot="1">
      <c r="A74" s="65" t="s">
        <v>66</v>
      </c>
      <c r="B74" s="89"/>
      <c r="C74" s="89"/>
      <c r="D74" s="89"/>
      <c r="E74" s="52"/>
      <c r="F74" s="52"/>
      <c r="G74" s="52"/>
      <c r="H74" s="2"/>
      <c r="I74" s="2"/>
      <c r="J74" s="2"/>
      <c r="K74" s="2"/>
      <c r="L74" s="2"/>
      <c r="M74" s="2"/>
      <c r="N74" s="2"/>
      <c r="O74" s="2"/>
      <c r="P74" s="2"/>
      <c r="Q74" s="2"/>
      <c r="R74" s="2"/>
      <c r="S74" s="2"/>
      <c r="T74" s="2"/>
      <c r="U74" s="2"/>
      <c r="V74" s="2"/>
      <c r="W74" s="2"/>
      <c r="X74" s="2"/>
      <c r="Y74" s="2"/>
      <c r="Z74" s="2"/>
    </row>
    <row r="75" spans="1:26" ht="13.8">
      <c r="A75" s="66" t="s">
        <v>89</v>
      </c>
      <c r="B75" s="90"/>
      <c r="C75" s="90"/>
      <c r="D75" s="90"/>
      <c r="E75" s="91"/>
      <c r="F75" s="52"/>
      <c r="G75" s="52"/>
      <c r="H75" s="52"/>
      <c r="I75" s="2"/>
      <c r="J75" s="2"/>
      <c r="K75" s="2"/>
      <c r="L75" s="2"/>
      <c r="M75" s="2"/>
      <c r="N75" s="2"/>
      <c r="O75" s="2"/>
      <c r="P75" s="2"/>
      <c r="Q75" s="2"/>
      <c r="R75" s="2"/>
      <c r="S75" s="2"/>
      <c r="T75" s="2"/>
      <c r="U75" s="2"/>
      <c r="V75" s="2"/>
      <c r="W75" s="2"/>
      <c r="X75" s="2"/>
      <c r="Y75" s="2"/>
      <c r="Z75" s="2"/>
    </row>
    <row r="76" spans="1:26" ht="13.8">
      <c r="A76" s="92"/>
      <c r="B76" s="89"/>
      <c r="C76" s="89"/>
      <c r="D76" s="89"/>
      <c r="E76" s="93"/>
      <c r="F76" s="52"/>
      <c r="G76" s="52"/>
      <c r="H76" s="52"/>
      <c r="I76" s="74"/>
      <c r="J76" s="89"/>
      <c r="K76" s="2"/>
      <c r="L76" s="2"/>
      <c r="M76" s="2"/>
      <c r="N76" s="2"/>
      <c r="O76" s="2"/>
      <c r="P76" s="2"/>
      <c r="Q76" s="2"/>
      <c r="R76" s="2"/>
      <c r="S76" s="2"/>
      <c r="T76" s="2"/>
      <c r="U76" s="2"/>
      <c r="V76" s="2"/>
      <c r="W76" s="2"/>
      <c r="X76" s="2"/>
      <c r="Y76" s="2"/>
      <c r="Z76" s="2"/>
    </row>
    <row r="77" spans="1:26" ht="15.75" customHeight="1" thickBot="1">
      <c r="A77" s="94"/>
      <c r="B77" s="95"/>
      <c r="C77" s="95"/>
      <c r="D77" s="95"/>
      <c r="E77" s="96"/>
      <c r="F77" s="52"/>
      <c r="G77" s="52"/>
      <c r="H77" s="52"/>
      <c r="I77" s="2"/>
      <c r="J77" s="2"/>
      <c r="K77" s="2"/>
      <c r="L77" s="2"/>
      <c r="M77" s="2"/>
      <c r="N77" s="2"/>
      <c r="O77" s="2"/>
      <c r="P77" s="2"/>
      <c r="Q77" s="2"/>
      <c r="R77" s="2"/>
      <c r="S77" s="2"/>
      <c r="T77" s="2"/>
      <c r="U77" s="2"/>
      <c r="V77" s="2"/>
      <c r="W77" s="2"/>
      <c r="X77" s="2"/>
      <c r="Y77" s="2"/>
      <c r="Z77" s="2"/>
    </row>
    <row r="78" spans="1:26" ht="13.8">
      <c r="A78" s="52"/>
      <c r="B78" s="52"/>
      <c r="C78" s="52"/>
      <c r="D78" s="52"/>
      <c r="E78" s="52"/>
      <c r="F78" s="52"/>
      <c r="G78" s="52"/>
      <c r="H78" s="52"/>
      <c r="I78" s="2"/>
      <c r="J78" s="2"/>
      <c r="K78" s="2"/>
      <c r="L78" s="2"/>
      <c r="M78" s="2"/>
      <c r="N78" s="2"/>
      <c r="O78" s="2"/>
      <c r="P78" s="2"/>
      <c r="Q78" s="2"/>
      <c r="R78" s="2"/>
      <c r="S78" s="2"/>
      <c r="T78" s="2"/>
      <c r="U78" s="2"/>
      <c r="V78" s="2"/>
      <c r="W78" s="2"/>
      <c r="X78" s="2"/>
      <c r="Y78" s="2"/>
      <c r="Z78" s="2"/>
    </row>
    <row r="79" spans="1:26" ht="13.8">
      <c r="A79" s="52"/>
      <c r="B79" s="52"/>
      <c r="C79" s="52"/>
      <c r="D79" s="52"/>
      <c r="E79" s="52"/>
      <c r="F79" s="52"/>
      <c r="G79" s="52"/>
      <c r="H79" s="2"/>
      <c r="I79" s="2"/>
      <c r="J79" s="2"/>
      <c r="K79" s="2"/>
      <c r="L79" s="2"/>
      <c r="M79" s="2"/>
      <c r="N79" s="2"/>
      <c r="O79" s="2"/>
      <c r="P79" s="2"/>
      <c r="Q79" s="2"/>
      <c r="R79" s="2"/>
      <c r="S79" s="2"/>
      <c r="T79" s="2"/>
      <c r="U79" s="2"/>
      <c r="V79" s="2"/>
      <c r="W79" s="2"/>
      <c r="X79" s="2"/>
      <c r="Y79" s="2"/>
      <c r="Z79" s="2"/>
    </row>
    <row r="80" spans="1:26" ht="13.8">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8">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8">
      <c r="A82" s="52" t="s">
        <v>67</v>
      </c>
      <c r="B82" s="52"/>
      <c r="C82" s="52"/>
      <c r="D82" s="52"/>
      <c r="E82" s="52"/>
      <c r="F82" s="2"/>
      <c r="G82" s="2"/>
      <c r="H82" s="2"/>
      <c r="I82" s="2"/>
      <c r="J82" s="2"/>
      <c r="K82" s="2"/>
      <c r="L82" s="2"/>
      <c r="M82" s="2"/>
      <c r="N82" s="2"/>
      <c r="O82" s="2"/>
      <c r="P82" s="2"/>
      <c r="Q82" s="2"/>
      <c r="R82" s="2"/>
      <c r="S82" s="2"/>
      <c r="T82" s="2"/>
      <c r="U82" s="2"/>
      <c r="V82" s="2"/>
      <c r="W82" s="2"/>
      <c r="X82" s="2"/>
      <c r="Y82" s="2"/>
      <c r="Z82" s="2"/>
    </row>
    <row r="83" spans="1:26" ht="13.8">
      <c r="A83" s="61" t="s">
        <v>68</v>
      </c>
      <c r="B83" s="52"/>
      <c r="C83" s="52"/>
      <c r="D83" s="52"/>
      <c r="E83" s="52"/>
      <c r="F83" s="2"/>
      <c r="G83" s="2"/>
      <c r="H83" s="2"/>
      <c r="I83" s="2"/>
      <c r="J83" s="2"/>
      <c r="K83" s="2"/>
      <c r="L83" s="2"/>
      <c r="M83" s="2"/>
      <c r="N83" s="2"/>
      <c r="O83" s="2"/>
      <c r="P83" s="2"/>
      <c r="Q83" s="2"/>
      <c r="R83" s="2"/>
      <c r="S83" s="2"/>
      <c r="T83" s="2"/>
      <c r="U83" s="2"/>
      <c r="V83" s="2"/>
      <c r="W83" s="2"/>
      <c r="X83" s="2"/>
      <c r="Y83" s="2"/>
      <c r="Z83" s="2"/>
    </row>
    <row r="84" spans="1:26" ht="13.8">
      <c r="A84" s="61" t="s">
        <v>69</v>
      </c>
      <c r="B84" s="52"/>
      <c r="C84" s="52"/>
      <c r="D84" s="52"/>
      <c r="E84" s="52"/>
      <c r="F84" s="2"/>
      <c r="G84" s="2"/>
      <c r="H84" s="2"/>
      <c r="I84" s="2"/>
      <c r="J84" s="2"/>
      <c r="K84" s="2"/>
      <c r="L84" s="2"/>
      <c r="M84" s="2"/>
      <c r="N84" s="2"/>
      <c r="O84" s="2"/>
      <c r="P84" s="2"/>
      <c r="Q84" s="2"/>
      <c r="R84" s="2"/>
      <c r="S84" s="2"/>
      <c r="T84" s="2"/>
      <c r="U84" s="2"/>
      <c r="V84" s="2"/>
      <c r="W84" s="2"/>
      <c r="X84" s="2"/>
      <c r="Y84" s="2"/>
      <c r="Z84" s="2"/>
    </row>
    <row r="85" spans="1:26" ht="13.8">
      <c r="A85" s="88" t="s">
        <v>70</v>
      </c>
      <c r="B85" s="89"/>
      <c r="C85" s="89"/>
      <c r="D85" s="89"/>
      <c r="E85" s="89"/>
      <c r="F85" s="2"/>
      <c r="G85" s="2"/>
      <c r="H85" s="2"/>
      <c r="I85" s="2"/>
      <c r="J85" s="2"/>
      <c r="K85" s="2"/>
      <c r="L85" s="2"/>
      <c r="M85" s="2"/>
      <c r="N85" s="2"/>
      <c r="O85" s="2"/>
      <c r="P85" s="2"/>
      <c r="Q85" s="2"/>
      <c r="R85" s="2"/>
      <c r="S85" s="2"/>
      <c r="T85" s="2"/>
      <c r="U85" s="2"/>
      <c r="V85" s="2"/>
      <c r="W85" s="2"/>
      <c r="X85" s="2"/>
      <c r="Y85" s="2"/>
      <c r="Z85" s="2"/>
    </row>
    <row r="86" spans="1:26" ht="13.8">
      <c r="A86" s="88" t="s">
        <v>71</v>
      </c>
      <c r="B86" s="89"/>
      <c r="C86" s="89"/>
      <c r="D86" s="89"/>
      <c r="E86" s="89"/>
      <c r="F86" s="2"/>
      <c r="G86" s="2"/>
      <c r="H86" s="2"/>
      <c r="I86" s="2"/>
      <c r="J86" s="2"/>
      <c r="K86" s="2"/>
      <c r="L86" s="2"/>
      <c r="M86" s="2"/>
      <c r="N86" s="2"/>
      <c r="O86" s="2"/>
      <c r="P86" s="2"/>
      <c r="Q86" s="2"/>
      <c r="R86" s="2"/>
      <c r="S86" s="2"/>
      <c r="T86" s="2"/>
      <c r="U86" s="2"/>
      <c r="V86" s="2"/>
      <c r="W86" s="2"/>
      <c r="X86" s="2"/>
      <c r="Y86" s="2"/>
      <c r="Z86" s="2"/>
    </row>
    <row r="87" spans="1:26" ht="13.8">
      <c r="A87" s="88" t="s">
        <v>72</v>
      </c>
      <c r="B87" s="89"/>
      <c r="C87" s="89"/>
      <c r="D87" s="89"/>
      <c r="E87" s="89"/>
      <c r="F87" s="2"/>
      <c r="G87" s="2"/>
      <c r="H87" s="2"/>
      <c r="I87" s="2"/>
      <c r="J87" s="2"/>
      <c r="K87" s="2"/>
      <c r="L87" s="2"/>
      <c r="M87" s="2"/>
      <c r="N87" s="2"/>
      <c r="O87" s="2"/>
      <c r="P87" s="2"/>
      <c r="Q87" s="2"/>
      <c r="R87" s="2"/>
      <c r="S87" s="2"/>
      <c r="T87" s="2"/>
      <c r="U87" s="2"/>
      <c r="V87" s="2"/>
      <c r="W87" s="2"/>
      <c r="X87" s="2"/>
      <c r="Y87" s="2"/>
      <c r="Z87" s="2"/>
    </row>
    <row r="88" spans="1:26" ht="13.8">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8">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8">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8">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8">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8">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8">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8">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8">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8">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8">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8">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8">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8">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8">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8">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8">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8">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8">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8">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8">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8">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8">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8">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8">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8">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8">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8">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8">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8">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8">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8">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8">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8">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8">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8">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8">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8">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8">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8">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8">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8">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8">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8">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8">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8">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8">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8">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8">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8">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8">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8">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8">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8">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8">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8">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8">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8">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8">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8">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8">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8">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8">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8">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8">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8">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8">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8">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8">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8">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8">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8">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8">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8">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8">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8">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8">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8">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8">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8">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8">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8">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8">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8">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8">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8">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8">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8">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8">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8">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8">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8">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8">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8">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8">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8">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8">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8">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8">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8">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8">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8">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8">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8">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8">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8">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8">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8">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8">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8">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8">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8">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8">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8">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8">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8">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8">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8">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8">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8">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8">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8">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8">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8">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8">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8">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8">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8">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8">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8">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8">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8">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8">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8">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8">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8">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8">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8">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8">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8">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8">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8">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8">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8">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8">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8">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8">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8">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8">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8">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8">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8">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8">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8">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8">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8">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8">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8">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8">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8">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8">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8">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8">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8">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8">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8">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8">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8">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8">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8">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8">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8">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8">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8">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8">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8">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8">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8">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8">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8">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8">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8">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8">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8">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8">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8">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8">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8">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8">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8">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8">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8">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8">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8">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8">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8">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8">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8">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8">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8">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8">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8">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8">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8">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8">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8">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8">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8">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8">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8">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8">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8">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8">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8">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8">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8">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8">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8">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8">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8">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8">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8">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8">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8">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8">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8">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8">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8">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8">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8">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8">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8">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8">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8">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8">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8">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8">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8">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8">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8">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8">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8">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8">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8">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8">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8">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8">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8">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8">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8">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8">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8">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8">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8">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8">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8">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8">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8">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8">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8">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8">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8">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8">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8">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8">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8">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8">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8">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8">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8">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8">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8">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8">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8">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8">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8">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8">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8">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8">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8">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8">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8">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8">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8">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8">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8">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8">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8">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8">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8">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8">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8">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8">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8">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8">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8">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8">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8">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8">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8">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8">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8">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8">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8">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8">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8">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8">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8">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8">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8">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8">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8">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8">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8">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8">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8">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8">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8">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8">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8">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8">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8">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8">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8">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8">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8">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8">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8">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8">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8">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8">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8">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8">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8">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8">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8">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8">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8">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8">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8">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8">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8">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8">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8">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8">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8">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8">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8">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8">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8">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8">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8">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8">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8">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8">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8">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8">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8">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8">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8">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8">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8">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8">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8">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8">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8">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8">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8">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8">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8">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8">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8">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8">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8">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8">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8">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8">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8">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8">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8">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8">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8">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8">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8">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8">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8">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8">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8">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8">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8">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8">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8">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8">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8">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8">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8">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8">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8">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8">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8">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8">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8">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8">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8">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8">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8">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8">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8">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8">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8">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8">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8">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8">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8">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8">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8">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8">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8">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8">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8">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8">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8">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8">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8">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8">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8">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8">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8">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8">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8">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8">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8">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8">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8">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8">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8">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8">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8">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8">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8">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8">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8">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8">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8">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8">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8">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8">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8">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8">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8">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8">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8">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8">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8">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8">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8">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8">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8">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8">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8">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8">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8">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8">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8">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8">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8">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8">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8">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8">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8">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8">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8">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8">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8">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8">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8">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8">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8">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8">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8">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8">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8">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8">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8">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8">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8">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8">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8">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8">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8">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8">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8">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8">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8">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8">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8">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8">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8">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8">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8">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8">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8">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8">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8">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8">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8">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8">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8">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8">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8">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8">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8">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8">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8">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8">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8">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8">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8">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8">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8">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8">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8">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8">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8">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8">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8">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8">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8">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8">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8">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8">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8">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8">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8">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8">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8">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8">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8">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8">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8">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8">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8">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8">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8">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8">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8">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8">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8">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8">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8">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8">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8">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8">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8">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8">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8">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8">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8">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8">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8">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8">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8">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8">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8">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8">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8">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8">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8">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8">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8">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8">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8">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8">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8">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8">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8">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8">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8">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8">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8">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8">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8">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8">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8">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8">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8">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8">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8">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8">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8">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8">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8">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8">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8">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8">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8">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8">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8">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8">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8">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8">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8">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8">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8">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8">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8">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8">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8">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8">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8">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8">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8">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8">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8">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8">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8">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8">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8">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8">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8">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8">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8">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8">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8">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8">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8">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8">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8">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8">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8">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8">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8">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8">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8">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8">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8">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8">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8">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8">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8">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8">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8">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8">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8">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8">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8">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8">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8">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8">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8">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8">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8">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8">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8">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8">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8">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8">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8">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8">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8">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8">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8">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8">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8">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8">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8">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8">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8">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8">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8">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8">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8">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8">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8">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8">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8">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8">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8">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8">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8">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8">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8">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8">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8">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8">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8">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8">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8">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8">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8">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8">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8">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8">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8">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8">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4">
    <mergeCell ref="I76:J76"/>
    <mergeCell ref="A85:E85"/>
    <mergeCell ref="B1:C1"/>
    <mergeCell ref="B2:C2"/>
    <mergeCell ref="A4:E4"/>
    <mergeCell ref="B8:E9"/>
    <mergeCell ref="J17:J22"/>
    <mergeCell ref="A65:E68"/>
    <mergeCell ref="A86:E86"/>
    <mergeCell ref="A87:E87"/>
    <mergeCell ref="A70:D70"/>
    <mergeCell ref="A71:E73"/>
    <mergeCell ref="A74:D74"/>
    <mergeCell ref="A75:E7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Wk 4 Competitor #1</vt:lpstr>
      <vt:lpstr>Wk 4 Competitor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2019-09-17T17:06:06Z</dcterms:created>
  <dcterms:modified xsi:type="dcterms:W3CDTF">2019-09-21T03:12:27Z</dcterms:modified>
</cp:coreProperties>
</file>