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tiffa\Documents\Tiffany\FINA 4101\Weekly Analysis\"/>
    </mc:Choice>
  </mc:AlternateContent>
  <xr:revisionPtr revIDLastSave="0" documentId="13_ncr:1_{6D82720A-E41A-4788-B823-FAC7F7C2C80E}" xr6:coauthVersionLast="45" xr6:coauthVersionMax="45" xr10:uidLastSave="{00000000-0000-0000-0000-000000000000}"/>
  <bookViews>
    <workbookView xWindow="-108" yWindow="-108" windowWidth="23256" windowHeight="12576" activeTab="2" xr2:uid="{B7F80096-F3DD-4DB3-8759-7E08C59D20B5}"/>
  </bookViews>
  <sheets>
    <sheet name="FINAL tabs Instructions" sheetId="2" r:id="rId1"/>
    <sheet name="FINAL-Buy Recommendation" sheetId="3" r:id="rId2"/>
    <sheet name="FINAL-Sell Recommendation" sheetId="4" r:id="rId3"/>
  </sheets>
  <definedNames>
    <definedName name="_xlnm.Print_Area" localSheetId="1">'FINAL-Buy Recommendation'!$A$1:$K$57</definedName>
    <definedName name="_xlnm.Print_Area" localSheetId="2">'FINAL-Sell Recommendation'!$A$1:$K$57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 i="3" l="1"/>
  <c r="K14" i="4" l="1"/>
  <c r="C28" i="3"/>
  <c r="C8" i="4"/>
  <c r="F13" i="3" l="1"/>
  <c r="F14" i="3"/>
  <c r="C28" i="4"/>
  <c r="C7" i="3" l="1"/>
  <c r="D48" i="4" l="1"/>
  <c r="C48" i="4"/>
  <c r="K22" i="4"/>
  <c r="J22" i="4"/>
  <c r="I22" i="4"/>
  <c r="H22" i="4"/>
  <c r="G22" i="4"/>
  <c r="F22" i="4"/>
  <c r="K18" i="4"/>
  <c r="J18" i="4"/>
  <c r="I18" i="4"/>
  <c r="H18" i="4"/>
  <c r="G18" i="4"/>
  <c r="F18" i="4"/>
  <c r="E18" i="4"/>
  <c r="K17" i="4"/>
  <c r="J17" i="4"/>
  <c r="I17" i="4"/>
  <c r="H17" i="4"/>
  <c r="G17" i="4"/>
  <c r="F17" i="4"/>
  <c r="E17" i="4"/>
  <c r="J14" i="4"/>
  <c r="I14" i="4"/>
  <c r="H14" i="4"/>
  <c r="G14" i="4"/>
  <c r="F14" i="4"/>
  <c r="K13" i="4"/>
  <c r="J13" i="4"/>
  <c r="I13" i="4"/>
  <c r="H13" i="4"/>
  <c r="G13" i="4"/>
  <c r="F13" i="4"/>
  <c r="E13" i="4"/>
  <c r="K10" i="4"/>
  <c r="J10" i="4"/>
  <c r="I10" i="4"/>
  <c r="H10" i="4"/>
  <c r="G10" i="4"/>
  <c r="F10" i="4"/>
  <c r="D8" i="4"/>
  <c r="J26" i="4"/>
  <c r="C7" i="4"/>
  <c r="H2" i="4"/>
  <c r="A3" i="4" s="1"/>
  <c r="C2" i="4"/>
  <c r="H1" i="4"/>
  <c r="D1" i="4"/>
  <c r="A1" i="4"/>
  <c r="D48" i="3"/>
  <c r="C48" i="3"/>
  <c r="K22" i="3"/>
  <c r="J22" i="3"/>
  <c r="I22" i="3"/>
  <c r="H22" i="3"/>
  <c r="G22" i="3"/>
  <c r="F22" i="3"/>
  <c r="K18" i="3"/>
  <c r="J18" i="3"/>
  <c r="I18" i="3"/>
  <c r="H18" i="3"/>
  <c r="G18" i="3"/>
  <c r="F18" i="3"/>
  <c r="E18" i="3"/>
  <c r="K17" i="3"/>
  <c r="J17" i="3"/>
  <c r="I17" i="3"/>
  <c r="H17" i="3"/>
  <c r="G17" i="3"/>
  <c r="F17" i="3"/>
  <c r="E17" i="3"/>
  <c r="K14" i="3"/>
  <c r="J14" i="3"/>
  <c r="I14" i="3"/>
  <c r="H14" i="3"/>
  <c r="G14" i="3"/>
  <c r="K13" i="3"/>
  <c r="J13" i="3"/>
  <c r="I13" i="3"/>
  <c r="H13" i="3"/>
  <c r="G13" i="3"/>
  <c r="E13" i="3"/>
  <c r="K10" i="3"/>
  <c r="J10" i="3"/>
  <c r="I10" i="3"/>
  <c r="H10" i="3"/>
  <c r="G10" i="3"/>
  <c r="F10" i="3"/>
  <c r="D8" i="3"/>
  <c r="I26" i="3"/>
  <c r="H2" i="3"/>
  <c r="C2" i="3"/>
  <c r="A3" i="3" s="1"/>
  <c r="H1" i="3"/>
  <c r="D1" i="3"/>
  <c r="A1" i="3"/>
  <c r="K19" i="3" l="1"/>
  <c r="H19" i="4"/>
  <c r="I19" i="4"/>
  <c r="F19" i="4"/>
  <c r="J19" i="4"/>
  <c r="H19" i="3"/>
  <c r="G19" i="4"/>
  <c r="K19" i="4"/>
  <c r="J19" i="3"/>
  <c r="I19" i="3"/>
  <c r="F19" i="3"/>
  <c r="G19" i="3"/>
  <c r="F25" i="4"/>
  <c r="J25" i="4"/>
  <c r="G26" i="4"/>
  <c r="K26" i="4"/>
  <c r="E25" i="3"/>
  <c r="I25" i="3"/>
  <c r="F26" i="3"/>
  <c r="J26" i="3"/>
  <c r="F25" i="3"/>
  <c r="J25" i="3"/>
  <c r="G26" i="3"/>
  <c r="K26" i="3"/>
  <c r="C10" i="3"/>
  <c r="G25" i="3"/>
  <c r="K25" i="3"/>
  <c r="H26" i="3"/>
  <c r="C10" i="4"/>
  <c r="C15" i="4" s="1"/>
  <c r="G25" i="4"/>
  <c r="K25" i="4"/>
  <c r="H26" i="4"/>
  <c r="H25" i="3"/>
  <c r="E26" i="3"/>
  <c r="H25" i="4"/>
  <c r="E26" i="4"/>
  <c r="I26" i="4"/>
  <c r="E25" i="4"/>
  <c r="I25" i="4"/>
  <c r="F26" i="4"/>
  <c r="C15" i="3" l="1"/>
  <c r="E24" i="3" s="1"/>
  <c r="H24" i="4"/>
  <c r="K24" i="4"/>
  <c r="G24" i="4"/>
  <c r="J24" i="4"/>
  <c r="F24" i="4"/>
  <c r="I24" i="4"/>
  <c r="E24" i="4"/>
  <c r="J24" i="3" l="1"/>
  <c r="H24" i="3"/>
  <c r="G24" i="3"/>
  <c r="I24" i="3"/>
  <c r="K24" i="3"/>
  <c r="F24" i="3"/>
</calcChain>
</file>

<file path=xl/sharedStrings.xml><?xml version="1.0" encoding="utf-8"?>
<sst xmlns="http://schemas.openxmlformats.org/spreadsheetml/2006/main" count="206" uniqueCount="137">
  <si>
    <t>General Information</t>
  </si>
  <si>
    <t>Semester</t>
  </si>
  <si>
    <t>Fall 2019</t>
  </si>
  <si>
    <t>Analysis Date:</t>
  </si>
  <si>
    <t>Analyst Name</t>
  </si>
  <si>
    <t>Sector</t>
  </si>
  <si>
    <t>Buy Recommendation</t>
  </si>
  <si>
    <t>Company Name</t>
  </si>
  <si>
    <t>NOTE: FINAL Buy recommendation &amp; FINAL Sell Recommendatinon tabs are due December 2, 2019 at 11:59 PM.</t>
  </si>
  <si>
    <t xml:space="preserve">Ticker </t>
  </si>
  <si>
    <t>Ticker</t>
  </si>
  <si>
    <t>Share Price</t>
  </si>
  <si>
    <t>Fiscal Year End</t>
  </si>
  <si>
    <t>Sell Recommendation</t>
  </si>
  <si>
    <t>Instructions:</t>
  </si>
  <si>
    <t>1. Complete the input page worksheet first.  The data will automatically populate in the appropriate sections of the pitch day information sheets</t>
  </si>
  <si>
    <t>2. Fill in all gray shaded cells with background/company financial data.</t>
  </si>
  <si>
    <t>3. Complete all narrative sections of the following pitch day forms with text entry directly into the cells.</t>
  </si>
  <si>
    <t>4. Please maintain the existing format of the sheets.  Should you require additional space, feel free to expand the cells as needed.</t>
  </si>
  <si>
    <t>5. The spreadsheet is set up so that numbers (except the share price and EPS) need to be entered as millions (i.e., revenues of $10,400,000.00 need to be entered as $10.4).  You are welcome to enter the numbers as billions or not truncated at all, but please label clearly and be consistent.</t>
  </si>
  <si>
    <t>6. Please modify the valuation metrics to better suit your industry/company (e.g., net interest margin for banks, combined ratio for insurance companies, FFO for REITs, etc.)</t>
  </si>
  <si>
    <t>Buy Recommendation:</t>
  </si>
  <si>
    <t>Sell Recommendation:</t>
  </si>
  <si>
    <t>NOTE: Submit with Final Presentation on December 2, 2019 by 11:59 PM.</t>
  </si>
  <si>
    <t>Company Overview</t>
  </si>
  <si>
    <t>Note:  The spreadsheet is set up so that numbers (except the share price and EPS) need to be entered as millions (i.e., revenues of $10,400,000.00 need to be entered as $10.4).  You are welcome to enter the numbers as billions or not truncated at all, but please label clearly and be consistent.</t>
  </si>
  <si>
    <t>FYE:</t>
  </si>
  <si>
    <t>Price/Share</t>
  </si>
  <si>
    <r>
      <t>Dil. Shares Outstd.</t>
    </r>
    <r>
      <rPr>
        <b/>
        <sz val="5"/>
        <rFont val="Calibri"/>
        <family val="2"/>
        <scheme val="minor"/>
      </rPr>
      <t xml:space="preserve"> </t>
    </r>
  </si>
  <si>
    <t>Revenue</t>
  </si>
  <si>
    <t>Market Capitalization</t>
  </si>
  <si>
    <t>YoY Growth</t>
  </si>
  <si>
    <t>Cash</t>
  </si>
  <si>
    <t>EBITDA</t>
  </si>
  <si>
    <t>Triple-check this for accuracy!!  Students in past semesters have made mistakes on this and it was a big detractor from the presentation!</t>
  </si>
  <si>
    <t>Debt</t>
  </si>
  <si>
    <t>Margin</t>
  </si>
  <si>
    <t>Minorities / Preferred</t>
  </si>
  <si>
    <t>Enterprise Value</t>
  </si>
  <si>
    <t>Net Income</t>
  </si>
  <si>
    <t>Current / Forward P/E</t>
  </si>
  <si>
    <t>Price/Book</t>
  </si>
  <si>
    <t>EPS</t>
  </si>
  <si>
    <t>Dividend Yield</t>
  </si>
  <si>
    <t>FCF</t>
  </si>
  <si>
    <t>Past 5-yr Earn. Growth (per annum)</t>
  </si>
  <si>
    <t>Note: Make your number expression consistant (in $ vs. thouands vs. millions)</t>
  </si>
  <si>
    <t>Next 5-yr Earn. Growth estimate (per annum)</t>
  </si>
  <si>
    <t>EV / EBITDA</t>
  </si>
  <si>
    <t>P/E</t>
  </si>
  <si>
    <t>FCF Yield</t>
  </si>
  <si>
    <t>5-Yr Price/Share Target</t>
  </si>
  <si>
    <t>% Upside</t>
  </si>
  <si>
    <t>Interest Coverage</t>
  </si>
  <si>
    <t>Credit Rating (Agency)</t>
  </si>
  <si>
    <t>Investment Thesis</t>
  </si>
  <si>
    <t>GW PSIF Framework</t>
  </si>
  <si>
    <t>Grade (1-10)</t>
  </si>
  <si>
    <t>Weighting</t>
  </si>
  <si>
    <t>Rationale</t>
  </si>
  <si>
    <t>Business</t>
  </si>
  <si>
    <t>Management</t>
  </si>
  <si>
    <t>Balance Sheet</t>
  </si>
  <si>
    <t>Price / Valuation</t>
  </si>
  <si>
    <r>
      <t xml:space="preserve">Overall Grade
</t>
    </r>
    <r>
      <rPr>
        <b/>
        <sz val="9"/>
        <color theme="0"/>
        <rFont val="Calibri"/>
        <family val="2"/>
        <scheme val="minor"/>
      </rPr>
      <t>(weighted average)</t>
    </r>
  </si>
  <si>
    <t>Industry Overview</t>
  </si>
  <si>
    <t>Key Risks</t>
  </si>
  <si>
    <t>Sell Thesis</t>
  </si>
  <si>
    <r>
      <t xml:space="preserve">Overall Grade 
</t>
    </r>
    <r>
      <rPr>
        <b/>
        <sz val="9"/>
        <rFont val="Calibri"/>
        <family val="2"/>
        <scheme val="minor"/>
      </rPr>
      <t>(weighted average)</t>
    </r>
  </si>
  <si>
    <t>Retail - Consumer Staples</t>
  </si>
  <si>
    <t>Procter &amp; Gamble</t>
  </si>
  <si>
    <t>PG</t>
  </si>
  <si>
    <t>Colgate Palmolive Company</t>
  </si>
  <si>
    <t>CL</t>
  </si>
  <si>
    <t>Tiffany G. Tiono</t>
  </si>
  <si>
    <t>FY 2017</t>
  </si>
  <si>
    <t>FY 2016</t>
  </si>
  <si>
    <t>FY 2018</t>
  </si>
  <si>
    <t>FY 2020E</t>
  </si>
  <si>
    <t>FY 2021E</t>
  </si>
  <si>
    <t>FY 2022E</t>
  </si>
  <si>
    <t>FY 2019E</t>
  </si>
  <si>
    <t>7.58/ 3.34</t>
  </si>
  <si>
    <t>23.89/23.96</t>
  </si>
  <si>
    <t>26.06 / 23.46</t>
  </si>
  <si>
    <t xml:space="preserve">ROE / ROA </t>
  </si>
  <si>
    <t xml:space="preserve"> - The uncertainty of global economy won’t give a huge impact to the P&amp;G sales.
</t>
  </si>
  <si>
    <t xml:space="preserve">- P&amp;G shows that they will reach 8.4 % increased in their earning for 5 years. </t>
  </si>
  <si>
    <t>- They have a great financial statement, mostly stable, and low debt</t>
  </si>
  <si>
    <t>- They have a great projection for their price/share in next 5 years</t>
  </si>
  <si>
    <t>-  Based on the DCF valuation, the company is undervalued</t>
  </si>
  <si>
    <t>-They have a great projection for their price/share in next 5 years. The current market price is $122.13 and the projection price/share in the next 5 years is $186.65</t>
  </si>
  <si>
    <t>Debt / Equity (%)</t>
  </si>
  <si>
    <t>- The risk is low, so it is fit to buy this company portfolio for the long-term</t>
  </si>
  <si>
    <t>N/A / 19.3</t>
  </si>
  <si>
    <t>- There are clarities about the CEO &amp; NEO compesations</t>
  </si>
  <si>
    <t>- Strong long-term incentive program, short-term achivement award (for CEO), &amp; PSU for NEO</t>
  </si>
  <si>
    <t>- P&amp;G have a wide segmentation in brands</t>
  </si>
  <si>
    <t>- They sell a mid to high-end brands and mostly targeting their brands to non-emerging market</t>
  </si>
  <si>
    <t>The dynamic that currently happens in consumer staples is the slowdown of the global economy gives disadvantage impacts to most of the companies that engaged in the costumer staples sector. Costumers from emerging market are tent to buy cheaper goods in decent quality rather than buy more expensive goods in higher quality. Moreover, companies that target their brands with decent quality in emerging market are more sensitive in this condition (decreasing in profits) rather than companies that targeting their brands in non-emerging market.</t>
  </si>
  <si>
    <t>- The margin safety is 2.84%</t>
  </si>
  <si>
    <t>- The overall grades show that P&amp;G is a great company to invest because they have a good projection in the next 5 years. Also, their balance sheets show that they are financially stable with a low debt; less risk to invest</t>
  </si>
  <si>
    <t>Aa3 (Moody's)</t>
  </si>
  <si>
    <t>AA-(S&amp;P)</t>
  </si>
  <si>
    <t>N/A</t>
  </si>
  <si>
    <t xml:space="preserve">Procter &amp; Gamble makes money from beauty care, grooming, health care, fabric &amp; home care, and baby,feminine &amp; family care.  P&amp;G brands are well-known as mid to high end brands such as Tide, Pampers, Oral-B, SK-II, Braun. </t>
  </si>
  <si>
    <t>Colgate Palmolive's business model is consumer-oriented. Colgate Palmolive company makes money from the oral care, pet nutrition (Hill's Pet Nutrition), household product, and personal care. Moreover, Colgate Palmolive targets their brands to the emerging market. Additionally, Colgate Palmolive brands are Colgate toothpaste, Ulta Cosmetic, Tom's Maine, Palmolive soaps, and Hill's Pet Nutrition.</t>
  </si>
  <si>
    <t xml:space="preserve">- The company is overvalued in its portfolio and the projection of the price/share in the next 5 years are lower than its current market value </t>
  </si>
  <si>
    <t>- Faces the rising of the operation costs and stagnaning in revenue growth</t>
  </si>
  <si>
    <t xml:space="preserve">- The company is overvalued in its portfolio and the projection of the price/share target in the next 5 years are expected lower than its current market value </t>
  </si>
  <si>
    <t>- Losing market shares in its key products</t>
  </si>
  <si>
    <t>- It can go wrong if the management teams don’t change its marketing strategy for the long-term</t>
  </si>
  <si>
    <t>- Concerns about the high level of total debt; financially unstable; more risk in investing in this company</t>
  </si>
  <si>
    <t>- The risk to sell this company's portfolio that it might be turned out a worthy portfolio to have if they succeed to manage their overall performance in the future.</t>
  </si>
  <si>
    <t>-  A higher level in debt. These are reasons why the investors should sell the company's portfolio for 100%</t>
  </si>
  <si>
    <t xml:space="preserve">- Have high level of leverage ratio </t>
  </si>
  <si>
    <t>- Losing market shares in its key products (toothpaste and toothbrush products)</t>
  </si>
  <si>
    <t>- Faces the rising of the operation costs and the raw material costs</t>
  </si>
  <si>
    <t>- The changing of regulations and taxes in the U.S. or outside U.S. would decrease P&amp;G's profits</t>
  </si>
  <si>
    <t>- The global economy is slowing down (indirect impact)</t>
  </si>
  <si>
    <t>- There are base salary &amp; performance based salary. Performance based salary mostly depend on the company's business performance &amp; common stocks</t>
  </si>
  <si>
    <t>- Lack of marketing strategy</t>
  </si>
  <si>
    <t xml:space="preserve">- High level of debt; stagnaning in revenue growth </t>
  </si>
  <si>
    <t>-They have a bad projection for their price/share in next 5 years. The current market price is $67.87 and the projection price/share in the next 5 years is $58.72</t>
  </si>
  <si>
    <t>- The risk is high</t>
  </si>
  <si>
    <t xml:space="preserve">- The intristic value for P&amp;G is $125.60 vs. the market value: $122.13; undervalued </t>
  </si>
  <si>
    <t>-The intristic value for Colgate Palmolive is $45.32 vs. the market value: $67.87; overvalued</t>
  </si>
  <si>
    <t>- The margin safety is 33.23%</t>
  </si>
  <si>
    <t>The overall grades shows that the financial is not promising for the investors. Hence, the company’s portfolio should be sold for 100%</t>
  </si>
  <si>
    <t xml:space="preserve">The headwinds that the Colgate Palmolive company that the company has struggled to grow its revenue in the past few years, the company is facing the rising raw material costs, and the company is gradually losing market shares in its key product categories.                                                  </t>
  </si>
  <si>
    <t>The tailwind of P&amp;G company that the company has push the organic sales 7% higher. Moreover, the company has pushed the sales efforts into more focused group of the brands.</t>
  </si>
  <si>
    <t xml:space="preserve">- Low level in debt; good financial outlook </t>
  </si>
  <si>
    <t xml:space="preserve">- The company is undervalued in its portfolio and the projection of the price/share in the next 5 years are expected to grow higher than its current market value </t>
  </si>
  <si>
    <t xml:space="preserve">- Fluctuation in exchange foreign currencies </t>
  </si>
  <si>
    <t>- The trade war between China and the U.S. could turn tailwind into a headwind</t>
  </si>
  <si>
    <t>Sources: SEC 10-K, Bloomberg, CSI Market</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</si>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</sst>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m/d;@"/>
    <numFmt numFmtId="165" formatCode="_(&quot;$&quot;* #,##0.0_);_(&quot;$&quot;* \(#,##0.0\);_(&quot;$&quot;* &quot;-&quot;??_);_(@_)"/>
    <numFmt numFmtId="166" formatCode="0.0%"/>
    <numFmt numFmtId="167" formatCode="#0.0\x"/>
    <numFmt numFmtId="168" formatCode="0.0"/>
    <numFmt numFmtId="169" formatCode="m/d/yy;@"/>
    <numFmt numFmtId="170" formatCode="&quot;$&quot;#,##0.00"/>
  </numFmts>
  <fonts count="26" x14ac:knownFonts="1">
    <font>
      <sz val="11"/>
      <color theme="1"/>
      <name val="Calibri"/>
      <family val="2"/>
      <scheme val="minor"/>
    </font>
    <font>
      <sz val="11"/>
      <color theme="1"/>
      <name val="Calibri"/>
      <family val="2"/>
      <scheme val="minor"/>
    </font>
    <font>
      <sz val="10"/>
      <color theme="1"/>
      <name val="Arial"/>
      <family val="2"/>
    </font>
    <font>
      <b/>
      <i/>
      <sz val="10"/>
      <color theme="1"/>
      <name val="Arial"/>
      <family val="2"/>
    </font>
    <font>
      <sz val="10"/>
      <color rgb="FFFF0000"/>
      <name val="Arial"/>
      <family val="2"/>
    </font>
    <font>
      <b/>
      <sz val="10"/>
      <color rgb="FFFF0000"/>
      <name val="Arial"/>
      <family val="2"/>
    </font>
    <font>
      <sz val="10"/>
      <color theme="1"/>
      <name val="Calibri"/>
      <family val="2"/>
      <scheme val="minor"/>
    </font>
    <font>
      <b/>
      <sz val="16"/>
      <color theme="0"/>
      <name val="Calibri"/>
      <family val="2"/>
      <scheme val="minor"/>
    </font>
    <font>
      <b/>
      <sz val="10"/>
      <color rgb="FFFF0000"/>
      <name val="Calibri"/>
      <family val="2"/>
      <scheme val="minor"/>
    </font>
    <font>
      <b/>
      <sz val="10"/>
      <color theme="1"/>
      <name val="Calibri"/>
      <family val="2"/>
      <scheme val="minor"/>
    </font>
    <font>
      <b/>
      <sz val="12"/>
      <color theme="0"/>
      <name val="Calibri"/>
      <family val="2"/>
      <scheme val="minor"/>
    </font>
    <font>
      <sz val="10"/>
      <name val="Calibri"/>
      <family val="2"/>
      <scheme val="minor"/>
    </font>
    <font>
      <sz val="10"/>
      <color rgb="FFFF0000"/>
      <name val="Calibri"/>
      <family val="2"/>
      <scheme val="minor"/>
    </font>
    <font>
      <b/>
      <sz val="10"/>
      <name val="Calibri"/>
      <family val="2"/>
      <scheme val="minor"/>
    </font>
    <font>
      <b/>
      <i/>
      <sz val="10"/>
      <name val="Calibri"/>
      <family val="2"/>
      <scheme val="minor"/>
    </font>
    <font>
      <b/>
      <sz val="5"/>
      <name val="Calibri"/>
      <family val="2"/>
      <scheme val="minor"/>
    </font>
    <font>
      <b/>
      <i/>
      <sz val="8"/>
      <color rgb="FFFF0000"/>
      <name val="Calibri"/>
      <family val="2"/>
      <scheme val="minor"/>
    </font>
    <font>
      <b/>
      <i/>
      <sz val="12"/>
      <color theme="0"/>
      <name val="Calibri"/>
      <family val="2"/>
      <scheme val="minor"/>
    </font>
    <font>
      <sz val="14"/>
      <color theme="1"/>
      <name val="Calibri"/>
      <family val="2"/>
      <scheme val="minor"/>
    </font>
    <font>
      <b/>
      <sz val="9"/>
      <color theme="0"/>
      <name val="Calibri"/>
      <family val="2"/>
      <scheme val="minor"/>
    </font>
    <font>
      <b/>
      <sz val="14"/>
      <color theme="1"/>
      <name val="Calibri"/>
      <family val="2"/>
      <scheme val="minor"/>
    </font>
    <font>
      <b/>
      <sz val="16"/>
      <name val="Calibri"/>
      <family val="2"/>
      <scheme val="minor"/>
    </font>
    <font>
      <b/>
      <sz val="12"/>
      <name val="Calibri"/>
      <family val="2"/>
      <scheme val="minor"/>
    </font>
    <font>
      <b/>
      <i/>
      <sz val="12"/>
      <name val="Calibri"/>
      <family val="2"/>
      <scheme val="minor"/>
    </font>
    <font>
      <b/>
      <sz val="9"/>
      <name val="Calibri"/>
      <family val="2"/>
      <scheme val="minor"/>
    </font>
    <font>
      <b/>
      <sz val="11"/>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02060"/>
        <bgColor indexed="64"/>
      </patternFill>
    </fill>
    <fill>
      <patternFill patternType="solid">
        <fgColor theme="4" tint="0.79998168889431442"/>
        <bgColor indexed="64"/>
      </patternFill>
    </fill>
    <fill>
      <patternFill patternType="solid">
        <fgColor rgb="FFFFFF99"/>
        <bgColor indexed="64"/>
      </patternFill>
    </fill>
  </fills>
  <borders count="5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theme="0"/>
      </top>
      <bottom/>
      <diagonal/>
    </border>
    <border>
      <left/>
      <right/>
      <top style="medium">
        <color theme="0"/>
      </top>
      <bottom/>
      <diagonal/>
    </border>
    <border>
      <left/>
      <right style="thick">
        <color indexed="64"/>
      </right>
      <top style="medium">
        <color indexed="64"/>
      </top>
      <bottom/>
      <diagonal/>
    </border>
    <border>
      <left style="medium">
        <color indexed="64"/>
      </left>
      <right/>
      <top/>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style="medium">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right style="thick">
        <color indexed="64"/>
      </right>
      <top style="thick">
        <color indexed="64"/>
      </top>
      <bottom style="thick">
        <color indexed="64"/>
      </bottom>
      <diagonal/>
    </border>
    <border>
      <left style="thin">
        <color auto="1"/>
      </left>
      <right style="thin">
        <color auto="1"/>
      </right>
      <top/>
      <bottom/>
      <diagonal/>
    </border>
    <border>
      <left/>
      <right style="thick">
        <color indexed="64"/>
      </right>
      <top/>
      <bottom style="thin">
        <color indexed="64"/>
      </bottom>
      <diagonal/>
    </border>
    <border>
      <left style="thin">
        <color auto="1"/>
      </left>
      <right/>
      <top/>
      <bottom/>
      <diagonal/>
    </border>
    <border>
      <left/>
      <right style="thin">
        <color auto="1"/>
      </right>
      <top/>
      <bottom/>
      <diagonal/>
    </border>
    <border>
      <left style="medium">
        <color indexed="64"/>
      </left>
      <right/>
      <top/>
      <bottom style="thin">
        <color indexed="64"/>
      </bottom>
      <diagonal/>
    </border>
    <border>
      <left/>
      <right/>
      <top/>
      <bottom style="thin">
        <color auto="1"/>
      </bottom>
      <diagonal/>
    </border>
    <border>
      <left style="thick">
        <color indexed="64"/>
      </left>
      <right/>
      <top/>
      <bottom style="thick">
        <color indexed="64"/>
      </bottom>
      <diagonal/>
    </border>
    <border>
      <left style="thin">
        <color indexed="64"/>
      </left>
      <right style="thin">
        <color indexed="64"/>
      </right>
      <top/>
      <bottom style="thick">
        <color indexed="64"/>
      </bottom>
      <diagonal/>
    </border>
    <border>
      <left style="medium">
        <color indexed="64"/>
      </left>
      <right/>
      <top/>
      <bottom style="thick">
        <color indexed="64"/>
      </bottom>
      <diagonal/>
    </border>
    <border>
      <left/>
      <right style="medium">
        <color indexed="64"/>
      </right>
      <top/>
      <bottom/>
      <diagonal/>
    </border>
    <border>
      <left style="medium">
        <color indexed="64"/>
      </left>
      <right/>
      <top/>
      <bottom style="medium">
        <color theme="0"/>
      </bottom>
      <diagonal/>
    </border>
    <border>
      <left/>
      <right/>
      <top/>
      <bottom style="medium">
        <color theme="0"/>
      </bottom>
      <diagonal/>
    </border>
    <border>
      <left style="medium">
        <color indexed="64"/>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bottom/>
      <diagonal/>
    </border>
    <border>
      <left/>
      <right/>
      <top style="medium">
        <color theme="0"/>
      </top>
      <bottom style="medium">
        <color theme="0"/>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thick">
        <color indexed="64"/>
      </bottom>
      <diagonal/>
    </border>
    <border>
      <left/>
      <right style="medium">
        <color indexed="64"/>
      </right>
      <top style="thick">
        <color indexed="64"/>
      </top>
      <bottom/>
      <diagonal/>
    </border>
    <border>
      <left style="medium">
        <color indexed="64"/>
      </left>
      <right/>
      <top style="medium">
        <color indexed="64"/>
      </top>
      <bottom style="medium">
        <color theme="0"/>
      </bottom>
      <diagonal/>
    </border>
    <border>
      <left/>
      <right style="medium">
        <color indexed="64"/>
      </right>
      <top style="medium">
        <color indexed="64"/>
      </top>
      <bottom style="medium">
        <color theme="0"/>
      </bottom>
      <diagonal/>
    </border>
    <border>
      <left style="medium">
        <color indexed="64"/>
      </left>
      <right/>
      <top style="medium">
        <color theme="0"/>
      </top>
      <bottom style="medium">
        <color indexed="64"/>
      </bottom>
      <diagonal/>
    </border>
    <border>
      <left/>
      <right style="medium">
        <color indexed="64"/>
      </right>
      <top style="medium">
        <color theme="0"/>
      </top>
      <bottom style="medium">
        <color indexed="64"/>
      </bottom>
      <diagonal/>
    </border>
    <border>
      <left/>
      <right style="medium">
        <color theme="1"/>
      </right>
      <top style="medium">
        <color indexed="64"/>
      </top>
      <bottom style="medium">
        <color theme="0"/>
      </bottom>
      <diagonal/>
    </border>
    <border>
      <left/>
      <right style="medium">
        <color theme="1"/>
      </right>
      <top style="medium">
        <color theme="0"/>
      </top>
      <bottom style="medium">
        <color indexed="64"/>
      </bottom>
      <diagonal/>
    </border>
    <border>
      <left/>
      <right/>
      <top style="medium">
        <color indexed="64"/>
      </top>
      <bottom style="medium">
        <color theme="0"/>
      </bottom>
      <diagonal/>
    </border>
    <border>
      <left style="medium">
        <color theme="1"/>
      </left>
      <right style="medium">
        <color indexed="64"/>
      </right>
      <top style="medium">
        <color indexed="64"/>
      </top>
      <bottom style="medium">
        <color indexed="64"/>
      </bottom>
      <diagonal/>
    </border>
    <border>
      <left/>
      <right/>
      <top style="medium">
        <color theme="0"/>
      </top>
      <bottom style="medium">
        <color indexed="64"/>
      </bottom>
      <diagonal/>
    </border>
    <border>
      <left/>
      <right style="medium">
        <color theme="1"/>
      </right>
      <top style="medium">
        <color indexed="64"/>
      </top>
      <bottom/>
      <diagonal/>
    </border>
    <border>
      <left/>
      <right style="medium">
        <color theme="1"/>
      </right>
      <top/>
      <bottom style="medium">
        <color indexed="64"/>
      </bottom>
      <diagonal/>
    </border>
    <border>
      <left style="thick">
        <color indexed="64"/>
      </left>
      <right/>
      <top/>
      <bottom/>
      <diagonal/>
    </border>
  </borders>
  <cellStyleXfs count="7">
    <xf numFmtId="0" fontId="0"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314">
    <xf numFmtId="0" fontId="0" fillId="0" borderId="0" xfId="0"/>
    <xf numFmtId="0" fontId="3" fillId="0" borderId="0" xfId="1" applyFont="1"/>
    <xf numFmtId="0" fontId="2" fillId="0" borderId="0" xfId="1"/>
    <xf numFmtId="0" fontId="2" fillId="0" borderId="0" xfId="1" applyAlignment="1">
      <alignment horizontal="left" indent="1"/>
    </xf>
    <xf numFmtId="0" fontId="2" fillId="0" borderId="0" xfId="1" applyAlignment="1">
      <alignment horizontal="right"/>
    </xf>
    <xf numFmtId="14" fontId="4" fillId="2" borderId="0" xfId="1" applyNumberFormat="1" applyFont="1" applyFill="1" applyAlignment="1">
      <alignment horizontal="right"/>
    </xf>
    <xf numFmtId="0" fontId="2" fillId="2" borderId="0" xfId="1" applyFill="1" applyAlignment="1">
      <alignment horizontal="right"/>
    </xf>
    <xf numFmtId="0" fontId="5" fillId="0" borderId="0" xfId="1" applyFont="1"/>
    <xf numFmtId="44" fontId="2" fillId="2" borderId="0" xfId="1" applyNumberFormat="1" applyFill="1" applyAlignment="1">
      <alignment horizontal="right"/>
    </xf>
    <xf numFmtId="164" fontId="2" fillId="0" borderId="0" xfId="1" applyNumberFormat="1" applyAlignment="1">
      <alignment horizontal="right"/>
    </xf>
    <xf numFmtId="44" fontId="2" fillId="0" borderId="0" xfId="1" applyNumberFormat="1" applyAlignment="1">
      <alignment horizontal="right"/>
    </xf>
    <xf numFmtId="0" fontId="6" fillId="0" borderId="0" xfId="1" applyFont="1" applyAlignment="1">
      <alignment vertical="center"/>
    </xf>
    <xf numFmtId="0" fontId="8" fillId="0" borderId="0" xfId="1" applyFont="1" applyAlignment="1">
      <alignment vertical="center"/>
    </xf>
    <xf numFmtId="0" fontId="9" fillId="0" borderId="0" xfId="1" applyFont="1" applyAlignment="1">
      <alignment vertical="center"/>
    </xf>
    <xf numFmtId="0" fontId="13" fillId="4" borderId="16" xfId="1" applyFont="1" applyFill="1" applyBorder="1" applyAlignment="1">
      <alignment vertical="center"/>
    </xf>
    <xf numFmtId="0" fontId="11" fillId="4" borderId="17" xfId="1" applyFont="1" applyFill="1" applyBorder="1" applyAlignment="1">
      <alignment vertical="center"/>
    </xf>
    <xf numFmtId="14" fontId="11" fillId="0" borderId="18" xfId="1" applyNumberFormat="1" applyFont="1" applyBorder="1" applyAlignment="1">
      <alignment vertical="center"/>
    </xf>
    <xf numFmtId="0" fontId="13" fillId="4" borderId="19" xfId="1" applyFont="1" applyFill="1" applyBorder="1" applyAlignment="1">
      <alignment vertical="center"/>
    </xf>
    <xf numFmtId="0" fontId="13" fillId="0" borderId="20" xfId="1" applyFont="1" applyBorder="1" applyAlignment="1">
      <alignment horizontal="center" vertical="center"/>
    </xf>
    <xf numFmtId="0" fontId="13" fillId="0" borderId="21" xfId="1" applyFont="1" applyBorder="1" applyAlignment="1">
      <alignment horizontal="center" vertical="center"/>
    </xf>
    <xf numFmtId="0" fontId="13" fillId="4" borderId="12" xfId="1" applyFont="1" applyFill="1" applyBorder="1" applyAlignment="1">
      <alignment vertical="center"/>
    </xf>
    <xf numFmtId="0" fontId="11" fillId="4" borderId="0" xfId="1" applyFont="1" applyFill="1" applyAlignment="1">
      <alignment vertical="center"/>
    </xf>
    <xf numFmtId="164" fontId="14" fillId="4" borderId="0" xfId="1" applyNumberFormat="1" applyFont="1" applyFill="1" applyAlignment="1">
      <alignment horizontal="left" vertical="center"/>
    </xf>
    <xf numFmtId="0" fontId="13" fillId="0" borderId="22" xfId="1" applyFont="1" applyBorder="1" applyAlignment="1">
      <alignment vertical="center"/>
    </xf>
    <xf numFmtId="0" fontId="13" fillId="0" borderId="13" xfId="1" applyFont="1" applyBorder="1" applyAlignment="1">
      <alignment vertical="center"/>
    </xf>
    <xf numFmtId="0" fontId="13" fillId="4" borderId="0" xfId="1" applyFont="1" applyFill="1" applyAlignment="1">
      <alignment vertical="center"/>
    </xf>
    <xf numFmtId="165" fontId="11" fillId="0" borderId="22" xfId="2" applyNumberFormat="1" applyFont="1" applyFill="1" applyBorder="1" applyAlignment="1">
      <alignment vertical="center"/>
    </xf>
    <xf numFmtId="165" fontId="11" fillId="0" borderId="24" xfId="2" applyNumberFormat="1" applyFont="1" applyFill="1" applyBorder="1" applyAlignment="1">
      <alignment vertical="center"/>
    </xf>
    <xf numFmtId="165" fontId="11" fillId="0" borderId="25" xfId="2" applyNumberFormat="1" applyFont="1" applyFill="1" applyBorder="1" applyAlignment="1">
      <alignment vertical="center"/>
    </xf>
    <xf numFmtId="165" fontId="11" fillId="0" borderId="13" xfId="2" applyNumberFormat="1" applyFont="1" applyFill="1" applyBorder="1" applyAlignment="1">
      <alignment vertical="center"/>
    </xf>
    <xf numFmtId="41" fontId="11" fillId="0" borderId="13" xfId="1" applyNumberFormat="1" applyFont="1" applyBorder="1" applyAlignment="1">
      <alignment vertical="center"/>
    </xf>
    <xf numFmtId="0" fontId="11" fillId="0" borderId="22" xfId="1" applyFont="1" applyBorder="1" applyAlignment="1">
      <alignment vertical="center"/>
    </xf>
    <xf numFmtId="166" fontId="11" fillId="0" borderId="24" xfId="3" applyNumberFormat="1" applyFont="1" applyFill="1" applyBorder="1" applyAlignment="1">
      <alignment vertical="center"/>
    </xf>
    <xf numFmtId="166" fontId="11" fillId="0" borderId="22" xfId="3" applyNumberFormat="1" applyFont="1" applyFill="1" applyBorder="1" applyAlignment="1">
      <alignment vertical="center"/>
    </xf>
    <xf numFmtId="166" fontId="11" fillId="0" borderId="13" xfId="3" applyNumberFormat="1" applyFont="1" applyFill="1" applyBorder="1" applyAlignment="1">
      <alignment vertical="center"/>
    </xf>
    <xf numFmtId="0" fontId="13" fillId="0" borderId="12" xfId="1" applyFont="1" applyBorder="1" applyAlignment="1">
      <alignment vertical="center"/>
    </xf>
    <xf numFmtId="0" fontId="11" fillId="0" borderId="0" xfId="1" applyFont="1" applyAlignment="1">
      <alignment vertical="center"/>
    </xf>
    <xf numFmtId="0" fontId="11" fillId="0" borderId="13" xfId="1" applyFont="1" applyBorder="1" applyAlignment="1">
      <alignment vertical="center"/>
    </xf>
    <xf numFmtId="0" fontId="13" fillId="0" borderId="0" xfId="1" applyFont="1" applyAlignment="1">
      <alignment vertical="center"/>
    </xf>
    <xf numFmtId="0" fontId="11" fillId="0" borderId="24" xfId="1" applyFont="1" applyBorder="1" applyAlignment="1">
      <alignment vertical="center"/>
    </xf>
    <xf numFmtId="0" fontId="11" fillId="0" borderId="25" xfId="1" applyFont="1" applyBorder="1" applyAlignment="1">
      <alignment vertical="center"/>
    </xf>
    <xf numFmtId="0" fontId="13" fillId="4" borderId="0" xfId="1" applyFont="1" applyFill="1" applyAlignment="1">
      <alignment horizontal="left" vertical="center" indent="1"/>
    </xf>
    <xf numFmtId="0" fontId="13" fillId="4" borderId="26" xfId="1" applyFont="1" applyFill="1" applyBorder="1" applyAlignment="1">
      <alignment vertical="center"/>
    </xf>
    <xf numFmtId="0" fontId="11" fillId="4" borderId="27" xfId="1" applyFont="1" applyFill="1" applyBorder="1" applyAlignment="1">
      <alignment vertical="center"/>
    </xf>
    <xf numFmtId="165" fontId="11" fillId="0" borderId="23" xfId="2" applyNumberFormat="1" applyFont="1" applyFill="1" applyBorder="1" applyAlignment="1">
      <alignment vertical="center"/>
    </xf>
    <xf numFmtId="166" fontId="11" fillId="0" borderId="22" xfId="1" applyNumberFormat="1" applyFont="1" applyBorder="1" applyAlignment="1">
      <alignment vertical="center"/>
    </xf>
    <xf numFmtId="0" fontId="11" fillId="0" borderId="13" xfId="1" applyFont="1" applyBorder="1" applyAlignment="1">
      <alignment horizontal="right" vertical="center"/>
    </xf>
    <xf numFmtId="0" fontId="9" fillId="4" borderId="12" xfId="1" applyFont="1" applyFill="1" applyBorder="1" applyAlignment="1">
      <alignment vertical="center"/>
    </xf>
    <xf numFmtId="0" fontId="6" fillId="4" borderId="0" xfId="1" applyFont="1" applyFill="1" applyAlignment="1">
      <alignment vertical="center"/>
    </xf>
    <xf numFmtId="0" fontId="9" fillId="4" borderId="0" xfId="1" applyFont="1" applyFill="1" applyAlignment="1">
      <alignment horizontal="left" vertical="center" indent="1"/>
    </xf>
    <xf numFmtId="44" fontId="6" fillId="0" borderId="22" xfId="2" applyFont="1" applyFill="1" applyBorder="1" applyAlignment="1">
      <alignment vertical="center"/>
    </xf>
    <xf numFmtId="44" fontId="6" fillId="0" borderId="13" xfId="2" applyFont="1" applyFill="1" applyBorder="1" applyAlignment="1">
      <alignment vertical="center"/>
    </xf>
    <xf numFmtId="10" fontId="11" fillId="0" borderId="13" xfId="3" applyNumberFormat="1" applyFont="1" applyFill="1" applyBorder="1" applyAlignment="1">
      <alignment vertical="center"/>
    </xf>
    <xf numFmtId="0" fontId="6" fillId="0" borderId="22" xfId="1" applyFont="1" applyBorder="1" applyAlignment="1">
      <alignment vertical="center"/>
    </xf>
    <xf numFmtId="0" fontId="6" fillId="0" borderId="13" xfId="1" applyFont="1" applyBorder="1" applyAlignment="1">
      <alignment horizontal="right" vertical="center"/>
    </xf>
    <xf numFmtId="0" fontId="6" fillId="0" borderId="24" xfId="1" applyFont="1" applyBorder="1" applyAlignment="1">
      <alignment vertical="center"/>
    </xf>
    <xf numFmtId="0" fontId="6" fillId="0" borderId="25" xfId="1" applyFont="1" applyBorder="1" applyAlignment="1">
      <alignment vertical="center"/>
    </xf>
    <xf numFmtId="0" fontId="6" fillId="0" borderId="13" xfId="1" applyFont="1" applyBorder="1" applyAlignment="1">
      <alignment vertical="center"/>
    </xf>
    <xf numFmtId="0" fontId="9" fillId="0" borderId="12" xfId="1" applyFont="1" applyBorder="1" applyAlignment="1">
      <alignment vertical="center"/>
    </xf>
    <xf numFmtId="0" fontId="9" fillId="4" borderId="0" xfId="1" applyFont="1" applyFill="1" applyAlignment="1">
      <alignment vertical="center"/>
    </xf>
    <xf numFmtId="165" fontId="6" fillId="0" borderId="22" xfId="2" applyNumberFormat="1" applyFont="1" applyFill="1" applyBorder="1" applyAlignment="1">
      <alignment vertical="center"/>
    </xf>
    <xf numFmtId="165" fontId="6" fillId="0" borderId="24" xfId="2" applyNumberFormat="1" applyFont="1" applyFill="1" applyBorder="1" applyAlignment="1">
      <alignment vertical="center"/>
    </xf>
    <xf numFmtId="165" fontId="6" fillId="0" borderId="25" xfId="2" applyNumberFormat="1" applyFont="1" applyFill="1" applyBorder="1" applyAlignment="1">
      <alignment vertical="center"/>
    </xf>
    <xf numFmtId="165" fontId="6" fillId="0" borderId="13" xfId="2" applyNumberFormat="1" applyFont="1" applyFill="1" applyBorder="1" applyAlignment="1">
      <alignment vertical="center"/>
    </xf>
    <xf numFmtId="10" fontId="6" fillId="0" borderId="24" xfId="3" applyNumberFormat="1" applyFont="1" applyBorder="1" applyAlignment="1">
      <alignment vertical="center"/>
    </xf>
    <xf numFmtId="10" fontId="6" fillId="0" borderId="22" xfId="3" applyNumberFormat="1" applyFont="1" applyBorder="1" applyAlignment="1">
      <alignment vertical="center"/>
    </xf>
    <xf numFmtId="10" fontId="6" fillId="0" borderId="13" xfId="3" applyNumberFormat="1" applyFont="1" applyBorder="1" applyAlignment="1">
      <alignment vertical="center"/>
    </xf>
    <xf numFmtId="167" fontId="6" fillId="0" borderId="22" xfId="1" applyNumberFormat="1" applyFont="1" applyBorder="1" applyAlignment="1">
      <alignment vertical="center"/>
    </xf>
    <xf numFmtId="167" fontId="6" fillId="0" borderId="13" xfId="1" applyNumberFormat="1" applyFont="1" applyBorder="1" applyAlignment="1">
      <alignment vertical="center"/>
    </xf>
    <xf numFmtId="0" fontId="9" fillId="0" borderId="12" xfId="1" applyFont="1" applyBorder="1" applyAlignment="1">
      <alignment horizontal="left" vertical="top" wrapText="1"/>
    </xf>
    <xf numFmtId="0" fontId="9" fillId="0" borderId="0" xfId="1" applyFont="1" applyAlignment="1">
      <alignment horizontal="left" vertical="top" wrapText="1"/>
    </xf>
    <xf numFmtId="0" fontId="9" fillId="4" borderId="28" xfId="1" applyFont="1" applyFill="1" applyBorder="1" applyAlignment="1">
      <alignment vertical="center"/>
    </xf>
    <xf numFmtId="44" fontId="11" fillId="0" borderId="13" xfId="2" applyFont="1" applyFill="1" applyBorder="1" applyAlignment="1">
      <alignment vertical="center"/>
    </xf>
    <xf numFmtId="0" fontId="6" fillId="0" borderId="0" xfId="1" quotePrefix="1" applyFont="1" applyAlignment="1">
      <alignment vertical="center"/>
    </xf>
    <xf numFmtId="0" fontId="17" fillId="3" borderId="36" xfId="1" applyFont="1" applyFill="1" applyBorder="1" applyAlignment="1">
      <alignment vertical="center"/>
    </xf>
    <xf numFmtId="0" fontId="17" fillId="3" borderId="36" xfId="1" applyFont="1" applyFill="1" applyBorder="1" applyAlignment="1">
      <alignment horizontal="center" vertical="center"/>
    </xf>
    <xf numFmtId="0" fontId="9" fillId="4" borderId="16" xfId="1" applyFont="1" applyFill="1" applyBorder="1" applyAlignment="1">
      <alignment vertical="center"/>
    </xf>
    <xf numFmtId="0" fontId="6" fillId="4" borderId="17" xfId="1" applyFont="1" applyFill="1" applyBorder="1" applyAlignment="1">
      <alignment vertical="center"/>
    </xf>
    <xf numFmtId="41" fontId="6" fillId="0" borderId="13" xfId="1" applyNumberFormat="1" applyFont="1" applyBorder="1" applyAlignment="1">
      <alignment vertical="center"/>
    </xf>
    <xf numFmtId="166" fontId="6" fillId="0" borderId="24" xfId="3" applyNumberFormat="1" applyFont="1" applyFill="1" applyBorder="1" applyAlignment="1">
      <alignment vertical="center"/>
    </xf>
    <xf numFmtId="166" fontId="6" fillId="0" borderId="22" xfId="3" applyNumberFormat="1" applyFont="1" applyFill="1" applyBorder="1" applyAlignment="1">
      <alignment vertical="center"/>
    </xf>
    <xf numFmtId="166" fontId="6" fillId="0" borderId="13" xfId="3" applyNumberFormat="1" applyFont="1" applyFill="1" applyBorder="1" applyAlignment="1">
      <alignment vertical="center"/>
    </xf>
    <xf numFmtId="166" fontId="6" fillId="0" borderId="22" xfId="1" applyNumberFormat="1" applyFont="1" applyBorder="1" applyAlignment="1">
      <alignment vertical="center"/>
    </xf>
    <xf numFmtId="0" fontId="6" fillId="0" borderId="0" xfId="1" applyFont="1" applyAlignment="1">
      <alignment horizontal="right" vertical="center"/>
    </xf>
    <xf numFmtId="0" fontId="23" fillId="5" borderId="1" xfId="1" applyFont="1" applyFill="1" applyBorder="1" applyAlignment="1">
      <alignment vertical="center"/>
    </xf>
    <xf numFmtId="0" fontId="23" fillId="5" borderId="3" xfId="1" applyFont="1" applyFill="1" applyBorder="1" applyAlignment="1">
      <alignment horizontal="center" vertical="center"/>
    </xf>
    <xf numFmtId="0" fontId="23" fillId="5" borderId="3" xfId="1" applyFont="1" applyFill="1" applyBorder="1" applyAlignment="1">
      <alignment vertical="center"/>
    </xf>
    <xf numFmtId="0" fontId="23" fillId="5" borderId="4" xfId="1" applyFont="1" applyFill="1" applyBorder="1" applyAlignment="1">
      <alignment vertical="center"/>
    </xf>
    <xf numFmtId="0" fontId="23" fillId="5" borderId="5" xfId="1" applyFont="1" applyFill="1" applyBorder="1" applyAlignment="1">
      <alignment vertical="center"/>
    </xf>
    <xf numFmtId="169" fontId="4" fillId="2" borderId="0" xfId="1" applyNumberFormat="1" applyFont="1" applyFill="1" applyAlignment="1">
      <alignment horizontal="right"/>
    </xf>
    <xf numFmtId="44" fontId="6" fillId="0" borderId="13" xfId="4" applyNumberFormat="1" applyFont="1" applyBorder="1" applyAlignment="1">
      <alignment vertical="center"/>
    </xf>
    <xf numFmtId="43" fontId="11" fillId="0" borderId="23" xfId="1" applyNumberFormat="1" applyFont="1" applyBorder="1" applyAlignment="1">
      <alignment vertical="center"/>
    </xf>
    <xf numFmtId="10" fontId="6" fillId="0" borderId="29" xfId="3" applyNumberFormat="1" applyFont="1" applyBorder="1" applyAlignment="1">
      <alignment vertical="center"/>
    </xf>
    <xf numFmtId="10" fontId="6" fillId="0" borderId="15" xfId="3" applyNumberFormat="1" applyFont="1" applyBorder="1" applyAlignment="1">
      <alignment vertical="center"/>
    </xf>
    <xf numFmtId="10" fontId="6" fillId="0" borderId="0" xfId="1" applyNumberFormat="1" applyFont="1" applyAlignment="1">
      <alignment vertical="center"/>
    </xf>
    <xf numFmtId="10" fontId="6" fillId="0" borderId="13" xfId="1" applyNumberFormat="1" applyFont="1" applyBorder="1" applyAlignment="1">
      <alignment vertical="center"/>
    </xf>
    <xf numFmtId="7" fontId="11" fillId="0" borderId="22" xfId="2" applyNumberFormat="1" applyFont="1" applyFill="1" applyBorder="1" applyAlignment="1">
      <alignment vertical="center"/>
    </xf>
    <xf numFmtId="7" fontId="11" fillId="0" borderId="24" xfId="2" applyNumberFormat="1" applyFont="1" applyFill="1" applyBorder="1" applyAlignment="1">
      <alignment vertical="center"/>
    </xf>
    <xf numFmtId="7" fontId="11" fillId="0" borderId="25" xfId="2" applyNumberFormat="1" applyFont="1" applyFill="1" applyBorder="1" applyAlignment="1">
      <alignment vertical="center"/>
    </xf>
    <xf numFmtId="7" fontId="11" fillId="0" borderId="13" xfId="2" applyNumberFormat="1" applyFont="1" applyFill="1" applyBorder="1" applyAlignment="1">
      <alignment vertical="center"/>
    </xf>
    <xf numFmtId="7" fontId="11" fillId="0" borderId="23" xfId="2" applyNumberFormat="1" applyFont="1" applyFill="1" applyBorder="1" applyAlignment="1">
      <alignment vertical="center"/>
    </xf>
    <xf numFmtId="4" fontId="11" fillId="0" borderId="23" xfId="1" applyNumberFormat="1" applyFont="1" applyBorder="1" applyAlignment="1">
      <alignment vertical="center"/>
    </xf>
    <xf numFmtId="44" fontId="11" fillId="0" borderId="13" xfId="1" applyNumberFormat="1" applyFont="1" applyBorder="1" applyAlignment="1">
      <alignment vertical="center"/>
    </xf>
    <xf numFmtId="170" fontId="11" fillId="0" borderId="13" xfId="1" applyNumberFormat="1" applyFont="1" applyBorder="1" applyAlignment="1">
      <alignment vertical="center"/>
    </xf>
    <xf numFmtId="0" fontId="9" fillId="4" borderId="12" xfId="1" applyFont="1" applyFill="1" applyBorder="1" applyAlignment="1">
      <alignment horizontal="left" vertical="center"/>
    </xf>
    <xf numFmtId="0" fontId="6" fillId="4" borderId="0" xfId="1" applyFont="1" applyFill="1" applyAlignment="1">
      <alignment horizontal="left" vertical="center"/>
    </xf>
    <xf numFmtId="10" fontId="6" fillId="0" borderId="0" xfId="6" applyNumberFormat="1" applyFont="1" applyAlignment="1">
      <alignment vertical="center"/>
    </xf>
    <xf numFmtId="44" fontId="6" fillId="0" borderId="0" xfId="1" applyNumberFormat="1" applyFont="1" applyAlignment="1">
      <alignment vertical="center"/>
    </xf>
    <xf numFmtId="165" fontId="6" fillId="0" borderId="0" xfId="1" applyNumberFormat="1" applyFont="1" applyAlignment="1">
      <alignment vertical="center"/>
    </xf>
    <xf numFmtId="44" fontId="6" fillId="0" borderId="0" xfId="4" applyFont="1" applyAlignment="1">
      <alignment vertical="center"/>
    </xf>
    <xf numFmtId="166" fontId="6" fillId="0" borderId="13" xfId="6" applyNumberFormat="1" applyFont="1" applyFill="1" applyBorder="1" applyAlignment="1">
      <alignment vertical="center"/>
    </xf>
    <xf numFmtId="166" fontId="6" fillId="0" borderId="29" xfId="3" applyNumberFormat="1" applyFont="1" applyBorder="1" applyAlignment="1">
      <alignment vertical="center"/>
    </xf>
    <xf numFmtId="166" fontId="6" fillId="0" borderId="15" xfId="3" applyNumberFormat="1" applyFont="1" applyBorder="1" applyAlignment="1">
      <alignment vertical="center"/>
    </xf>
    <xf numFmtId="166" fontId="6" fillId="0" borderId="24" xfId="3" applyNumberFormat="1" applyFont="1" applyBorder="1" applyAlignment="1">
      <alignment vertical="center"/>
    </xf>
    <xf numFmtId="166" fontId="6" fillId="0" borderId="22" xfId="3" applyNumberFormat="1" applyFont="1" applyBorder="1" applyAlignment="1">
      <alignment vertical="center"/>
    </xf>
    <xf numFmtId="166" fontId="6" fillId="0" borderId="13" xfId="3" applyNumberFormat="1" applyFont="1" applyBorder="1" applyAlignment="1">
      <alignment vertical="center"/>
    </xf>
    <xf numFmtId="8" fontId="11" fillId="0" borderId="13" xfId="2" applyNumberFormat="1" applyFont="1" applyFill="1" applyBorder="1" applyAlignment="1">
      <alignment vertical="center"/>
    </xf>
    <xf numFmtId="10" fontId="11" fillId="0" borderId="13" xfId="6" applyNumberFormat="1" applyFont="1" applyFill="1" applyBorder="1" applyAlignment="1">
      <alignment vertical="center"/>
    </xf>
    <xf numFmtId="0" fontId="1" fillId="0" borderId="0" xfId="1" applyFont="1" applyBorder="1" applyAlignment="1">
      <alignment horizontal="center" vertical="center"/>
    </xf>
    <xf numFmtId="0" fontId="6" fillId="0" borderId="0" xfId="1" applyFont="1" applyBorder="1" applyAlignment="1">
      <alignment horizontal="center" vertical="center" wrapText="1"/>
    </xf>
    <xf numFmtId="49" fontId="11" fillId="0" borderId="0" xfId="1" quotePrefix="1" applyNumberFormat="1" applyFont="1" applyBorder="1" applyAlignment="1">
      <alignment horizontal="left" vertical="top" wrapText="1"/>
    </xf>
    <xf numFmtId="0" fontId="13" fillId="0" borderId="0" xfId="1" applyFont="1" applyBorder="1" applyAlignment="1">
      <alignment horizontal="center" vertical="center"/>
    </xf>
    <xf numFmtId="0" fontId="13" fillId="0" borderId="0" xfId="1" applyFont="1" applyBorder="1" applyAlignment="1">
      <alignment vertical="center"/>
    </xf>
    <xf numFmtId="165" fontId="6" fillId="0" borderId="0" xfId="2" applyNumberFormat="1" applyFont="1" applyFill="1" applyBorder="1" applyAlignment="1">
      <alignment vertical="center"/>
    </xf>
    <xf numFmtId="166" fontId="6" fillId="0" borderId="0" xfId="3" applyNumberFormat="1" applyFont="1" applyFill="1" applyBorder="1" applyAlignment="1">
      <alignment vertical="center"/>
    </xf>
    <xf numFmtId="0" fontId="6" fillId="0" borderId="0" xfId="1" applyFont="1" applyBorder="1" applyAlignment="1">
      <alignment vertical="center"/>
    </xf>
    <xf numFmtId="166" fontId="6" fillId="0" borderId="0" xfId="6" applyNumberFormat="1" applyFont="1" applyFill="1" applyBorder="1" applyAlignment="1">
      <alignment vertical="center"/>
    </xf>
    <xf numFmtId="44" fontId="6" fillId="0" borderId="0" xfId="2" applyFont="1" applyFill="1" applyBorder="1" applyAlignment="1">
      <alignment vertical="center"/>
    </xf>
    <xf numFmtId="10" fontId="6" fillId="0" borderId="0" xfId="3" applyNumberFormat="1" applyFont="1" applyBorder="1" applyAlignment="1">
      <alignment vertical="center"/>
    </xf>
    <xf numFmtId="167" fontId="6" fillId="0" borderId="0" xfId="1" applyNumberFormat="1" applyFont="1" applyBorder="1" applyAlignment="1">
      <alignment vertical="center"/>
    </xf>
    <xf numFmtId="49" fontId="6" fillId="0" borderId="0" xfId="1" applyNumberFormat="1" applyFont="1" applyBorder="1" applyAlignment="1">
      <alignment horizontal="left" vertical="center" wrapText="1"/>
    </xf>
    <xf numFmtId="49" fontId="6" fillId="0" borderId="0" xfId="1" applyNumberFormat="1" applyFont="1" applyBorder="1" applyAlignment="1">
      <alignment vertical="center" wrapText="1"/>
    </xf>
    <xf numFmtId="49" fontId="6" fillId="0" borderId="0" xfId="1" quotePrefix="1" applyNumberFormat="1" applyFont="1" applyBorder="1" applyAlignment="1">
      <alignment vertical="center" wrapText="1"/>
    </xf>
    <xf numFmtId="44" fontId="11" fillId="0" borderId="13" xfId="4" applyFont="1" applyBorder="1" applyAlignment="1">
      <alignment vertical="center"/>
    </xf>
    <xf numFmtId="43" fontId="6" fillId="0" borderId="13" xfId="5" applyFont="1" applyBorder="1" applyAlignment="1">
      <alignment horizontal="right" vertical="center"/>
    </xf>
    <xf numFmtId="0" fontId="23" fillId="0" borderId="0" xfId="1" applyFont="1" applyFill="1" applyBorder="1" applyAlignment="1">
      <alignment vertical="center"/>
    </xf>
    <xf numFmtId="0" fontId="21" fillId="0" borderId="0" xfId="1" applyFont="1" applyFill="1" applyBorder="1" applyAlignment="1">
      <alignment horizontal="center" vertical="center"/>
    </xf>
    <xf numFmtId="10" fontId="8" fillId="0" borderId="58" xfId="1" applyNumberFormat="1" applyFont="1" applyBorder="1" applyAlignment="1">
      <alignment vertical="top" wrapText="1"/>
    </xf>
    <xf numFmtId="10" fontId="8" fillId="0" borderId="0" xfId="1" applyNumberFormat="1" applyFont="1" applyBorder="1" applyAlignment="1">
      <alignment vertical="top" wrapText="1"/>
    </xf>
    <xf numFmtId="0" fontId="8" fillId="0" borderId="0" xfId="1" applyFont="1" applyBorder="1" applyAlignment="1">
      <alignment vertical="top" wrapText="1"/>
    </xf>
    <xf numFmtId="0" fontId="6" fillId="0" borderId="17" xfId="1" applyFont="1" applyBorder="1" applyAlignment="1">
      <alignment vertical="center"/>
    </xf>
    <xf numFmtId="0" fontId="6" fillId="0" borderId="0" xfId="2" applyNumberFormat="1" applyFont="1" applyFill="1" applyBorder="1" applyAlignment="1">
      <alignment vertical="center"/>
    </xf>
    <xf numFmtId="0" fontId="8" fillId="0" borderId="12" xfId="1" applyFont="1" applyBorder="1" applyAlignment="1">
      <alignment vertical="top" wrapText="1"/>
    </xf>
    <xf numFmtId="0" fontId="25" fillId="0" borderId="0" xfId="1" applyFont="1" applyBorder="1" applyAlignment="1">
      <alignment vertical="top" wrapText="1"/>
    </xf>
    <xf numFmtId="0" fontId="9" fillId="4" borderId="12" xfId="1" applyFont="1" applyFill="1" applyBorder="1" applyAlignment="1">
      <alignment vertical="center"/>
    </xf>
    <xf numFmtId="0" fontId="9" fillId="4" borderId="0" xfId="1" applyFont="1" applyFill="1" applyBorder="1" applyAlignment="1">
      <alignment vertical="center"/>
    </xf>
    <xf numFmtId="49" fontId="6" fillId="0" borderId="7" xfId="1" quotePrefix="1" applyNumberFormat="1" applyFont="1" applyBorder="1" applyAlignment="1">
      <alignment horizontal="left" vertical="top" wrapText="1"/>
    </xf>
    <xf numFmtId="49" fontId="6" fillId="0" borderId="8" xfId="1" quotePrefix="1" applyNumberFormat="1" applyFont="1" applyBorder="1" applyAlignment="1">
      <alignment horizontal="left" vertical="top" wrapText="1"/>
    </xf>
    <xf numFmtId="49" fontId="6" fillId="0" borderId="42" xfId="1" quotePrefix="1" applyNumberFormat="1" applyFont="1" applyBorder="1" applyAlignment="1">
      <alignment horizontal="left" vertical="top" wrapText="1"/>
    </xf>
    <xf numFmtId="49" fontId="6" fillId="0" borderId="44" xfId="1" quotePrefix="1" applyNumberFormat="1" applyFont="1" applyBorder="1" applyAlignment="1">
      <alignment horizontal="left" vertical="top" wrapText="1"/>
    </xf>
    <xf numFmtId="49" fontId="6" fillId="0" borderId="41" xfId="1" quotePrefix="1" applyNumberFormat="1" applyFont="1" applyBorder="1" applyAlignment="1">
      <alignment horizontal="left" vertical="top" wrapText="1"/>
    </xf>
    <xf numFmtId="49" fontId="6" fillId="0" borderId="39" xfId="1" quotePrefix="1" applyNumberFormat="1" applyFont="1" applyBorder="1" applyAlignment="1">
      <alignment horizontal="left" vertical="top" wrapText="1"/>
    </xf>
    <xf numFmtId="0" fontId="1" fillId="0" borderId="1" xfId="1" applyFont="1" applyBorder="1" applyAlignment="1">
      <alignment horizontal="center" vertical="center"/>
    </xf>
    <xf numFmtId="0" fontId="1" fillId="0" borderId="2" xfId="1" applyFont="1" applyBorder="1" applyAlignment="1">
      <alignment horizontal="center" vertical="center"/>
    </xf>
    <xf numFmtId="0" fontId="6" fillId="0" borderId="1" xfId="1" applyFont="1" applyBorder="1" applyAlignment="1">
      <alignment horizontal="left" vertical="center"/>
    </xf>
    <xf numFmtId="0" fontId="6" fillId="0" borderId="3" xfId="1" applyFont="1" applyBorder="1" applyAlignment="1">
      <alignment horizontal="center" vertical="center" wrapText="1"/>
    </xf>
    <xf numFmtId="0" fontId="6" fillId="0" borderId="4" xfId="1" applyFont="1" applyBorder="1" applyAlignment="1">
      <alignment horizontal="center" vertical="center" wrapText="1"/>
    </xf>
    <xf numFmtId="0" fontId="6" fillId="0" borderId="5" xfId="1" applyFont="1" applyBorder="1" applyAlignment="1">
      <alignment horizontal="center" vertical="center" wrapText="1"/>
    </xf>
    <xf numFmtId="0" fontId="6" fillId="0" borderId="6" xfId="1" applyFont="1" applyBorder="1" applyAlignment="1">
      <alignment horizontal="center" vertical="center" wrapText="1"/>
    </xf>
    <xf numFmtId="0" fontId="9" fillId="4" borderId="12" xfId="1" applyFont="1" applyFill="1" applyBorder="1" applyAlignment="1">
      <alignment horizontal="left" vertical="center" wrapText="1"/>
    </xf>
    <xf numFmtId="0" fontId="9" fillId="4" borderId="0" xfId="1" applyFont="1" applyFill="1" applyAlignment="1">
      <alignment horizontal="left" vertical="center" wrapText="1"/>
    </xf>
    <xf numFmtId="166" fontId="11" fillId="0" borderId="13" xfId="3" applyNumberFormat="1" applyFont="1" applyFill="1" applyBorder="1" applyAlignment="1">
      <alignment horizontal="right" vertical="center"/>
    </xf>
    <xf numFmtId="0" fontId="9" fillId="4" borderId="12" xfId="1" applyFont="1" applyFill="1" applyBorder="1" applyAlignment="1">
      <alignment horizontal="left" vertical="top" wrapText="1"/>
    </xf>
    <xf numFmtId="0" fontId="9" fillId="4" borderId="0" xfId="1" applyFont="1" applyFill="1" applyAlignment="1">
      <alignment horizontal="left" vertical="top" wrapText="1"/>
    </xf>
    <xf numFmtId="0" fontId="16" fillId="0" borderId="30" xfId="1" applyFont="1" applyBorder="1" applyAlignment="1">
      <alignment horizontal="left" vertical="center" wrapText="1"/>
    </xf>
    <xf numFmtId="0" fontId="16" fillId="0" borderId="14" xfId="1" applyFont="1" applyBorder="1" applyAlignment="1">
      <alignment horizontal="left" vertical="center" wrapText="1"/>
    </xf>
    <xf numFmtId="0" fontId="16" fillId="0" borderId="15" xfId="1" applyFont="1" applyBorder="1" applyAlignment="1">
      <alignment horizontal="left" vertical="center" wrapText="1"/>
    </xf>
    <xf numFmtId="0" fontId="10" fillId="3" borderId="12" xfId="1" applyFont="1" applyFill="1" applyBorder="1" applyAlignment="1">
      <alignment vertical="top" wrapText="1"/>
    </xf>
    <xf numFmtId="0" fontId="10" fillId="3" borderId="0" xfId="1" applyFont="1" applyFill="1" applyAlignment="1">
      <alignment vertical="top" wrapText="1"/>
    </xf>
    <xf numFmtId="0" fontId="10" fillId="3" borderId="32" xfId="1" applyFont="1" applyFill="1" applyBorder="1" applyAlignment="1">
      <alignment vertical="top" wrapText="1"/>
    </xf>
    <xf numFmtId="0" fontId="10" fillId="3" borderId="33" xfId="1" applyFont="1" applyFill="1" applyBorder="1" applyAlignment="1">
      <alignment vertical="top" wrapText="1"/>
    </xf>
    <xf numFmtId="0" fontId="12" fillId="0" borderId="0" xfId="1" applyFont="1" applyAlignment="1">
      <alignment horizontal="center" vertical="center" wrapText="1"/>
    </xf>
    <xf numFmtId="0" fontId="7" fillId="3" borderId="7" xfId="1" applyFont="1" applyFill="1" applyBorder="1" applyAlignment="1">
      <alignment horizontal="center" vertical="center"/>
    </xf>
    <xf numFmtId="0" fontId="7" fillId="3" borderId="8" xfId="1" applyFont="1" applyFill="1" applyBorder="1" applyAlignment="1">
      <alignment horizontal="center" vertical="center"/>
    </xf>
    <xf numFmtId="0" fontId="7" fillId="3" borderId="4" xfId="1" applyFont="1" applyFill="1" applyBorder="1" applyAlignment="1">
      <alignment horizontal="center" vertical="center"/>
    </xf>
    <xf numFmtId="0" fontId="7" fillId="3" borderId="6" xfId="1" applyFont="1" applyFill="1" applyBorder="1" applyAlignment="1">
      <alignment horizontal="center" vertical="center"/>
    </xf>
    <xf numFmtId="0" fontId="10" fillId="3" borderId="9" xfId="1" applyFont="1" applyFill="1" applyBorder="1" applyAlignment="1">
      <alignment horizontal="left" vertical="top" wrapText="1"/>
    </xf>
    <xf numFmtId="0" fontId="10" fillId="3" borderId="10" xfId="1" applyFont="1" applyFill="1" applyBorder="1" applyAlignment="1">
      <alignment horizontal="left" vertical="top" wrapText="1"/>
    </xf>
    <xf numFmtId="0" fontId="10" fillId="3" borderId="12" xfId="1" applyFont="1" applyFill="1" applyBorder="1" applyAlignment="1">
      <alignment horizontal="left" vertical="top" wrapText="1"/>
    </xf>
    <xf numFmtId="0" fontId="10" fillId="3" borderId="0" xfId="1" applyFont="1" applyFill="1" applyAlignment="1">
      <alignment horizontal="left" vertical="top" wrapText="1"/>
    </xf>
    <xf numFmtId="49" fontId="11" fillId="0" borderId="8" xfId="1" quotePrefix="1" applyNumberFormat="1" applyFont="1" applyBorder="1" applyAlignment="1">
      <alignment horizontal="left" vertical="top" wrapText="1"/>
    </xf>
    <xf numFmtId="49" fontId="11" fillId="0" borderId="11" xfId="1" quotePrefix="1" applyNumberFormat="1" applyFont="1" applyBorder="1" applyAlignment="1">
      <alignment horizontal="left" vertical="top" wrapText="1"/>
    </xf>
    <xf numFmtId="49" fontId="11" fillId="0" borderId="0" xfId="1" quotePrefix="1" applyNumberFormat="1" applyFont="1" applyAlignment="1">
      <alignment horizontal="left" vertical="top" wrapText="1"/>
    </xf>
    <xf numFmtId="49" fontId="11" fillId="0" borderId="13" xfId="1" quotePrefix="1" applyNumberFormat="1" applyFont="1" applyBorder="1" applyAlignment="1">
      <alignment horizontal="left" vertical="top" wrapText="1"/>
    </xf>
    <xf numFmtId="49" fontId="11" fillId="0" borderId="14" xfId="1" quotePrefix="1" applyNumberFormat="1" applyFont="1" applyBorder="1" applyAlignment="1">
      <alignment horizontal="left" vertical="top" wrapText="1"/>
    </xf>
    <xf numFmtId="49" fontId="11" fillId="0" borderId="15" xfId="1" quotePrefix="1" applyNumberFormat="1" applyFont="1" applyBorder="1" applyAlignment="1">
      <alignment horizontal="left" vertical="top" wrapText="1"/>
    </xf>
    <xf numFmtId="0" fontId="12" fillId="0" borderId="0" xfId="1" applyFont="1" applyAlignment="1">
      <alignment horizontal="left" vertical="center" wrapText="1"/>
    </xf>
    <xf numFmtId="0" fontId="9" fillId="4" borderId="12" xfId="1" applyFont="1" applyFill="1" applyBorder="1" applyAlignment="1">
      <alignment horizontal="left" vertical="center"/>
    </xf>
    <xf numFmtId="0" fontId="9" fillId="4" borderId="0" xfId="1" applyFont="1" applyFill="1" applyBorder="1" applyAlignment="1">
      <alignment horizontal="left" vertical="center"/>
    </xf>
    <xf numFmtId="49" fontId="6" fillId="0" borderId="0" xfId="1" applyNumberFormat="1" applyFont="1" applyAlignment="1">
      <alignment horizontal="left" vertical="top" wrapText="1"/>
    </xf>
    <xf numFmtId="49" fontId="6" fillId="0" borderId="31" xfId="1" applyNumberFormat="1" applyFont="1" applyBorder="1" applyAlignment="1">
      <alignment horizontal="left" vertical="top" wrapText="1"/>
    </xf>
    <xf numFmtId="0" fontId="17" fillId="3" borderId="34" xfId="1" applyFont="1" applyFill="1" applyBorder="1" applyAlignment="1">
      <alignment horizontal="left" vertical="center"/>
    </xf>
    <xf numFmtId="0" fontId="17" fillId="3" borderId="35" xfId="1" applyFont="1" applyFill="1" applyBorder="1" applyAlignment="1">
      <alignment horizontal="left" vertical="center"/>
    </xf>
    <xf numFmtId="0" fontId="17" fillId="3" borderId="0" xfId="1" applyFont="1" applyFill="1" applyAlignment="1">
      <alignment horizontal="center" vertical="center"/>
    </xf>
    <xf numFmtId="0" fontId="17" fillId="3" borderId="31" xfId="1" applyFont="1" applyFill="1" applyBorder="1" applyAlignment="1">
      <alignment horizontal="center" vertical="center"/>
    </xf>
    <xf numFmtId="0" fontId="10" fillId="3" borderId="34" xfId="1" applyFont="1" applyFill="1" applyBorder="1" applyAlignment="1">
      <alignment horizontal="left" vertical="top" indent="1"/>
    </xf>
    <xf numFmtId="0" fontId="10" fillId="3" borderId="37" xfId="1" applyFont="1" applyFill="1" applyBorder="1" applyAlignment="1">
      <alignment horizontal="left" vertical="top" indent="1"/>
    </xf>
    <xf numFmtId="168" fontId="18" fillId="0" borderId="31" xfId="1" applyNumberFormat="1" applyFont="1" applyBorder="1" applyAlignment="1">
      <alignment horizontal="center" vertical="center"/>
    </xf>
    <xf numFmtId="168" fontId="18" fillId="0" borderId="39" xfId="1" applyNumberFormat="1" applyFont="1" applyBorder="1" applyAlignment="1">
      <alignment horizontal="center" vertical="center"/>
    </xf>
    <xf numFmtId="9" fontId="18" fillId="0" borderId="38" xfId="3" applyFont="1" applyBorder="1" applyAlignment="1">
      <alignment horizontal="center" vertical="center" wrapText="1"/>
    </xf>
    <xf numFmtId="9" fontId="18" fillId="0" borderId="40" xfId="3" applyFont="1" applyBorder="1" applyAlignment="1">
      <alignment horizontal="center" vertical="center" wrapText="1"/>
    </xf>
    <xf numFmtId="49" fontId="6" fillId="0" borderId="0" xfId="1" applyNumberFormat="1" applyFont="1" applyAlignment="1">
      <alignment horizontal="left" vertical="center" wrapText="1"/>
    </xf>
    <xf numFmtId="49" fontId="6" fillId="0" borderId="31" xfId="1" applyNumberFormat="1" applyFont="1" applyBorder="1" applyAlignment="1">
      <alignment horizontal="left" vertical="center" wrapText="1"/>
    </xf>
    <xf numFmtId="49" fontId="6" fillId="0" borderId="41" xfId="1" applyNumberFormat="1" applyFont="1" applyBorder="1" applyAlignment="1">
      <alignment horizontal="left" vertical="center" wrapText="1"/>
    </xf>
    <xf numFmtId="49" fontId="6" fillId="0" borderId="39" xfId="1" applyNumberFormat="1" applyFont="1" applyBorder="1" applyAlignment="1">
      <alignment horizontal="left" vertical="center" wrapText="1"/>
    </xf>
    <xf numFmtId="168" fontId="18" fillId="0" borderId="5" xfId="1" applyNumberFormat="1" applyFont="1" applyBorder="1" applyAlignment="1">
      <alignment horizontal="center" vertical="center"/>
    </xf>
    <xf numFmtId="9" fontId="18" fillId="0" borderId="43" xfId="3" applyFont="1" applyBorder="1" applyAlignment="1">
      <alignment horizontal="center" vertical="center" wrapText="1"/>
    </xf>
    <xf numFmtId="49" fontId="6" fillId="0" borderId="8" xfId="1" applyNumberFormat="1" applyFont="1" applyBorder="1" applyAlignment="1">
      <alignment horizontal="left" vertical="center" wrapText="1"/>
    </xf>
    <xf numFmtId="49" fontId="6" fillId="0" borderId="42" xfId="1" applyNumberFormat="1" applyFont="1" applyBorder="1" applyAlignment="1">
      <alignment horizontal="left" vertical="center" wrapText="1"/>
    </xf>
    <xf numFmtId="168" fontId="18" fillId="0" borderId="42" xfId="1" applyNumberFormat="1" applyFont="1" applyBorder="1" applyAlignment="1">
      <alignment horizontal="center" vertical="center"/>
    </xf>
    <xf numFmtId="49" fontId="6" fillId="0" borderId="7" xfId="1" quotePrefix="1" applyNumberFormat="1" applyFont="1" applyBorder="1" applyAlignment="1">
      <alignment vertical="top" wrapText="1"/>
    </xf>
    <xf numFmtId="49" fontId="6" fillId="0" borderId="8" xfId="1" quotePrefix="1" applyNumberFormat="1" applyFont="1" applyBorder="1" applyAlignment="1">
      <alignment vertical="top" wrapText="1"/>
    </xf>
    <xf numFmtId="49" fontId="6" fillId="0" borderId="42" xfId="1" quotePrefix="1" applyNumberFormat="1" applyFont="1" applyBorder="1" applyAlignment="1">
      <alignment vertical="top" wrapText="1"/>
    </xf>
    <xf numFmtId="0" fontId="10" fillId="3" borderId="9" xfId="1" applyFont="1" applyFill="1" applyBorder="1" applyAlignment="1">
      <alignment horizontal="left" vertical="top"/>
    </xf>
    <xf numFmtId="0" fontId="10" fillId="3" borderId="10" xfId="1" applyFont="1" applyFill="1" applyBorder="1" applyAlignment="1">
      <alignment horizontal="left" vertical="top"/>
    </xf>
    <xf numFmtId="0" fontId="10" fillId="3" borderId="12" xfId="1" applyFont="1" applyFill="1" applyBorder="1" applyAlignment="1">
      <alignment horizontal="left" vertical="top"/>
    </xf>
    <xf numFmtId="0" fontId="10" fillId="3" borderId="0" xfId="1" applyFont="1" applyFill="1" applyAlignment="1">
      <alignment horizontal="left" vertical="top"/>
    </xf>
    <xf numFmtId="0" fontId="10" fillId="3" borderId="32" xfId="1" applyFont="1" applyFill="1" applyBorder="1" applyAlignment="1">
      <alignment horizontal="left" vertical="top"/>
    </xf>
    <xf numFmtId="0" fontId="10" fillId="3" borderId="33" xfId="1" applyFont="1" applyFill="1" applyBorder="1" applyAlignment="1">
      <alignment horizontal="left" vertical="top"/>
    </xf>
    <xf numFmtId="49" fontId="6" fillId="0" borderId="8" xfId="1" applyNumberFormat="1" applyFont="1" applyBorder="1" applyAlignment="1">
      <alignment horizontal="left" vertical="top" wrapText="1"/>
    </xf>
    <xf numFmtId="49" fontId="6" fillId="0" borderId="42" xfId="1" applyNumberFormat="1" applyFont="1" applyBorder="1" applyAlignment="1">
      <alignment horizontal="left" vertical="top" wrapText="1"/>
    </xf>
    <xf numFmtId="0" fontId="10" fillId="3" borderId="9" xfId="1" applyFont="1" applyFill="1" applyBorder="1" applyAlignment="1">
      <alignment horizontal="left" vertical="top" wrapText="1" indent="1"/>
    </xf>
    <xf numFmtId="0" fontId="10" fillId="3" borderId="10" xfId="1" applyFont="1" applyFill="1" applyBorder="1" applyAlignment="1">
      <alignment horizontal="left" vertical="top" indent="1"/>
    </xf>
    <xf numFmtId="0" fontId="10" fillId="3" borderId="32" xfId="1" applyFont="1" applyFill="1" applyBorder="1" applyAlignment="1">
      <alignment horizontal="left" vertical="top" indent="1"/>
    </xf>
    <xf numFmtId="0" fontId="10" fillId="3" borderId="33" xfId="1" applyFont="1" applyFill="1" applyBorder="1" applyAlignment="1">
      <alignment horizontal="left" vertical="top" indent="1"/>
    </xf>
    <xf numFmtId="168" fontId="20" fillId="0" borderId="42" xfId="1" applyNumberFormat="1" applyFont="1" applyBorder="1" applyAlignment="1">
      <alignment horizontal="center" vertical="center"/>
    </xf>
    <xf numFmtId="168" fontId="20" fillId="0" borderId="39" xfId="1" applyNumberFormat="1" applyFont="1" applyBorder="1" applyAlignment="1">
      <alignment horizontal="center" vertical="center"/>
    </xf>
    <xf numFmtId="9" fontId="20" fillId="0" borderId="43" xfId="3" quotePrefix="1" applyFont="1" applyBorder="1" applyAlignment="1">
      <alignment horizontal="center" vertical="center" wrapText="1"/>
    </xf>
    <xf numFmtId="9" fontId="20" fillId="0" borderId="40" xfId="3" quotePrefix="1" applyFont="1" applyBorder="1" applyAlignment="1">
      <alignment horizontal="center" vertical="center" wrapText="1"/>
    </xf>
    <xf numFmtId="9" fontId="18" fillId="0" borderId="43" xfId="3" quotePrefix="1" applyFont="1" applyBorder="1" applyAlignment="1">
      <alignment horizontal="center" vertical="center" wrapText="1"/>
    </xf>
    <xf numFmtId="9" fontId="18" fillId="0" borderId="40" xfId="3" quotePrefix="1" applyFont="1" applyBorder="1" applyAlignment="1">
      <alignment horizontal="center" vertical="center" wrapText="1"/>
    </xf>
    <xf numFmtId="0" fontId="6" fillId="0" borderId="7" xfId="1" applyFont="1" applyBorder="1" applyAlignment="1">
      <alignment horizontal="center" vertical="center"/>
    </xf>
    <xf numFmtId="0" fontId="6" fillId="0" borderId="8" xfId="1" applyFont="1" applyBorder="1" applyAlignment="1">
      <alignment horizontal="center" vertical="center"/>
    </xf>
    <xf numFmtId="0" fontId="6" fillId="0" borderId="12" xfId="1" applyFont="1" applyBorder="1" applyAlignment="1">
      <alignment horizontal="center" vertical="center"/>
    </xf>
    <xf numFmtId="0" fontId="6" fillId="0" borderId="0" xfId="1" applyFont="1" applyBorder="1" applyAlignment="1">
      <alignment horizontal="center" vertical="center"/>
    </xf>
    <xf numFmtId="0" fontId="6" fillId="0" borderId="31" xfId="1" applyFont="1" applyBorder="1" applyAlignment="1">
      <alignment horizontal="center" vertical="center"/>
    </xf>
    <xf numFmtId="0" fontId="6" fillId="0" borderId="44" xfId="1" applyFont="1" applyBorder="1" applyAlignment="1">
      <alignment horizontal="center" vertical="center"/>
    </xf>
    <xf numFmtId="0" fontId="6" fillId="0" borderId="41" xfId="1" applyFont="1" applyBorder="1" applyAlignment="1">
      <alignment horizontal="center" vertical="center"/>
    </xf>
    <xf numFmtId="0" fontId="6" fillId="0" borderId="39" xfId="1" applyFont="1" applyBorder="1" applyAlignment="1">
      <alignment horizontal="center" vertical="center"/>
    </xf>
    <xf numFmtId="0" fontId="9" fillId="0" borderId="0" xfId="1" applyFont="1" applyAlignment="1">
      <alignment horizontal="left" vertical="top"/>
    </xf>
    <xf numFmtId="0" fontId="10" fillId="3" borderId="0" xfId="1" applyFont="1" applyFill="1" applyBorder="1" applyAlignment="1">
      <alignment horizontal="left" vertical="top"/>
    </xf>
    <xf numFmtId="0" fontId="10" fillId="3" borderId="44" xfId="1" applyFont="1" applyFill="1" applyBorder="1" applyAlignment="1">
      <alignment horizontal="left" vertical="top"/>
    </xf>
    <xf numFmtId="0" fontId="10" fillId="3" borderId="41" xfId="1" applyFont="1" applyFill="1" applyBorder="1" applyAlignment="1">
      <alignment horizontal="left" vertical="top"/>
    </xf>
    <xf numFmtId="49" fontId="6" fillId="0" borderId="0" xfId="1" applyNumberFormat="1" applyFont="1" applyBorder="1" applyAlignment="1">
      <alignment horizontal="left" vertical="center" wrapText="1"/>
    </xf>
    <xf numFmtId="0" fontId="22" fillId="5" borderId="47" xfId="1" applyFont="1" applyFill="1" applyBorder="1" applyAlignment="1">
      <alignment horizontal="left" vertical="top" indent="1"/>
    </xf>
    <xf numFmtId="0" fontId="22" fillId="5" borderId="51" xfId="1" applyFont="1" applyFill="1" applyBorder="1" applyAlignment="1">
      <alignment horizontal="left" vertical="top" indent="1"/>
    </xf>
    <xf numFmtId="0" fontId="22" fillId="5" borderId="49" xfId="1" applyFont="1" applyFill="1" applyBorder="1" applyAlignment="1">
      <alignment horizontal="left" vertical="top" indent="1"/>
    </xf>
    <xf numFmtId="0" fontId="22" fillId="5" borderId="52" xfId="1" applyFont="1" applyFill="1" applyBorder="1" applyAlignment="1">
      <alignment horizontal="left" vertical="top" indent="1"/>
    </xf>
    <xf numFmtId="0" fontId="23" fillId="5" borderId="3" xfId="1" applyFont="1" applyFill="1" applyBorder="1" applyAlignment="1">
      <alignment horizontal="left" vertical="center"/>
    </xf>
    <xf numFmtId="0" fontId="23" fillId="5" borderId="5" xfId="1" applyFont="1" applyFill="1" applyBorder="1" applyAlignment="1">
      <alignment horizontal="left" vertical="center"/>
    </xf>
    <xf numFmtId="0" fontId="22" fillId="5" borderId="48" xfId="1" applyFont="1" applyFill="1" applyBorder="1" applyAlignment="1">
      <alignment horizontal="left" vertical="top" indent="1"/>
    </xf>
    <xf numFmtId="0" fontId="22" fillId="5" borderId="50" xfId="1" applyFont="1" applyFill="1" applyBorder="1" applyAlignment="1">
      <alignment horizontal="left" vertical="top" indent="1"/>
    </xf>
    <xf numFmtId="49" fontId="6" fillId="0" borderId="7" xfId="1" applyNumberFormat="1" applyFont="1" applyBorder="1" applyAlignment="1">
      <alignment vertical="center" wrapText="1"/>
    </xf>
    <xf numFmtId="49" fontId="6" fillId="0" borderId="8" xfId="1" applyNumberFormat="1" applyFont="1" applyBorder="1" applyAlignment="1">
      <alignment vertical="center" wrapText="1"/>
    </xf>
    <xf numFmtId="49" fontId="6" fillId="0" borderId="42" xfId="1" applyNumberFormat="1" applyFont="1" applyBorder="1" applyAlignment="1">
      <alignment vertical="center" wrapText="1"/>
    </xf>
    <xf numFmtId="49" fontId="6" fillId="0" borderId="44" xfId="1" applyNumberFormat="1" applyFont="1" applyBorder="1" applyAlignment="1">
      <alignment vertical="center" wrapText="1"/>
    </xf>
    <xf numFmtId="49" fontId="6" fillId="0" borderId="41" xfId="1" applyNumberFormat="1" applyFont="1" applyBorder="1" applyAlignment="1">
      <alignment vertical="center" wrapText="1"/>
    </xf>
    <xf numFmtId="49" fontId="6" fillId="0" borderId="39" xfId="1" applyNumberFormat="1" applyFont="1" applyBorder="1" applyAlignment="1">
      <alignment vertical="center" wrapText="1"/>
    </xf>
    <xf numFmtId="0" fontId="21" fillId="5" borderId="3" xfId="1" applyFont="1" applyFill="1" applyBorder="1" applyAlignment="1">
      <alignment horizontal="center" vertical="center"/>
    </xf>
    <xf numFmtId="0" fontId="21" fillId="5" borderId="4" xfId="1" applyFont="1" applyFill="1" applyBorder="1" applyAlignment="1">
      <alignment horizontal="center" vertical="center"/>
    </xf>
    <xf numFmtId="0" fontId="21" fillId="5" borderId="6" xfId="1" applyFont="1" applyFill="1" applyBorder="1" applyAlignment="1">
      <alignment horizontal="center" vertical="center"/>
    </xf>
    <xf numFmtId="0" fontId="22" fillId="5" borderId="7" xfId="1" applyFont="1" applyFill="1" applyBorder="1" applyAlignment="1">
      <alignment horizontal="left" vertical="top" wrapText="1"/>
    </xf>
    <xf numFmtId="0" fontId="22" fillId="5" borderId="42" xfId="1" applyFont="1" applyFill="1" applyBorder="1" applyAlignment="1">
      <alignment horizontal="left" vertical="top" wrapText="1"/>
    </xf>
    <xf numFmtId="0" fontId="22" fillId="5" borderId="12" xfId="1" applyFont="1" applyFill="1" applyBorder="1" applyAlignment="1">
      <alignment horizontal="left" vertical="top" wrapText="1"/>
    </xf>
    <xf numFmtId="0" fontId="22" fillId="5" borderId="31" xfId="1" applyFont="1" applyFill="1" applyBorder="1" applyAlignment="1">
      <alignment horizontal="left" vertical="top" wrapText="1"/>
    </xf>
    <xf numFmtId="0" fontId="22" fillId="5" borderId="30" xfId="1" applyFont="1" applyFill="1" applyBorder="1" applyAlignment="1">
      <alignment horizontal="left" vertical="top" wrapText="1"/>
    </xf>
    <xf numFmtId="0" fontId="22" fillId="5" borderId="45" xfId="1" applyFont="1" applyFill="1" applyBorder="1" applyAlignment="1">
      <alignment horizontal="left" vertical="top" wrapText="1"/>
    </xf>
    <xf numFmtId="0" fontId="9" fillId="4" borderId="12" xfId="1" applyFont="1" applyFill="1" applyBorder="1" applyAlignment="1">
      <alignment horizontal="left" vertical="top"/>
    </xf>
    <xf numFmtId="0" fontId="9" fillId="4" borderId="0" xfId="1" applyFont="1" applyFill="1" applyBorder="1" applyAlignment="1">
      <alignment horizontal="left" vertical="top"/>
    </xf>
    <xf numFmtId="0" fontId="13" fillId="4" borderId="12" xfId="1" applyFont="1" applyFill="1" applyBorder="1" applyAlignment="1">
      <alignment horizontal="left" vertical="top"/>
    </xf>
    <xf numFmtId="0" fontId="13" fillId="4" borderId="0" xfId="1" applyFont="1" applyFill="1" applyBorder="1" applyAlignment="1">
      <alignment horizontal="left" vertical="top"/>
    </xf>
    <xf numFmtId="0" fontId="9" fillId="4" borderId="26" xfId="1" applyFont="1" applyFill="1" applyBorder="1" applyAlignment="1">
      <alignment horizontal="left" vertical="top"/>
    </xf>
    <xf numFmtId="0" fontId="9" fillId="4" borderId="27" xfId="1" applyFont="1" applyFill="1" applyBorder="1" applyAlignment="1">
      <alignment horizontal="left" vertical="top"/>
    </xf>
    <xf numFmtId="0" fontId="22" fillId="5" borderId="16" xfId="1" applyFont="1" applyFill="1" applyBorder="1" applyAlignment="1">
      <alignment vertical="top" wrapText="1"/>
    </xf>
    <xf numFmtId="0" fontId="22" fillId="5" borderId="46" xfId="1" applyFont="1" applyFill="1" applyBorder="1" applyAlignment="1">
      <alignment vertical="top" wrapText="1"/>
    </xf>
    <xf numFmtId="0" fontId="22" fillId="5" borderId="12" xfId="1" applyFont="1" applyFill="1" applyBorder="1" applyAlignment="1">
      <alignment vertical="top" wrapText="1"/>
    </xf>
    <xf numFmtId="0" fontId="22" fillId="5" borderId="31" xfId="1" applyFont="1" applyFill="1" applyBorder="1" applyAlignment="1">
      <alignment vertical="top" wrapText="1"/>
    </xf>
    <xf numFmtId="0" fontId="22" fillId="5" borderId="44" xfId="1" applyFont="1" applyFill="1" applyBorder="1" applyAlignment="1">
      <alignment vertical="top" wrapText="1"/>
    </xf>
    <xf numFmtId="0" fontId="22" fillId="5" borderId="39" xfId="1" applyFont="1" applyFill="1" applyBorder="1" applyAlignment="1">
      <alignment vertical="top" wrapText="1"/>
    </xf>
    <xf numFmtId="49" fontId="6" fillId="0" borderId="0" xfId="1" quotePrefix="1" applyNumberFormat="1" applyFont="1" applyAlignment="1">
      <alignment horizontal="left" vertical="center" wrapText="1"/>
    </xf>
    <xf numFmtId="0" fontId="9" fillId="4" borderId="12" xfId="1" applyFont="1" applyFill="1" applyBorder="1" applyAlignment="1">
      <alignment horizontal="left"/>
    </xf>
    <xf numFmtId="0" fontId="9" fillId="4" borderId="0" xfId="1" applyFont="1" applyFill="1" applyBorder="1" applyAlignment="1">
      <alignment horizontal="left"/>
    </xf>
    <xf numFmtId="0" fontId="13" fillId="4" borderId="12" xfId="1" applyFont="1" applyFill="1" applyBorder="1" applyAlignment="1">
      <alignment horizontal="left"/>
    </xf>
    <xf numFmtId="0" fontId="13" fillId="4" borderId="0" xfId="1" applyFont="1" applyFill="1" applyBorder="1" applyAlignment="1">
      <alignment horizontal="left"/>
    </xf>
    <xf numFmtId="168" fontId="18" fillId="0" borderId="54" xfId="1" applyNumberFormat="1" applyFont="1" applyBorder="1" applyAlignment="1">
      <alignment horizontal="center" vertical="center"/>
    </xf>
    <xf numFmtId="0" fontId="22" fillId="5" borderId="7" xfId="1" applyFont="1" applyFill="1" applyBorder="1" applyAlignment="1">
      <alignment horizontal="left" vertical="top"/>
    </xf>
    <xf numFmtId="0" fontId="22" fillId="5" borderId="42" xfId="1" applyFont="1" applyFill="1" applyBorder="1" applyAlignment="1">
      <alignment horizontal="left" vertical="top"/>
    </xf>
    <xf numFmtId="0" fontId="22" fillId="5" borderId="12" xfId="1" applyFont="1" applyFill="1" applyBorder="1" applyAlignment="1">
      <alignment horizontal="left" vertical="top"/>
    </xf>
    <xf numFmtId="0" fontId="22" fillId="5" borderId="31" xfId="1" applyFont="1" applyFill="1" applyBorder="1" applyAlignment="1">
      <alignment horizontal="left" vertical="top"/>
    </xf>
    <xf numFmtId="0" fontId="22" fillId="5" borderId="44" xfId="1" applyFont="1" applyFill="1" applyBorder="1" applyAlignment="1">
      <alignment horizontal="left" vertical="top"/>
    </xf>
    <xf numFmtId="0" fontId="22" fillId="5" borderId="39" xfId="1" applyFont="1" applyFill="1" applyBorder="1" applyAlignment="1">
      <alignment horizontal="left" vertical="top"/>
    </xf>
    <xf numFmtId="49" fontId="6" fillId="0" borderId="44" xfId="1" applyNumberFormat="1" applyFont="1" applyBorder="1" applyAlignment="1">
      <alignment horizontal="left" vertical="center" wrapText="1"/>
    </xf>
    <xf numFmtId="49" fontId="6" fillId="0" borderId="44" xfId="1" applyNumberFormat="1" applyFont="1" applyBorder="1" applyAlignment="1">
      <alignment vertical="top" wrapText="1"/>
    </xf>
    <xf numFmtId="49" fontId="6" fillId="0" borderId="41" xfId="1" applyNumberFormat="1" applyFont="1" applyBorder="1" applyAlignment="1">
      <alignment vertical="top" wrapText="1"/>
    </xf>
    <xf numFmtId="49" fontId="6" fillId="0" borderId="39" xfId="1" applyNumberFormat="1" applyFont="1" applyBorder="1" applyAlignment="1">
      <alignment vertical="top" wrapText="1"/>
    </xf>
    <xf numFmtId="49" fontId="6" fillId="0" borderId="0" xfId="1" quotePrefix="1" applyNumberFormat="1" applyFont="1" applyAlignment="1">
      <alignment horizontal="left" vertical="top" wrapText="1"/>
    </xf>
    <xf numFmtId="49" fontId="6" fillId="0" borderId="12" xfId="1" quotePrefix="1" applyNumberFormat="1" applyFont="1" applyBorder="1" applyAlignment="1">
      <alignment horizontal="left" vertical="top" wrapText="1"/>
    </xf>
    <xf numFmtId="49" fontId="6" fillId="0" borderId="31" xfId="1" quotePrefix="1" applyNumberFormat="1" applyFont="1" applyBorder="1" applyAlignment="1">
      <alignment horizontal="left" vertical="top" wrapText="1"/>
    </xf>
    <xf numFmtId="0" fontId="22" fillId="5" borderId="53" xfId="1" applyFont="1" applyFill="1" applyBorder="1" applyAlignment="1">
      <alignment horizontal="left" vertical="top" indent="1"/>
    </xf>
    <xf numFmtId="0" fontId="22" fillId="5" borderId="55" xfId="1" applyFont="1" applyFill="1" applyBorder="1" applyAlignment="1">
      <alignment horizontal="left" vertical="top" indent="1"/>
    </xf>
    <xf numFmtId="0" fontId="22" fillId="5" borderId="7" xfId="1" applyFont="1" applyFill="1" applyBorder="1" applyAlignment="1">
      <alignment horizontal="left" vertical="top" wrapText="1" indent="1"/>
    </xf>
    <xf numFmtId="0" fontId="22" fillId="5" borderId="56" xfId="1" applyFont="1" applyFill="1" applyBorder="1" applyAlignment="1">
      <alignment horizontal="left" vertical="top" indent="1"/>
    </xf>
    <xf numFmtId="0" fontId="22" fillId="5" borderId="44" xfId="1" applyFont="1" applyFill="1" applyBorder="1" applyAlignment="1">
      <alignment horizontal="left" vertical="top" indent="1"/>
    </xf>
    <xf numFmtId="0" fontId="22" fillId="5" borderId="57" xfId="1" applyFont="1" applyFill="1" applyBorder="1" applyAlignment="1">
      <alignment horizontal="left" vertical="top" indent="1"/>
    </xf>
    <xf numFmtId="0" fontId="6" fillId="0" borderId="42" xfId="1" applyFont="1" applyBorder="1" applyAlignment="1">
      <alignment horizontal="center" vertical="center"/>
    </xf>
    <xf numFmtId="0" fontId="8" fillId="0" borderId="7" xfId="1" applyFont="1" applyBorder="1" applyAlignment="1">
      <alignment horizontal="left" vertical="top" wrapText="1"/>
    </xf>
    <xf numFmtId="0" fontId="8" fillId="0" borderId="8" xfId="1" applyFont="1" applyBorder="1" applyAlignment="1">
      <alignment horizontal="left" vertical="top" wrapText="1"/>
    </xf>
    <xf numFmtId="0" fontId="8" fillId="0" borderId="42" xfId="1" applyFont="1" applyBorder="1" applyAlignment="1">
      <alignment horizontal="left" vertical="top" wrapText="1"/>
    </xf>
    <xf numFmtId="0" fontId="8" fillId="0" borderId="12" xfId="1" applyFont="1" applyBorder="1" applyAlignment="1">
      <alignment horizontal="left" vertical="top" wrapText="1"/>
    </xf>
    <xf numFmtId="0" fontId="8" fillId="0" borderId="0" xfId="1" applyFont="1" applyBorder="1" applyAlignment="1">
      <alignment horizontal="left" vertical="top" wrapText="1"/>
    </xf>
    <xf numFmtId="0" fontId="8" fillId="0" borderId="31" xfId="1" applyFont="1" applyBorder="1" applyAlignment="1">
      <alignment horizontal="left" vertical="top" wrapText="1"/>
    </xf>
    <xf numFmtId="0" fontId="8" fillId="0" borderId="44" xfId="1" applyFont="1" applyBorder="1" applyAlignment="1">
      <alignment horizontal="left" vertical="top" wrapText="1"/>
    </xf>
    <xf numFmtId="0" fontId="8" fillId="0" borderId="41" xfId="1" applyFont="1" applyBorder="1" applyAlignment="1">
      <alignment horizontal="left" vertical="top" wrapText="1"/>
    </xf>
    <xf numFmtId="0" fontId="8" fillId="0" borderId="39" xfId="1" applyFont="1" applyBorder="1" applyAlignment="1">
      <alignment horizontal="left" vertical="top" wrapText="1"/>
    </xf>
  </cellXfs>
  <cellStyles count="7">
    <cellStyle name="Comma" xfId="5" builtinId="3"/>
    <cellStyle name="Currency" xfId="4" builtinId="4"/>
    <cellStyle name="Currency 2" xfId="2" xr:uid="{AC82443B-C56A-4A07-88F0-B0C2E10D52EA}"/>
    <cellStyle name="Normal" xfId="0" builtinId="0"/>
    <cellStyle name="Normal 3" xfId="1" xr:uid="{3BE18097-B169-4A94-AECE-06FE62D8DB60}"/>
    <cellStyle name="Percent" xfId="6" builtinId="5"/>
    <cellStyle name="Percent 2" xfId="3" xr:uid="{9E43D3A7-C359-41BE-9B8A-B312D916FB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2</xdr:col>
      <xdr:colOff>874355</xdr:colOff>
      <xdr:row>26</xdr:row>
      <xdr:rowOff>9526</xdr:rowOff>
    </xdr:from>
    <xdr:to>
      <xdr:col>10</xdr:col>
      <xdr:colOff>692020</xdr:colOff>
      <xdr:row>33</xdr:row>
      <xdr:rowOff>19051</xdr:rowOff>
    </xdr:to>
    <xdr:sp macro="" textlink="">
      <xdr:nvSpPr>
        <xdr:cNvPr id="2" name="TextBox 1">
          <a:extLst>
            <a:ext uri="{FF2B5EF4-FFF2-40B4-BE49-F238E27FC236}">
              <a16:creationId xmlns:a16="http://schemas.microsoft.com/office/drawing/2014/main" id="{C2751E6B-A840-4E4B-9070-1D1BE8ACEACA}"/>
            </a:ext>
          </a:extLst>
        </xdr:cNvPr>
        <xdr:cNvSpPr txBox="1"/>
      </xdr:nvSpPr>
      <xdr:spPr>
        <a:xfrm>
          <a:off x="2203967" y="4861444"/>
          <a:ext cx="5929216" cy="1393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latin typeface="+mn-lt"/>
            </a:rPr>
            <a:t>68% of total net sales most likely are coming from non-emerging market (North America &amp; Europe regions). Overall, they generate the net sales profits from the baby, feminine family care and fabric &amp; home care. The intristic value</a:t>
          </a:r>
          <a:r>
            <a:rPr lang="en-US" sz="1100" baseline="0">
              <a:solidFill>
                <a:sysClr val="windowText" lastClr="000000"/>
              </a:solidFill>
              <a:latin typeface="+mn-lt"/>
            </a:rPr>
            <a:t> for P&amp;G is $125.60 (using DCF Valuation) vs. the market value: $122.13. </a:t>
          </a:r>
          <a:r>
            <a:rPr lang="en-US" sz="1100" baseline="0">
              <a:solidFill>
                <a:schemeClr val="dk1"/>
              </a:solidFill>
              <a:effectLst/>
              <a:latin typeface="+mn-lt"/>
              <a:ea typeface="+mn-ea"/>
              <a:cs typeface="+mn-cs"/>
            </a:rPr>
            <a:t>Additionally, the leverage ratio for P&amp;G is 1.44.</a:t>
          </a:r>
        </a:p>
        <a:p>
          <a:endParaRPr lang="en-US" sz="1100">
            <a:solidFill>
              <a:sysClr val="windowText" lastClr="000000"/>
            </a:solidFill>
            <a:latin typeface="+mn-lt"/>
          </a:endParaRPr>
        </a:p>
        <a:p>
          <a:endParaRPr lang="en-US" sz="1100">
            <a:solidFill>
              <a:sysClr val="windowText" lastClr="000000"/>
            </a:solidFill>
            <a:latin typeface="+mn-lt"/>
          </a:endParaRPr>
        </a:p>
        <a:p>
          <a:pPr algn="l"/>
          <a:r>
            <a:rPr lang="en-US" sz="1100" b="1">
              <a:solidFill>
                <a:srgbClr val="FF0000"/>
              </a:solidFill>
              <a:latin typeface="+mn-lt"/>
            </a:rPr>
            <a:t>Note:</a:t>
          </a:r>
        </a:p>
        <a:p>
          <a:pPr algn="l"/>
          <a:r>
            <a:rPr lang="en-US" sz="1100" b="1">
              <a:solidFill>
                <a:srgbClr val="FF0000"/>
              </a:solidFill>
              <a:latin typeface="+mn-lt"/>
            </a:rPr>
            <a:t>- US$ in millions except for share data</a:t>
          </a:r>
        </a:p>
        <a:p>
          <a:pPr algn="l"/>
          <a:r>
            <a:rPr lang="en-US" sz="1100" b="1">
              <a:solidFill>
                <a:srgbClr val="FF0000"/>
              </a:solidFill>
              <a:latin typeface="+mn-lt"/>
            </a:rPr>
            <a:t>- Unit share in millions</a:t>
          </a:r>
        </a:p>
      </xdr:txBody>
    </xdr:sp>
    <xdr:clientData/>
  </xdr:twoCellAnchor>
  <xdr:twoCellAnchor editAs="oneCell">
    <xdr:from>
      <xdr:col>0</xdr:col>
      <xdr:colOff>625929</xdr:colOff>
      <xdr:row>62</xdr:row>
      <xdr:rowOff>972</xdr:rowOff>
    </xdr:from>
    <xdr:to>
      <xdr:col>6</xdr:col>
      <xdr:colOff>79389</xdr:colOff>
      <xdr:row>77</xdr:row>
      <xdr:rowOff>138287</xdr:rowOff>
    </xdr:to>
    <xdr:pic>
      <xdr:nvPicPr>
        <xdr:cNvPr id="10" name="Picture 9">
          <a:extLst>
            <a:ext uri="{FF2B5EF4-FFF2-40B4-BE49-F238E27FC236}">
              <a16:creationId xmlns:a16="http://schemas.microsoft.com/office/drawing/2014/main" id="{E3425B1C-7EAE-460B-A079-624269B1F3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5929" y="13825829"/>
          <a:ext cx="4017684" cy="2827642"/>
        </a:xfrm>
        <a:prstGeom prst="rect">
          <a:avLst/>
        </a:prstGeom>
      </xdr:spPr>
    </xdr:pic>
    <xdr:clientData/>
  </xdr:twoCellAnchor>
  <xdr:twoCellAnchor editAs="oneCell">
    <xdr:from>
      <xdr:col>0</xdr:col>
      <xdr:colOff>610377</xdr:colOff>
      <xdr:row>79</xdr:row>
      <xdr:rowOff>108856</xdr:rowOff>
    </xdr:from>
    <xdr:to>
      <xdr:col>6</xdr:col>
      <xdr:colOff>56217</xdr:colOff>
      <xdr:row>95</xdr:row>
      <xdr:rowOff>120830</xdr:rowOff>
    </xdr:to>
    <xdr:pic>
      <xdr:nvPicPr>
        <xdr:cNvPr id="12" name="Picture 11">
          <a:extLst>
            <a:ext uri="{FF2B5EF4-FFF2-40B4-BE49-F238E27FC236}">
              <a16:creationId xmlns:a16="http://schemas.microsoft.com/office/drawing/2014/main" id="{CD27DE9E-78B3-45FD-AB58-521739ADDB6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0377" y="16973938"/>
          <a:ext cx="4010064" cy="28733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4947</xdr:colOff>
      <xdr:row>26</xdr:row>
      <xdr:rowOff>9525</xdr:rowOff>
    </xdr:from>
    <xdr:to>
      <xdr:col>10</xdr:col>
      <xdr:colOff>679303</xdr:colOff>
      <xdr:row>33</xdr:row>
      <xdr:rowOff>19050</xdr:rowOff>
    </xdr:to>
    <xdr:sp macro="" textlink="">
      <xdr:nvSpPr>
        <xdr:cNvPr id="2" name="TextBox 1">
          <a:extLst>
            <a:ext uri="{FF2B5EF4-FFF2-40B4-BE49-F238E27FC236}">
              <a16:creationId xmlns:a16="http://schemas.microsoft.com/office/drawing/2014/main" id="{2E343A5E-DCA3-4762-93E6-FF727AEBD9DC}"/>
            </a:ext>
          </a:extLst>
        </xdr:cNvPr>
        <xdr:cNvSpPr txBox="1"/>
      </xdr:nvSpPr>
      <xdr:spPr>
        <a:xfrm>
          <a:off x="2556761" y="4977292"/>
          <a:ext cx="5683472" cy="12263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latin typeface="+mn-lt"/>
            </a:rPr>
            <a:t>52</a:t>
          </a:r>
          <a:r>
            <a:rPr lang="en-US" sz="1100" baseline="0">
              <a:solidFill>
                <a:sysClr val="windowText" lastClr="000000"/>
              </a:solidFill>
              <a:latin typeface="+mn-lt"/>
            </a:rPr>
            <a:t> % of total net sales are coming from emerging market. Overall, they generate the net sales profits from the oral care. The intristic value for Colgate Palmolive company is $45.32 (using DCF Valuation) vs. the market value: $67.87. Additionally, the leverage ratio for Colgate Palmolive company is 84.84. </a:t>
          </a:r>
        </a:p>
        <a:p>
          <a:endParaRPr lang="en-US" sz="1100" baseline="0">
            <a:solidFill>
              <a:sysClr val="windowText" lastClr="000000"/>
            </a:solidFill>
            <a:latin typeface="+mn-lt"/>
          </a:endParaRPr>
        </a:p>
        <a:p>
          <a:r>
            <a:rPr lang="en-US" sz="1100" b="1">
              <a:solidFill>
                <a:srgbClr val="FF0000"/>
              </a:solidFill>
              <a:latin typeface="+mn-lt"/>
            </a:rPr>
            <a:t>Note: </a:t>
          </a:r>
        </a:p>
        <a:p>
          <a:r>
            <a:rPr lang="en-US" sz="1100" b="1">
              <a:solidFill>
                <a:srgbClr val="FF0000"/>
              </a:solidFill>
              <a:latin typeface="+mn-lt"/>
            </a:rPr>
            <a:t>- US$ in millions except for share data </a:t>
          </a:r>
        </a:p>
        <a:p>
          <a:r>
            <a:rPr lang="en-US" sz="1100" b="1">
              <a:solidFill>
                <a:srgbClr val="FF0000"/>
              </a:solidFill>
              <a:latin typeface="+mn-lt"/>
            </a:rPr>
            <a:t>- Unit share in millions</a:t>
          </a:r>
        </a:p>
      </xdr:txBody>
    </xdr:sp>
    <xdr:clientData/>
  </xdr:twoCellAnchor>
  <xdr:twoCellAnchor editAs="oneCell">
    <xdr:from>
      <xdr:col>0</xdr:col>
      <xdr:colOff>419449</xdr:colOff>
      <xdr:row>61</xdr:row>
      <xdr:rowOff>153798</xdr:rowOff>
    </xdr:from>
    <xdr:to>
      <xdr:col>6</xdr:col>
      <xdr:colOff>209584</xdr:colOff>
      <xdr:row>77</xdr:row>
      <xdr:rowOff>139397</xdr:rowOff>
    </xdr:to>
    <xdr:pic>
      <xdr:nvPicPr>
        <xdr:cNvPr id="3" name="Picture 2">
          <a:extLst>
            <a:ext uri="{FF2B5EF4-FFF2-40B4-BE49-F238E27FC236}">
              <a16:creationId xmlns:a16="http://schemas.microsoft.com/office/drawing/2014/main" id="{B8F74206-D119-4C81-89ED-AC92780A3B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9449" y="14135449"/>
          <a:ext cx="4739640" cy="2788920"/>
        </a:xfrm>
        <a:prstGeom prst="rect">
          <a:avLst/>
        </a:prstGeom>
      </xdr:spPr>
    </xdr:pic>
    <xdr:clientData/>
  </xdr:twoCellAnchor>
  <xdr:twoCellAnchor editAs="oneCell">
    <xdr:from>
      <xdr:col>0</xdr:col>
      <xdr:colOff>594220</xdr:colOff>
      <xdr:row>79</xdr:row>
      <xdr:rowOff>111853</xdr:rowOff>
    </xdr:from>
    <xdr:to>
      <xdr:col>6</xdr:col>
      <xdr:colOff>97870</xdr:colOff>
      <xdr:row>97</xdr:row>
      <xdr:rowOff>13981</xdr:rowOff>
    </xdr:to>
    <xdr:pic>
      <xdr:nvPicPr>
        <xdr:cNvPr id="4" name="Picture 3">
          <a:extLst>
            <a:ext uri="{FF2B5EF4-FFF2-40B4-BE49-F238E27FC236}">
              <a16:creationId xmlns:a16="http://schemas.microsoft.com/office/drawing/2014/main" id="{F6EDBA41-82CD-4588-B1DD-104C178D5D0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4220" y="17239376"/>
          <a:ext cx="4453155" cy="3048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313EA-D1D1-4E5D-A71E-6F11371FF8F8}">
  <dimension ref="A1:O25"/>
  <sheetViews>
    <sheetView workbookViewId="0">
      <selection activeCell="G11" sqref="G11"/>
    </sheetView>
  </sheetViews>
  <sheetFormatPr defaultColWidth="9.21875" defaultRowHeight="13.2" x14ac:dyDescent="0.25"/>
  <cols>
    <col min="1" max="1" width="22.77734375" style="2" customWidth="1"/>
    <col min="2" max="2" width="23.88671875" style="2" customWidth="1"/>
    <col min="3" max="16384" width="9.21875" style="2"/>
  </cols>
  <sheetData>
    <row r="1" spans="1:15" x14ac:dyDescent="0.25">
      <c r="A1" s="1" t="s">
        <v>0</v>
      </c>
    </row>
    <row r="2" spans="1:15" x14ac:dyDescent="0.25">
      <c r="A2" s="3" t="s">
        <v>1</v>
      </c>
      <c r="B2" s="4" t="s">
        <v>2</v>
      </c>
    </row>
    <row r="3" spans="1:15" x14ac:dyDescent="0.25">
      <c r="A3" s="3" t="s">
        <v>3</v>
      </c>
      <c r="B3" s="5">
        <v>43800</v>
      </c>
    </row>
    <row r="4" spans="1:15" x14ac:dyDescent="0.25">
      <c r="A4" s="3" t="s">
        <v>4</v>
      </c>
      <c r="B4" s="6" t="s">
        <v>74</v>
      </c>
    </row>
    <row r="5" spans="1:15" x14ac:dyDescent="0.25">
      <c r="A5" s="3" t="s">
        <v>5</v>
      </c>
      <c r="B5" s="6" t="s">
        <v>69</v>
      </c>
    </row>
    <row r="6" spans="1:15" x14ac:dyDescent="0.25">
      <c r="A6" s="3"/>
      <c r="B6" s="4"/>
    </row>
    <row r="7" spans="1:15" x14ac:dyDescent="0.25">
      <c r="A7" s="1" t="s">
        <v>6</v>
      </c>
    </row>
    <row r="8" spans="1:15" x14ac:dyDescent="0.25">
      <c r="A8" s="3" t="s">
        <v>7</v>
      </c>
      <c r="B8" s="6" t="s">
        <v>70</v>
      </c>
      <c r="F8" s="7" t="s">
        <v>8</v>
      </c>
      <c r="G8" s="7"/>
      <c r="H8" s="7"/>
      <c r="I8" s="7"/>
      <c r="J8" s="7"/>
      <c r="K8" s="7"/>
      <c r="L8" s="7"/>
      <c r="M8" s="7"/>
      <c r="N8" s="7"/>
      <c r="O8" s="7"/>
    </row>
    <row r="9" spans="1:15" x14ac:dyDescent="0.25">
      <c r="A9" s="3" t="s">
        <v>9</v>
      </c>
      <c r="B9" s="6" t="s">
        <v>71</v>
      </c>
    </row>
    <row r="10" spans="1:15" x14ac:dyDescent="0.25">
      <c r="A10" s="3" t="s">
        <v>11</v>
      </c>
      <c r="B10" s="8">
        <v>67.87</v>
      </c>
    </row>
    <row r="11" spans="1:15" x14ac:dyDescent="0.25">
      <c r="A11" s="3" t="s">
        <v>12</v>
      </c>
      <c r="B11" s="89">
        <v>43465</v>
      </c>
    </row>
    <row r="12" spans="1:15" x14ac:dyDescent="0.25">
      <c r="A12" s="3"/>
      <c r="B12" s="9"/>
    </row>
    <row r="13" spans="1:15" x14ac:dyDescent="0.25">
      <c r="A13" s="1" t="s">
        <v>13</v>
      </c>
      <c r="B13" s="10"/>
    </row>
    <row r="14" spans="1:15" x14ac:dyDescent="0.25">
      <c r="A14" s="3" t="s">
        <v>7</v>
      </c>
      <c r="B14" s="6" t="s">
        <v>72</v>
      </c>
    </row>
    <row r="15" spans="1:15" x14ac:dyDescent="0.25">
      <c r="A15" s="3" t="s">
        <v>10</v>
      </c>
      <c r="B15" s="6" t="s">
        <v>73</v>
      </c>
    </row>
    <row r="16" spans="1:15" x14ac:dyDescent="0.25">
      <c r="A16" s="3" t="s">
        <v>11</v>
      </c>
      <c r="B16" s="8">
        <v>122.13</v>
      </c>
    </row>
    <row r="17" spans="1:2" x14ac:dyDescent="0.25">
      <c r="A17" s="3" t="s">
        <v>12</v>
      </c>
      <c r="B17" s="89">
        <v>43465</v>
      </c>
    </row>
    <row r="19" spans="1:2" x14ac:dyDescent="0.25">
      <c r="A19" s="3" t="s">
        <v>14</v>
      </c>
    </row>
    <row r="20" spans="1:2" x14ac:dyDescent="0.25">
      <c r="A20" s="3" t="s">
        <v>15</v>
      </c>
    </row>
    <row r="21" spans="1:2" x14ac:dyDescent="0.25">
      <c r="A21" s="3" t="s">
        <v>16</v>
      </c>
    </row>
    <row r="22" spans="1:2" x14ac:dyDescent="0.25">
      <c r="A22" s="3" t="s">
        <v>17</v>
      </c>
    </row>
    <row r="23" spans="1:2" x14ac:dyDescent="0.25">
      <c r="A23" s="3" t="s">
        <v>18</v>
      </c>
    </row>
    <row r="24" spans="1:2" x14ac:dyDescent="0.25">
      <c r="A24" s="3" t="s">
        <v>19</v>
      </c>
    </row>
    <row r="25" spans="1:2" x14ac:dyDescent="0.25">
      <c r="A25" s="3" t="s">
        <v>20</v>
      </c>
    </row>
  </sheetData>
  <pageMargins left="0.23" right="0.23"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6BF84-81D7-49F9-8785-19C793B1B268}">
  <sheetPr>
    <pageSetUpPr fitToPage="1"/>
  </sheetPr>
  <dimension ref="A1:U97"/>
  <sheetViews>
    <sheetView topLeftCell="A24" zoomScale="98" zoomScaleNormal="100" workbookViewId="0">
      <selection activeCell="M67" sqref="M67"/>
    </sheetView>
  </sheetViews>
  <sheetFormatPr defaultColWidth="9.21875" defaultRowHeight="13.8" x14ac:dyDescent="0.3"/>
  <cols>
    <col min="1" max="1" width="9.21875" style="11"/>
    <col min="2" max="2" width="10.21875" style="11" customWidth="1"/>
    <col min="3" max="3" width="12.77734375" style="11" customWidth="1"/>
    <col min="4" max="4" width="13.44140625" style="11" customWidth="1"/>
    <col min="5" max="9" width="10.44140625" style="11" bestFit="1" customWidth="1"/>
    <col min="10" max="10" width="10.6640625" style="11" customWidth="1"/>
    <col min="11" max="11" width="10.44140625" style="11" bestFit="1" customWidth="1"/>
    <col min="12" max="16" width="9.21875" style="11"/>
    <col min="17" max="17" width="11" style="11" customWidth="1"/>
    <col min="18" max="16384" width="9.21875" style="11"/>
  </cols>
  <sheetData>
    <row r="1" spans="1:21" ht="18" customHeight="1" thickBot="1" x14ac:dyDescent="0.35">
      <c r="A1" s="152" t="str">
        <f>'FINAL tabs Instructions'!B4</f>
        <v>Tiffany G. Tiono</v>
      </c>
      <c r="B1" s="152"/>
      <c r="C1" s="152"/>
      <c r="D1" s="152" t="str">
        <f>'FINAL tabs Instructions'!B5</f>
        <v>Retail - Consumer Staples</v>
      </c>
      <c r="E1" s="152"/>
      <c r="F1" s="152"/>
      <c r="G1" s="152"/>
      <c r="H1" s="152" t="str">
        <f>'FINAL tabs Instructions'!B2</f>
        <v>Fall 2019</v>
      </c>
      <c r="I1" s="152"/>
      <c r="J1" s="152"/>
      <c r="K1" s="153"/>
    </row>
    <row r="2" spans="1:21" ht="21" customHeight="1" thickBot="1" x14ac:dyDescent="0.35">
      <c r="A2" s="154" t="s">
        <v>21</v>
      </c>
      <c r="B2" s="154"/>
      <c r="C2" s="155" t="str">
        <f>CONCATENATE('FINAL tabs Instructions'!B8," ","(",'FINAL tabs Instructions'!B9,")")</f>
        <v>Procter &amp; Gamble (PG)</v>
      </c>
      <c r="D2" s="156"/>
      <c r="E2" s="157"/>
      <c r="F2" s="154" t="s">
        <v>22</v>
      </c>
      <c r="G2" s="154"/>
      <c r="H2" s="155" t="str">
        <f>CONCATENATE('FINAL tabs Instructions'!B14," ","(",'FINAL tabs Instructions'!B15,")")</f>
        <v>Colgate Palmolive Company (CL)</v>
      </c>
      <c r="I2" s="156"/>
      <c r="J2" s="156"/>
      <c r="K2" s="158"/>
    </row>
    <row r="3" spans="1:21" ht="24" customHeight="1" thickBot="1" x14ac:dyDescent="0.35">
      <c r="A3" s="172" t="str">
        <f>"BUY RECOMMENDATION:  "&amp;C2</f>
        <v>BUY RECOMMENDATION:  Procter &amp; Gamble (PG)</v>
      </c>
      <c r="B3" s="173"/>
      <c r="C3" s="174"/>
      <c r="D3" s="174"/>
      <c r="E3" s="174"/>
      <c r="F3" s="174"/>
      <c r="G3" s="174"/>
      <c r="H3" s="174"/>
      <c r="I3" s="174"/>
      <c r="J3" s="174"/>
      <c r="K3" s="175"/>
      <c r="Q3" s="12" t="s">
        <v>23</v>
      </c>
      <c r="R3" s="13"/>
      <c r="S3" s="13"/>
      <c r="T3" s="13"/>
      <c r="U3" s="13"/>
    </row>
    <row r="4" spans="1:21" ht="12.75" customHeight="1" x14ac:dyDescent="0.3">
      <c r="A4" s="176" t="s">
        <v>24</v>
      </c>
      <c r="B4" s="177"/>
      <c r="C4" s="180" t="s">
        <v>105</v>
      </c>
      <c r="D4" s="180"/>
      <c r="E4" s="180"/>
      <c r="F4" s="180"/>
      <c r="G4" s="180"/>
      <c r="H4" s="180"/>
      <c r="I4" s="180"/>
      <c r="J4" s="180"/>
      <c r="K4" s="181"/>
    </row>
    <row r="5" spans="1:21" ht="13.5" customHeight="1" x14ac:dyDescent="0.3">
      <c r="A5" s="178"/>
      <c r="B5" s="179"/>
      <c r="C5" s="182"/>
      <c r="D5" s="182"/>
      <c r="E5" s="182"/>
      <c r="F5" s="182"/>
      <c r="G5" s="182"/>
      <c r="H5" s="182"/>
      <c r="I5" s="182"/>
      <c r="J5" s="182"/>
      <c r="K5" s="183"/>
      <c r="Q5" s="186" t="s">
        <v>25</v>
      </c>
      <c r="R5" s="186"/>
      <c r="S5" s="186"/>
      <c r="T5" s="186"/>
      <c r="U5" s="186"/>
    </row>
    <row r="6" spans="1:21" ht="9" customHeight="1" thickBot="1" x14ac:dyDescent="0.35">
      <c r="A6" s="178"/>
      <c r="B6" s="179"/>
      <c r="C6" s="184"/>
      <c r="D6" s="184"/>
      <c r="E6" s="184"/>
      <c r="F6" s="184"/>
      <c r="G6" s="184"/>
      <c r="H6" s="184"/>
      <c r="I6" s="184"/>
      <c r="J6" s="184"/>
      <c r="K6" s="185"/>
      <c r="Q6" s="186"/>
      <c r="R6" s="186"/>
      <c r="S6" s="186"/>
      <c r="T6" s="186"/>
      <c r="U6" s="186"/>
    </row>
    <row r="7" spans="1:21" ht="15" thickTop="1" thickBot="1" x14ac:dyDescent="0.35">
      <c r="A7" s="14" t="s">
        <v>3</v>
      </c>
      <c r="B7" s="15"/>
      <c r="C7" s="16">
        <f>'FINAL tabs Instructions'!B3</f>
        <v>43800</v>
      </c>
      <c r="D7" s="17" t="s">
        <v>26</v>
      </c>
      <c r="E7" s="18" t="s">
        <v>76</v>
      </c>
      <c r="F7" s="18" t="s">
        <v>75</v>
      </c>
      <c r="G7" s="18" t="s">
        <v>77</v>
      </c>
      <c r="H7" s="18" t="s">
        <v>81</v>
      </c>
      <c r="I7" s="18" t="s">
        <v>78</v>
      </c>
      <c r="J7" s="18" t="s">
        <v>79</v>
      </c>
      <c r="K7" s="19" t="s">
        <v>80</v>
      </c>
      <c r="Q7" s="186"/>
      <c r="R7" s="186"/>
      <c r="S7" s="186"/>
      <c r="T7" s="186"/>
      <c r="U7" s="186"/>
    </row>
    <row r="8" spans="1:21" ht="14.4" thickTop="1" x14ac:dyDescent="0.3">
      <c r="A8" s="20" t="s">
        <v>27</v>
      </c>
      <c r="B8" s="21"/>
      <c r="C8" s="133">
        <f>'FINAL tabs Instructions'!B16</f>
        <v>122.13</v>
      </c>
      <c r="D8" s="22">
        <f>'FINAL tabs Instructions'!B11</f>
        <v>43465</v>
      </c>
      <c r="E8" s="23"/>
      <c r="F8" s="23"/>
      <c r="G8" s="23"/>
      <c r="H8" s="23"/>
      <c r="I8" s="23"/>
      <c r="J8" s="23"/>
      <c r="K8" s="24"/>
      <c r="Q8" s="186"/>
      <c r="R8" s="186"/>
      <c r="S8" s="186"/>
      <c r="T8" s="186"/>
      <c r="U8" s="186"/>
    </row>
    <row r="9" spans="1:21" x14ac:dyDescent="0.3">
      <c r="A9" s="20" t="s">
        <v>28</v>
      </c>
      <c r="B9" s="21"/>
      <c r="C9" s="101">
        <v>2648</v>
      </c>
      <c r="D9" s="25" t="s">
        <v>29</v>
      </c>
      <c r="E9" s="96">
        <v>65299</v>
      </c>
      <c r="F9" s="97">
        <v>65058</v>
      </c>
      <c r="G9" s="96">
        <v>66832</v>
      </c>
      <c r="H9" s="96">
        <v>67684</v>
      </c>
      <c r="I9" s="98">
        <v>70528.61</v>
      </c>
      <c r="J9" s="96">
        <v>72940.33</v>
      </c>
      <c r="K9" s="29">
        <v>75686.559999999998</v>
      </c>
      <c r="Q9" s="186"/>
      <c r="R9" s="186"/>
      <c r="S9" s="186"/>
      <c r="T9" s="186"/>
      <c r="U9" s="186"/>
    </row>
    <row r="10" spans="1:21" x14ac:dyDescent="0.3">
      <c r="A10" s="20" t="s">
        <v>30</v>
      </c>
      <c r="B10" s="21"/>
      <c r="C10" s="30">
        <f>(C8*C9)</f>
        <v>323400.24</v>
      </c>
      <c r="D10" s="25" t="s">
        <v>31</v>
      </c>
      <c r="E10" s="31"/>
      <c r="F10" s="32">
        <f t="shared" ref="F10:K10" si="0">F9/E9-1</f>
        <v>-3.6907150186067383E-3</v>
      </c>
      <c r="G10" s="32">
        <f t="shared" si="0"/>
        <v>2.7267976267330685E-2</v>
      </c>
      <c r="H10" s="32">
        <f t="shared" si="0"/>
        <v>1.2748384007660984E-2</v>
      </c>
      <c r="I10" s="32">
        <f t="shared" si="0"/>
        <v>4.2027805685243225E-2</v>
      </c>
      <c r="J10" s="33">
        <f t="shared" si="0"/>
        <v>3.4194917495183885E-2</v>
      </c>
      <c r="K10" s="34">
        <f t="shared" si="0"/>
        <v>3.7650364345760412E-2</v>
      </c>
      <c r="Q10" s="186"/>
      <c r="R10" s="186"/>
      <c r="S10" s="186"/>
      <c r="T10" s="186"/>
      <c r="U10" s="186"/>
    </row>
    <row r="11" spans="1:21" x14ac:dyDescent="0.3">
      <c r="A11" s="35"/>
      <c r="B11" s="36"/>
      <c r="C11" s="37"/>
      <c r="D11" s="38"/>
      <c r="E11" s="31"/>
      <c r="F11" s="39"/>
      <c r="G11" s="31"/>
      <c r="H11" s="31"/>
      <c r="I11" s="40"/>
      <c r="J11" s="31"/>
      <c r="K11" s="37"/>
    </row>
    <row r="12" spans="1:21" x14ac:dyDescent="0.3">
      <c r="A12" s="20" t="s">
        <v>32</v>
      </c>
      <c r="B12" s="21"/>
      <c r="C12" s="99">
        <v>9304</v>
      </c>
      <c r="D12" s="25" t="s">
        <v>33</v>
      </c>
      <c r="E12" s="96">
        <v>17534</v>
      </c>
      <c r="F12" s="97">
        <v>12225.46</v>
      </c>
      <c r="G12" s="96">
        <v>17092</v>
      </c>
      <c r="H12" s="96">
        <v>15989.16</v>
      </c>
      <c r="I12" s="98">
        <v>18509.150000000001</v>
      </c>
      <c r="J12" s="96">
        <v>19507</v>
      </c>
      <c r="K12" s="99">
        <v>20595.57</v>
      </c>
      <c r="Q12" s="186" t="s">
        <v>34</v>
      </c>
      <c r="R12" s="186"/>
      <c r="S12" s="186"/>
      <c r="T12" s="186"/>
      <c r="U12" s="186"/>
    </row>
    <row r="13" spans="1:21" x14ac:dyDescent="0.3">
      <c r="A13" s="20" t="s">
        <v>35</v>
      </c>
      <c r="B13" s="21"/>
      <c r="C13" s="99">
        <v>1321</v>
      </c>
      <c r="D13" s="41" t="s">
        <v>36</v>
      </c>
      <c r="E13" s="33">
        <f t="shared" ref="E13:K13" si="1">E12/E9</f>
        <v>0.26851866031639077</v>
      </c>
      <c r="F13" s="33">
        <f t="shared" si="1"/>
        <v>0.18791632082142087</v>
      </c>
      <c r="G13" s="33">
        <f t="shared" si="1"/>
        <v>0.25574575053866411</v>
      </c>
      <c r="H13" s="33">
        <f t="shared" si="1"/>
        <v>0.23623249216949352</v>
      </c>
      <c r="I13" s="33">
        <f t="shared" si="1"/>
        <v>0.26243463468229422</v>
      </c>
      <c r="J13" s="33">
        <f t="shared" si="1"/>
        <v>0.26743778099166809</v>
      </c>
      <c r="K13" s="34">
        <f t="shared" si="1"/>
        <v>0.27211660828553974</v>
      </c>
      <c r="Q13" s="186"/>
      <c r="R13" s="186"/>
      <c r="S13" s="186"/>
      <c r="T13" s="186"/>
      <c r="U13" s="186"/>
    </row>
    <row r="14" spans="1:21" x14ac:dyDescent="0.3">
      <c r="A14" s="42" t="s">
        <v>37</v>
      </c>
      <c r="B14" s="43"/>
      <c r="C14" s="100">
        <v>30406</v>
      </c>
      <c r="D14" s="41" t="s">
        <v>31</v>
      </c>
      <c r="E14" s="45"/>
      <c r="F14" s="32">
        <f t="shared" ref="F14:K14" si="2">F12/E12-1</f>
        <v>-0.30275692939431964</v>
      </c>
      <c r="G14" s="32">
        <f t="shared" si="2"/>
        <v>0.39806600324241392</v>
      </c>
      <c r="H14" s="32">
        <f t="shared" si="2"/>
        <v>-6.4523753802948725E-2</v>
      </c>
      <c r="I14" s="32">
        <f t="shared" si="2"/>
        <v>0.15760615316877202</v>
      </c>
      <c r="J14" s="33">
        <f t="shared" si="2"/>
        <v>5.3911173662755996E-2</v>
      </c>
      <c r="K14" s="34">
        <f t="shared" si="2"/>
        <v>5.5804070333726363E-2</v>
      </c>
      <c r="Q14" s="186"/>
      <c r="R14" s="186"/>
      <c r="S14" s="186"/>
      <c r="T14" s="186"/>
      <c r="U14" s="186"/>
    </row>
    <row r="15" spans="1:21" x14ac:dyDescent="0.3">
      <c r="A15" s="20" t="s">
        <v>38</v>
      </c>
      <c r="B15" s="21"/>
      <c r="C15" s="103">
        <f>C10+C13+C14-C12</f>
        <v>345823.24</v>
      </c>
      <c r="D15" s="38"/>
      <c r="E15" s="31"/>
      <c r="F15" s="39"/>
      <c r="G15" s="31"/>
      <c r="H15" s="31"/>
      <c r="I15" s="40"/>
      <c r="J15" s="31"/>
      <c r="K15" s="37"/>
      <c r="Q15" s="186"/>
      <c r="R15" s="186"/>
      <c r="S15" s="186"/>
      <c r="T15" s="186"/>
      <c r="U15" s="186"/>
    </row>
    <row r="16" spans="1:21" x14ac:dyDescent="0.3">
      <c r="A16" s="35"/>
      <c r="B16" s="36"/>
      <c r="C16" s="37"/>
      <c r="D16" s="25" t="s">
        <v>39</v>
      </c>
      <c r="E16" s="96">
        <v>10451.85</v>
      </c>
      <c r="F16" s="97">
        <v>6845</v>
      </c>
      <c r="G16" s="96">
        <v>10813.28</v>
      </c>
      <c r="H16" s="96">
        <v>11099.38</v>
      </c>
      <c r="I16" s="98">
        <v>12901.53</v>
      </c>
      <c r="J16" s="96">
        <v>13558.4</v>
      </c>
      <c r="K16" s="99">
        <v>14286.89</v>
      </c>
      <c r="Q16" s="186"/>
      <c r="R16" s="186"/>
      <c r="S16" s="186"/>
      <c r="T16" s="186"/>
      <c r="U16" s="186"/>
    </row>
    <row r="17" spans="1:21" x14ac:dyDescent="0.3">
      <c r="A17" s="20" t="s">
        <v>40</v>
      </c>
      <c r="B17" s="21"/>
      <c r="C17" s="46" t="s">
        <v>84</v>
      </c>
      <c r="D17" s="41" t="s">
        <v>36</v>
      </c>
      <c r="E17" s="33">
        <f t="shared" ref="E17:K17" si="3">E16/E9</f>
        <v>0.16006140982250877</v>
      </c>
      <c r="F17" s="33">
        <f t="shared" si="3"/>
        <v>0.10521380921639152</v>
      </c>
      <c r="G17" s="33">
        <f t="shared" si="3"/>
        <v>0.161797941106057</v>
      </c>
      <c r="H17" s="33">
        <f t="shared" si="3"/>
        <v>0.16398823946575261</v>
      </c>
      <c r="I17" s="33">
        <f t="shared" si="3"/>
        <v>0.1829261912293465</v>
      </c>
      <c r="J17" s="33">
        <f t="shared" si="3"/>
        <v>0.18588344747000732</v>
      </c>
      <c r="K17" s="34">
        <f t="shared" si="3"/>
        <v>0.18876389678695926</v>
      </c>
    </row>
    <row r="18" spans="1:21" x14ac:dyDescent="0.3">
      <c r="A18" s="47" t="s">
        <v>41</v>
      </c>
      <c r="B18" s="48"/>
      <c r="C18" s="46">
        <v>6.67</v>
      </c>
      <c r="D18" s="49" t="s">
        <v>42</v>
      </c>
      <c r="E18" s="50">
        <f t="shared" ref="E18:F18" si="4">E16/$C$9</f>
        <v>3.9470732628398792</v>
      </c>
      <c r="F18" s="50">
        <f t="shared" si="4"/>
        <v>2.5849697885196377</v>
      </c>
      <c r="G18" s="50">
        <f>G16/$C$9</f>
        <v>4.0835649546827799</v>
      </c>
      <c r="H18" s="50">
        <f>H16/$C$9</f>
        <v>4.1916087613293049</v>
      </c>
      <c r="I18" s="50">
        <f>I16/$C$9</f>
        <v>4.8721790030211487</v>
      </c>
      <c r="J18" s="50">
        <f>J16/$C$9</f>
        <v>5.1202416918429003</v>
      </c>
      <c r="K18" s="51">
        <f>K16/$C$9</f>
        <v>5.3953512084592141</v>
      </c>
    </row>
    <row r="19" spans="1:21" x14ac:dyDescent="0.3">
      <c r="A19" s="47" t="s">
        <v>43</v>
      </c>
      <c r="B19" s="48"/>
      <c r="C19" s="52">
        <v>2.4299999999999999E-2</v>
      </c>
      <c r="D19" s="49" t="s">
        <v>31</v>
      </c>
      <c r="E19" s="53"/>
      <c r="F19" s="79">
        <f t="shared" ref="F19:K19" si="5">F18/E18-1</f>
        <v>-0.34509201720269611</v>
      </c>
      <c r="G19" s="79">
        <f t="shared" si="5"/>
        <v>0.57973411249086926</v>
      </c>
      <c r="H19" s="79">
        <f t="shared" si="5"/>
        <v>2.6458206945533469E-2</v>
      </c>
      <c r="I19" s="79">
        <f t="shared" si="5"/>
        <v>0.1623649248876966</v>
      </c>
      <c r="J19" s="80">
        <f t="shared" si="5"/>
        <v>5.0914116387746233E-2</v>
      </c>
      <c r="K19" s="81">
        <f t="shared" si="5"/>
        <v>5.3729791125796567E-2</v>
      </c>
    </row>
    <row r="20" spans="1:21" x14ac:dyDescent="0.3">
      <c r="A20" s="187" t="s">
        <v>85</v>
      </c>
      <c r="B20" s="188"/>
      <c r="C20" s="54" t="s">
        <v>82</v>
      </c>
      <c r="D20" s="13"/>
      <c r="E20" s="53"/>
      <c r="F20" s="55"/>
      <c r="G20" s="53"/>
      <c r="H20" s="53"/>
      <c r="I20" s="56"/>
      <c r="J20" s="53"/>
      <c r="K20" s="57"/>
    </row>
    <row r="21" spans="1:21" x14ac:dyDescent="0.3">
      <c r="A21" s="58"/>
      <c r="C21" s="57"/>
      <c r="D21" s="59" t="s">
        <v>44</v>
      </c>
      <c r="E21" s="60">
        <v>12121</v>
      </c>
      <c r="F21" s="61">
        <v>9369</v>
      </c>
      <c r="G21" s="60">
        <v>11150</v>
      </c>
      <c r="H21" s="60">
        <v>11895</v>
      </c>
      <c r="I21" s="62">
        <v>12150.76</v>
      </c>
      <c r="J21" s="60">
        <v>13221.29</v>
      </c>
      <c r="K21" s="63">
        <v>14413.72</v>
      </c>
    </row>
    <row r="22" spans="1:21" x14ac:dyDescent="0.3">
      <c r="A22" s="159" t="s">
        <v>45</v>
      </c>
      <c r="B22" s="160"/>
      <c r="C22" s="161">
        <v>0.04</v>
      </c>
      <c r="D22" s="59" t="s">
        <v>31</v>
      </c>
      <c r="E22" s="53"/>
      <c r="F22" s="113">
        <f t="shared" ref="F22:K22" si="6">F21/E21-1</f>
        <v>-0.22704397326953218</v>
      </c>
      <c r="G22" s="113">
        <f t="shared" si="6"/>
        <v>0.1900949941295762</v>
      </c>
      <c r="H22" s="113">
        <f t="shared" si="6"/>
        <v>6.6816143497757885E-2</v>
      </c>
      <c r="I22" s="113">
        <f t="shared" si="6"/>
        <v>2.1501471206389233E-2</v>
      </c>
      <c r="J22" s="114">
        <f t="shared" si="6"/>
        <v>8.8103953991355288E-2</v>
      </c>
      <c r="K22" s="115">
        <f t="shared" si="6"/>
        <v>9.0190140296446009E-2</v>
      </c>
    </row>
    <row r="23" spans="1:21" x14ac:dyDescent="0.3">
      <c r="A23" s="159"/>
      <c r="B23" s="160"/>
      <c r="C23" s="161"/>
      <c r="D23" s="13"/>
      <c r="E23" s="53"/>
      <c r="F23" s="55"/>
      <c r="G23" s="53"/>
      <c r="H23" s="53"/>
      <c r="I23" s="56"/>
      <c r="J23" s="53"/>
      <c r="K23" s="57"/>
      <c r="Q23" s="171" t="s">
        <v>46</v>
      </c>
      <c r="R23" s="171"/>
      <c r="S23" s="171"/>
      <c r="T23" s="171"/>
      <c r="U23" s="171"/>
    </row>
    <row r="24" spans="1:21" x14ac:dyDescent="0.3">
      <c r="A24" s="162" t="s">
        <v>47</v>
      </c>
      <c r="B24" s="163"/>
      <c r="C24" s="161">
        <v>8.3699999999999997E-2</v>
      </c>
      <c r="D24" s="59" t="s">
        <v>48</v>
      </c>
      <c r="E24" s="67">
        <f t="shared" ref="E24:K24" si="7">$C$15/E12</f>
        <v>19.723009011064217</v>
      </c>
      <c r="F24" s="67">
        <f t="shared" si="7"/>
        <v>28.287135208000354</v>
      </c>
      <c r="G24" s="67">
        <f t="shared" si="7"/>
        <v>20.233047039550666</v>
      </c>
      <c r="H24" s="67">
        <f t="shared" si="7"/>
        <v>21.628605880484027</v>
      </c>
      <c r="I24" s="67">
        <f t="shared" si="7"/>
        <v>18.683907148626488</v>
      </c>
      <c r="J24" s="67">
        <f t="shared" si="7"/>
        <v>17.728161172912287</v>
      </c>
      <c r="K24" s="68">
        <f t="shared" si="7"/>
        <v>16.791146834003623</v>
      </c>
      <c r="Q24" s="171"/>
      <c r="R24" s="171"/>
      <c r="S24" s="171"/>
      <c r="T24" s="171"/>
      <c r="U24" s="171"/>
    </row>
    <row r="25" spans="1:21" x14ac:dyDescent="0.3">
      <c r="A25" s="162"/>
      <c r="B25" s="163"/>
      <c r="C25" s="161"/>
      <c r="D25" s="59" t="s">
        <v>49</v>
      </c>
      <c r="E25" s="67">
        <f t="shared" ref="E25:K25" si="8">$C$8/E18</f>
        <v>30.941913632514815</v>
      </c>
      <c r="F25" s="67">
        <f t="shared" si="8"/>
        <v>47.246200146092036</v>
      </c>
      <c r="G25" s="67">
        <f t="shared" si="8"/>
        <v>29.907691283310886</v>
      </c>
      <c r="H25" s="67">
        <f t="shared" si="8"/>
        <v>29.136784216776071</v>
      </c>
      <c r="I25" s="67">
        <f t="shared" si="8"/>
        <v>25.066813005899295</v>
      </c>
      <c r="J25" s="67">
        <f t="shared" si="8"/>
        <v>23.85238966249705</v>
      </c>
      <c r="K25" s="68">
        <f t="shared" si="8"/>
        <v>22.636153844538594</v>
      </c>
      <c r="Q25" s="171"/>
      <c r="R25" s="171"/>
      <c r="S25" s="171"/>
      <c r="T25" s="171"/>
      <c r="U25" s="171"/>
    </row>
    <row r="26" spans="1:21" ht="14.4" thickBot="1" x14ac:dyDescent="0.35">
      <c r="A26" s="69"/>
      <c r="B26" s="70"/>
      <c r="C26" s="34"/>
      <c r="D26" s="71" t="s">
        <v>50</v>
      </c>
      <c r="E26" s="111">
        <f t="shared" ref="E26:K26" si="9">(E21/$C$9)/$C$8</f>
        <v>3.7479873236952455E-2</v>
      </c>
      <c r="F26" s="111">
        <f t="shared" si="9"/>
        <v>2.8970293899596367E-2</v>
      </c>
      <c r="G26" s="111">
        <f t="shared" si="9"/>
        <v>3.447740174837223E-2</v>
      </c>
      <c r="H26" s="111">
        <f t="shared" si="9"/>
        <v>3.678104877102132E-2</v>
      </c>
      <c r="I26" s="111">
        <f t="shared" si="9"/>
        <v>3.7571895432112236E-2</v>
      </c>
      <c r="J26" s="111">
        <f t="shared" si="9"/>
        <v>4.0882127978631062E-2</v>
      </c>
      <c r="K26" s="112">
        <f t="shared" si="9"/>
        <v>4.4569292836641058E-2</v>
      </c>
      <c r="Q26" s="171"/>
      <c r="R26" s="171"/>
      <c r="S26" s="171"/>
      <c r="T26" s="171"/>
      <c r="U26" s="171"/>
    </row>
    <row r="27" spans="1:21" ht="14.4" thickTop="1" x14ac:dyDescent="0.3">
      <c r="A27" s="162" t="s">
        <v>51</v>
      </c>
      <c r="B27" s="163"/>
      <c r="C27" s="116">
        <v>186.65</v>
      </c>
      <c r="K27" s="140"/>
      <c r="L27" s="142"/>
      <c r="M27" s="139"/>
      <c r="N27" s="139"/>
      <c r="O27" s="139"/>
      <c r="P27" s="139"/>
      <c r="Q27" s="73"/>
    </row>
    <row r="28" spans="1:21" ht="12.75" customHeight="1" x14ac:dyDescent="0.3">
      <c r="A28" s="162" t="s">
        <v>52</v>
      </c>
      <c r="B28" s="163"/>
      <c r="C28" s="117">
        <f>C27/C8-1</f>
        <v>0.52828952755260805</v>
      </c>
      <c r="K28" s="141"/>
      <c r="L28" s="142"/>
      <c r="M28" s="139"/>
      <c r="N28" s="139"/>
      <c r="O28" s="139"/>
      <c r="P28" s="139"/>
      <c r="Q28" s="73"/>
    </row>
    <row r="29" spans="1:21" x14ac:dyDescent="0.3">
      <c r="A29" s="58"/>
      <c r="C29" s="57"/>
      <c r="K29" s="125"/>
      <c r="L29" s="142"/>
      <c r="M29" s="139"/>
      <c r="N29" s="139"/>
      <c r="O29" s="139"/>
      <c r="P29" s="139"/>
    </row>
    <row r="30" spans="1:21" x14ac:dyDescent="0.3">
      <c r="A30" s="47" t="s">
        <v>53</v>
      </c>
      <c r="B30" s="48"/>
      <c r="C30" s="54">
        <v>10.8</v>
      </c>
      <c r="K30" s="125"/>
      <c r="L30" s="142"/>
      <c r="M30" s="139"/>
      <c r="N30" s="139"/>
      <c r="O30" s="139" t="s">
        <v>136</v>
      </c>
      <c r="P30" s="139"/>
    </row>
    <row r="31" spans="1:21" x14ac:dyDescent="0.3">
      <c r="A31" s="144" t="s">
        <v>92</v>
      </c>
      <c r="B31" s="145"/>
      <c r="C31" s="54">
        <v>64.72</v>
      </c>
      <c r="K31" s="125"/>
      <c r="L31" s="142"/>
      <c r="M31" s="139"/>
      <c r="N31" s="139"/>
      <c r="O31" s="139"/>
      <c r="P31" s="139"/>
    </row>
    <row r="32" spans="1:21" x14ac:dyDescent="0.3">
      <c r="A32" s="20" t="s">
        <v>54</v>
      </c>
      <c r="B32" s="21"/>
      <c r="C32" s="46" t="s">
        <v>103</v>
      </c>
      <c r="K32" s="125"/>
      <c r="L32" s="142"/>
      <c r="M32" s="139"/>
      <c r="N32" s="139"/>
      <c r="O32" s="139"/>
      <c r="P32" s="139"/>
    </row>
    <row r="33" spans="1:16" ht="51" customHeight="1" thickBot="1" x14ac:dyDescent="0.35">
      <c r="A33" s="164"/>
      <c r="B33" s="165"/>
      <c r="C33" s="166"/>
      <c r="K33" s="125"/>
      <c r="L33" s="142"/>
      <c r="M33" s="139"/>
      <c r="N33" s="139"/>
      <c r="O33" s="139"/>
      <c r="P33" s="139"/>
    </row>
    <row r="34" spans="1:16" ht="14.4" customHeight="1" thickTop="1" x14ac:dyDescent="0.3">
      <c r="A34" s="167" t="s">
        <v>55</v>
      </c>
      <c r="B34" s="168"/>
      <c r="C34" s="189" t="s">
        <v>86</v>
      </c>
      <c r="D34" s="189"/>
      <c r="E34" s="189"/>
      <c r="F34" s="189"/>
      <c r="G34" s="189"/>
      <c r="H34" s="189"/>
      <c r="I34" s="189"/>
      <c r="J34" s="189"/>
      <c r="K34" s="190"/>
    </row>
    <row r="35" spans="1:16" x14ac:dyDescent="0.3">
      <c r="A35" s="167"/>
      <c r="B35" s="168"/>
      <c r="C35" s="189" t="s">
        <v>87</v>
      </c>
      <c r="D35" s="189"/>
      <c r="E35" s="189"/>
      <c r="F35" s="189"/>
      <c r="G35" s="189"/>
      <c r="H35" s="189"/>
      <c r="I35" s="189"/>
      <c r="J35" s="189"/>
      <c r="K35" s="190"/>
    </row>
    <row r="36" spans="1:16" x14ac:dyDescent="0.3">
      <c r="A36" s="167"/>
      <c r="B36" s="168"/>
      <c r="C36" s="189" t="s">
        <v>88</v>
      </c>
      <c r="D36" s="189"/>
      <c r="E36" s="189"/>
      <c r="F36" s="189"/>
      <c r="G36" s="189"/>
      <c r="H36" s="189"/>
      <c r="I36" s="189"/>
      <c r="J36" s="189"/>
      <c r="K36" s="190"/>
    </row>
    <row r="37" spans="1:16" x14ac:dyDescent="0.3">
      <c r="A37" s="167"/>
      <c r="B37" s="168"/>
      <c r="C37" s="189" t="s">
        <v>89</v>
      </c>
      <c r="D37" s="189"/>
      <c r="E37" s="189"/>
      <c r="F37" s="189"/>
      <c r="G37" s="189"/>
      <c r="H37" s="189"/>
      <c r="I37" s="189"/>
      <c r="J37" s="189"/>
      <c r="K37" s="190"/>
    </row>
    <row r="38" spans="1:16" ht="17.399999999999999" customHeight="1" thickBot="1" x14ac:dyDescent="0.35">
      <c r="A38" s="169"/>
      <c r="B38" s="170"/>
      <c r="C38" s="189" t="s">
        <v>90</v>
      </c>
      <c r="D38" s="189"/>
      <c r="E38" s="189"/>
      <c r="F38" s="189"/>
      <c r="G38" s="189"/>
      <c r="H38" s="189"/>
      <c r="I38" s="189"/>
      <c r="J38" s="189"/>
      <c r="K38" s="190"/>
    </row>
    <row r="39" spans="1:16" ht="17.25" customHeight="1" thickBot="1" x14ac:dyDescent="0.35">
      <c r="A39" s="191" t="s">
        <v>56</v>
      </c>
      <c r="B39" s="192"/>
      <c r="C39" s="74" t="s">
        <v>57</v>
      </c>
      <c r="D39" s="75" t="s">
        <v>58</v>
      </c>
      <c r="E39" s="193" t="s">
        <v>59</v>
      </c>
      <c r="F39" s="193"/>
      <c r="G39" s="193"/>
      <c r="H39" s="193"/>
      <c r="I39" s="193"/>
      <c r="J39" s="193"/>
      <c r="K39" s="194"/>
    </row>
    <row r="40" spans="1:16" ht="19.5" customHeight="1" thickBot="1" x14ac:dyDescent="0.35">
      <c r="A40" s="195" t="s">
        <v>60</v>
      </c>
      <c r="B40" s="196"/>
      <c r="C40" s="197">
        <v>9</v>
      </c>
      <c r="D40" s="199">
        <v>0.25</v>
      </c>
      <c r="E40" s="201" t="s">
        <v>97</v>
      </c>
      <c r="F40" s="201"/>
      <c r="G40" s="201"/>
      <c r="H40" s="201"/>
      <c r="I40" s="201"/>
      <c r="J40" s="201"/>
      <c r="K40" s="202"/>
    </row>
    <row r="41" spans="1:16" ht="19.5" customHeight="1" thickBot="1" x14ac:dyDescent="0.35">
      <c r="A41" s="195"/>
      <c r="B41" s="196"/>
      <c r="C41" s="198"/>
      <c r="D41" s="200"/>
      <c r="E41" s="203" t="s">
        <v>98</v>
      </c>
      <c r="F41" s="203"/>
      <c r="G41" s="203"/>
      <c r="H41" s="203"/>
      <c r="I41" s="203"/>
      <c r="J41" s="203"/>
      <c r="K41" s="204"/>
    </row>
    <row r="42" spans="1:16" ht="19.5" customHeight="1" thickBot="1" x14ac:dyDescent="0.35">
      <c r="A42" s="195" t="s">
        <v>61</v>
      </c>
      <c r="B42" s="196"/>
      <c r="C42" s="209">
        <v>9</v>
      </c>
      <c r="D42" s="206">
        <v>0.15</v>
      </c>
      <c r="E42" s="207" t="s">
        <v>95</v>
      </c>
      <c r="F42" s="207"/>
      <c r="G42" s="207"/>
      <c r="H42" s="207"/>
      <c r="I42" s="207"/>
      <c r="J42" s="207"/>
      <c r="K42" s="208"/>
    </row>
    <row r="43" spans="1:16" ht="19.5" customHeight="1" thickBot="1" x14ac:dyDescent="0.35">
      <c r="A43" s="195"/>
      <c r="B43" s="196"/>
      <c r="C43" s="197"/>
      <c r="D43" s="200"/>
      <c r="E43" s="203" t="s">
        <v>96</v>
      </c>
      <c r="F43" s="203"/>
      <c r="G43" s="203"/>
      <c r="H43" s="203"/>
      <c r="I43" s="203"/>
      <c r="J43" s="203"/>
      <c r="K43" s="204"/>
    </row>
    <row r="44" spans="1:16" ht="19.5" customHeight="1" thickBot="1" x14ac:dyDescent="0.35">
      <c r="A44" s="195" t="s">
        <v>62</v>
      </c>
      <c r="B44" s="196"/>
      <c r="C44" s="205">
        <v>9</v>
      </c>
      <c r="D44" s="206">
        <v>0.25</v>
      </c>
      <c r="E44" s="207" t="s">
        <v>88</v>
      </c>
      <c r="F44" s="207"/>
      <c r="G44" s="207"/>
      <c r="H44" s="207"/>
      <c r="I44" s="207"/>
      <c r="J44" s="207"/>
      <c r="K44" s="208"/>
    </row>
    <row r="45" spans="1:16" ht="19.5" customHeight="1" thickBot="1" x14ac:dyDescent="0.35">
      <c r="A45" s="195"/>
      <c r="B45" s="196"/>
      <c r="C45" s="205"/>
      <c r="D45" s="200"/>
      <c r="E45" s="203" t="s">
        <v>93</v>
      </c>
      <c r="F45" s="203"/>
      <c r="G45" s="203"/>
      <c r="H45" s="203"/>
      <c r="I45" s="203"/>
      <c r="J45" s="203"/>
      <c r="K45" s="204"/>
    </row>
    <row r="46" spans="1:16" ht="36.75" customHeight="1" thickBot="1" x14ac:dyDescent="0.35">
      <c r="A46" s="195" t="s">
        <v>63</v>
      </c>
      <c r="B46" s="196"/>
      <c r="C46" s="205">
        <v>9</v>
      </c>
      <c r="D46" s="229">
        <v>0.35</v>
      </c>
      <c r="E46" s="210" t="s">
        <v>91</v>
      </c>
      <c r="F46" s="211"/>
      <c r="G46" s="211"/>
      <c r="H46" s="211"/>
      <c r="I46" s="211"/>
      <c r="J46" s="211"/>
      <c r="K46" s="212"/>
    </row>
    <row r="47" spans="1:16" ht="19.5" customHeight="1" thickBot="1" x14ac:dyDescent="0.35">
      <c r="A47" s="195"/>
      <c r="B47" s="196"/>
      <c r="C47" s="205"/>
      <c r="D47" s="230"/>
      <c r="E47" s="203" t="s">
        <v>125</v>
      </c>
      <c r="F47" s="203"/>
      <c r="G47" s="203"/>
      <c r="H47" s="203"/>
      <c r="I47" s="203"/>
      <c r="J47" s="203"/>
      <c r="K47" s="204"/>
    </row>
    <row r="48" spans="1:16" ht="19.5" customHeight="1" x14ac:dyDescent="0.3">
      <c r="A48" s="221" t="s">
        <v>64</v>
      </c>
      <c r="B48" s="222"/>
      <c r="C48" s="225">
        <f>SUMPRODUCT(C40:C47,D40:D47)</f>
        <v>9</v>
      </c>
      <c r="D48" s="227">
        <f>SUM(D40:D47)</f>
        <v>1</v>
      </c>
      <c r="E48" s="146" t="s">
        <v>101</v>
      </c>
      <c r="F48" s="147"/>
      <c r="G48" s="147"/>
      <c r="H48" s="147"/>
      <c r="I48" s="147"/>
      <c r="J48" s="147"/>
      <c r="K48" s="148"/>
    </row>
    <row r="49" spans="1:12" ht="24.6" customHeight="1" thickBot="1" x14ac:dyDescent="0.35">
      <c r="A49" s="223"/>
      <c r="B49" s="224"/>
      <c r="C49" s="226"/>
      <c r="D49" s="228"/>
      <c r="E49" s="149"/>
      <c r="F49" s="150"/>
      <c r="G49" s="150"/>
      <c r="H49" s="150"/>
      <c r="I49" s="150"/>
      <c r="J49" s="150"/>
      <c r="K49" s="151"/>
    </row>
    <row r="50" spans="1:12" ht="72.599999999999994" customHeight="1" x14ac:dyDescent="0.3">
      <c r="A50" s="213" t="s">
        <v>65</v>
      </c>
      <c r="B50" s="214"/>
      <c r="C50" s="147" t="s">
        <v>99</v>
      </c>
      <c r="D50" s="219"/>
      <c r="E50" s="219"/>
      <c r="F50" s="219"/>
      <c r="G50" s="219"/>
      <c r="H50" s="219"/>
      <c r="I50" s="219"/>
      <c r="J50" s="219"/>
      <c r="K50" s="220"/>
    </row>
    <row r="51" spans="1:12" ht="37.200000000000003" customHeight="1" x14ac:dyDescent="0.3">
      <c r="A51" s="215"/>
      <c r="B51" s="216"/>
      <c r="C51" s="189" t="s">
        <v>130</v>
      </c>
      <c r="D51" s="189"/>
      <c r="E51" s="189"/>
      <c r="F51" s="189"/>
      <c r="G51" s="189"/>
      <c r="H51" s="189"/>
      <c r="I51" s="189"/>
      <c r="J51" s="189"/>
      <c r="K51" s="190"/>
    </row>
    <row r="52" spans="1:12" ht="30" customHeight="1" x14ac:dyDescent="0.3">
      <c r="A52" s="215"/>
      <c r="B52" s="216"/>
      <c r="C52" s="189" t="s">
        <v>132</v>
      </c>
      <c r="D52" s="189"/>
      <c r="E52" s="189"/>
      <c r="F52" s="189"/>
      <c r="G52" s="189"/>
      <c r="H52" s="189"/>
      <c r="I52" s="189"/>
      <c r="J52" s="189"/>
      <c r="K52" s="190"/>
    </row>
    <row r="53" spans="1:12" ht="14.4" thickBot="1" x14ac:dyDescent="0.35">
      <c r="A53" s="217"/>
      <c r="B53" s="218"/>
      <c r="C53" s="203" t="s">
        <v>131</v>
      </c>
      <c r="D53" s="203"/>
      <c r="E53" s="203"/>
      <c r="F53" s="203"/>
      <c r="G53" s="203"/>
      <c r="H53" s="203"/>
      <c r="I53" s="203"/>
      <c r="J53" s="203"/>
      <c r="K53" s="204"/>
    </row>
    <row r="54" spans="1:12" x14ac:dyDescent="0.3">
      <c r="A54" s="213" t="s">
        <v>66</v>
      </c>
      <c r="B54" s="214"/>
      <c r="C54" s="243" t="s">
        <v>119</v>
      </c>
      <c r="D54" s="243"/>
      <c r="E54" s="243"/>
      <c r="F54" s="243"/>
      <c r="G54" s="243"/>
      <c r="H54" s="243"/>
      <c r="I54" s="243"/>
      <c r="J54" s="243"/>
      <c r="K54" s="202"/>
    </row>
    <row r="55" spans="1:12" ht="25.8" customHeight="1" x14ac:dyDescent="0.3">
      <c r="A55" s="215"/>
      <c r="B55" s="240"/>
      <c r="C55" s="243" t="s">
        <v>118</v>
      </c>
      <c r="D55" s="243"/>
      <c r="E55" s="243"/>
      <c r="F55" s="243"/>
      <c r="G55" s="243"/>
      <c r="H55" s="243"/>
      <c r="I55" s="243"/>
      <c r="J55" s="243"/>
      <c r="K55" s="202"/>
      <c r="L55" s="106"/>
    </row>
    <row r="56" spans="1:12" x14ac:dyDescent="0.3">
      <c r="A56" s="215"/>
      <c r="B56" s="240"/>
      <c r="C56" s="243" t="s">
        <v>134</v>
      </c>
      <c r="D56" s="243"/>
      <c r="E56" s="243"/>
      <c r="F56" s="243"/>
      <c r="G56" s="243"/>
      <c r="H56" s="243"/>
      <c r="I56" s="243"/>
      <c r="J56" s="243"/>
      <c r="K56" s="202"/>
    </row>
    <row r="57" spans="1:12" ht="14.4" thickBot="1" x14ac:dyDescent="0.35">
      <c r="A57" s="241"/>
      <c r="B57" s="242"/>
      <c r="C57" s="203" t="s">
        <v>100</v>
      </c>
      <c r="D57" s="203"/>
      <c r="E57" s="203"/>
      <c r="F57" s="203"/>
      <c r="G57" s="203"/>
      <c r="H57" s="203"/>
      <c r="I57" s="203"/>
      <c r="J57" s="203"/>
      <c r="K57" s="204"/>
    </row>
    <row r="59" spans="1:12" x14ac:dyDescent="0.3">
      <c r="A59" s="239" t="s">
        <v>135</v>
      </c>
      <c r="B59" s="239"/>
      <c r="C59" s="239"/>
      <c r="D59" s="239"/>
      <c r="E59" s="239"/>
      <c r="F59" s="239"/>
      <c r="G59" s="239"/>
      <c r="H59" s="239"/>
      <c r="I59" s="239"/>
      <c r="J59" s="239"/>
      <c r="K59" s="239"/>
    </row>
    <row r="60" spans="1:12" ht="14.4" thickBot="1" x14ac:dyDescent="0.35"/>
    <row r="61" spans="1:12" ht="13.8" customHeight="1" x14ac:dyDescent="0.3">
      <c r="A61" s="231"/>
      <c r="B61" s="232"/>
      <c r="C61" s="232"/>
      <c r="D61" s="232"/>
      <c r="E61" s="232"/>
      <c r="F61" s="232"/>
      <c r="G61" s="232"/>
      <c r="H61" s="143"/>
      <c r="I61" s="143"/>
      <c r="J61" s="143"/>
      <c r="K61" s="143"/>
    </row>
    <row r="62" spans="1:12" ht="13.8" customHeight="1" x14ac:dyDescent="0.3">
      <c r="A62" s="233"/>
      <c r="B62" s="234"/>
      <c r="C62" s="234"/>
      <c r="D62" s="234"/>
      <c r="E62" s="234"/>
      <c r="F62" s="234"/>
      <c r="G62" s="234"/>
      <c r="H62" s="143"/>
      <c r="I62" s="143"/>
      <c r="J62" s="143"/>
      <c r="K62" s="143"/>
    </row>
    <row r="63" spans="1:12" ht="13.8" customHeight="1" x14ac:dyDescent="0.3">
      <c r="A63" s="233"/>
      <c r="B63" s="234"/>
      <c r="C63" s="234"/>
      <c r="D63" s="234"/>
      <c r="E63" s="234"/>
      <c r="F63" s="234"/>
      <c r="G63" s="234"/>
      <c r="H63" s="143"/>
      <c r="I63" s="143"/>
      <c r="J63" s="143"/>
      <c r="K63" s="143"/>
    </row>
    <row r="64" spans="1:12" ht="13.8" customHeight="1" x14ac:dyDescent="0.3">
      <c r="A64" s="233"/>
      <c r="B64" s="234"/>
      <c r="C64" s="234"/>
      <c r="D64" s="234"/>
      <c r="E64" s="234"/>
      <c r="F64" s="234"/>
      <c r="G64" s="234"/>
      <c r="H64" s="143"/>
      <c r="I64" s="143"/>
      <c r="J64" s="143"/>
      <c r="K64" s="143"/>
    </row>
    <row r="65" spans="1:11" ht="13.8" customHeight="1" x14ac:dyDescent="0.3">
      <c r="A65" s="233"/>
      <c r="B65" s="234"/>
      <c r="C65" s="234"/>
      <c r="D65" s="234"/>
      <c r="E65" s="234"/>
      <c r="F65" s="234"/>
      <c r="G65" s="234"/>
      <c r="H65" s="143"/>
      <c r="I65" s="143"/>
      <c r="J65" s="143"/>
      <c r="K65" s="143"/>
    </row>
    <row r="66" spans="1:11" ht="13.8" customHeight="1" x14ac:dyDescent="0.3">
      <c r="A66" s="233"/>
      <c r="B66" s="234"/>
      <c r="C66" s="234"/>
      <c r="D66" s="234"/>
      <c r="E66" s="234"/>
      <c r="F66" s="234"/>
      <c r="G66" s="234"/>
      <c r="H66" s="143"/>
      <c r="I66" s="143"/>
      <c r="J66" s="143"/>
      <c r="K66" s="143"/>
    </row>
    <row r="67" spans="1:11" ht="13.8" customHeight="1" x14ac:dyDescent="0.3">
      <c r="A67" s="233"/>
      <c r="B67" s="234"/>
      <c r="C67" s="234"/>
      <c r="D67" s="234"/>
      <c r="E67" s="234"/>
      <c r="F67" s="234"/>
      <c r="G67" s="234"/>
      <c r="H67" s="143"/>
      <c r="I67" s="143"/>
      <c r="J67" s="143"/>
      <c r="K67" s="143"/>
    </row>
    <row r="68" spans="1:11" ht="13.8" customHeight="1" x14ac:dyDescent="0.3">
      <c r="A68" s="233"/>
      <c r="B68" s="234"/>
      <c r="C68" s="234"/>
      <c r="D68" s="234"/>
      <c r="E68" s="234"/>
      <c r="F68" s="234"/>
      <c r="G68" s="234"/>
      <c r="H68" s="143"/>
      <c r="I68" s="143"/>
      <c r="J68" s="143"/>
      <c r="K68" s="143"/>
    </row>
    <row r="69" spans="1:11" ht="13.8" customHeight="1" x14ac:dyDescent="0.3">
      <c r="A69" s="233"/>
      <c r="B69" s="234"/>
      <c r="C69" s="234"/>
      <c r="D69" s="234"/>
      <c r="E69" s="234"/>
      <c r="F69" s="234"/>
      <c r="G69" s="234"/>
      <c r="H69" s="143"/>
      <c r="I69" s="143"/>
      <c r="J69" s="143"/>
      <c r="K69" s="143"/>
    </row>
    <row r="70" spans="1:11" ht="13.8" customHeight="1" x14ac:dyDescent="0.3">
      <c r="A70" s="233"/>
      <c r="B70" s="234"/>
      <c r="C70" s="234"/>
      <c r="D70" s="234"/>
      <c r="E70" s="234"/>
      <c r="F70" s="234"/>
      <c r="G70" s="234"/>
      <c r="H70" s="143"/>
      <c r="I70" s="143"/>
      <c r="J70" s="143"/>
      <c r="K70" s="143"/>
    </row>
    <row r="71" spans="1:11" ht="14.4" customHeight="1" x14ac:dyDescent="0.3">
      <c r="A71" s="233"/>
      <c r="B71" s="234"/>
      <c r="C71" s="234"/>
      <c r="D71" s="234"/>
      <c r="E71" s="234"/>
      <c r="F71" s="234"/>
      <c r="G71" s="234"/>
      <c r="H71" s="143"/>
      <c r="I71" s="143"/>
      <c r="J71" s="143"/>
      <c r="K71" s="143"/>
    </row>
    <row r="72" spans="1:11" x14ac:dyDescent="0.3">
      <c r="A72" s="233"/>
      <c r="B72" s="234"/>
      <c r="C72" s="234"/>
      <c r="D72" s="234"/>
      <c r="E72" s="234"/>
      <c r="F72" s="234"/>
      <c r="G72" s="235"/>
    </row>
    <row r="73" spans="1:11" x14ac:dyDescent="0.3">
      <c r="A73" s="233"/>
      <c r="B73" s="234"/>
      <c r="C73" s="234"/>
      <c r="D73" s="234"/>
      <c r="E73" s="234"/>
      <c r="F73" s="234"/>
      <c r="G73" s="235"/>
    </row>
    <row r="74" spans="1:11" x14ac:dyDescent="0.3">
      <c r="A74" s="233"/>
      <c r="B74" s="234"/>
      <c r="C74" s="234"/>
      <c r="D74" s="234"/>
      <c r="E74" s="234"/>
      <c r="F74" s="234"/>
      <c r="G74" s="235"/>
    </row>
    <row r="75" spans="1:11" x14ac:dyDescent="0.3">
      <c r="A75" s="233"/>
      <c r="B75" s="234"/>
      <c r="C75" s="234"/>
      <c r="D75" s="234"/>
      <c r="E75" s="234"/>
      <c r="F75" s="234"/>
      <c r="G75" s="235"/>
    </row>
    <row r="76" spans="1:11" x14ac:dyDescent="0.3">
      <c r="A76" s="233"/>
      <c r="B76" s="234"/>
      <c r="C76" s="234"/>
      <c r="D76" s="234"/>
      <c r="E76" s="234"/>
      <c r="F76" s="234"/>
      <c r="G76" s="235"/>
    </row>
    <row r="77" spans="1:11" x14ac:dyDescent="0.3">
      <c r="A77" s="233"/>
      <c r="B77" s="234"/>
      <c r="C77" s="234"/>
      <c r="D77" s="234"/>
      <c r="E77" s="234"/>
      <c r="F77" s="234"/>
      <c r="G77" s="235"/>
    </row>
    <row r="78" spans="1:11" x14ac:dyDescent="0.3">
      <c r="A78" s="233"/>
      <c r="B78" s="234"/>
      <c r="C78" s="234"/>
      <c r="D78" s="234"/>
      <c r="E78" s="234"/>
      <c r="F78" s="234"/>
      <c r="G78" s="235"/>
    </row>
    <row r="79" spans="1:11" x14ac:dyDescent="0.3">
      <c r="A79" s="233"/>
      <c r="B79" s="234"/>
      <c r="C79" s="234"/>
      <c r="D79" s="234"/>
      <c r="E79" s="234"/>
      <c r="F79" s="234"/>
      <c r="G79" s="235"/>
    </row>
    <row r="80" spans="1:11" x14ac:dyDescent="0.3">
      <c r="A80" s="233"/>
      <c r="B80" s="234"/>
      <c r="C80" s="234"/>
      <c r="D80" s="234"/>
      <c r="E80" s="234"/>
      <c r="F80" s="234"/>
      <c r="G80" s="235"/>
    </row>
    <row r="81" spans="1:7" x14ac:dyDescent="0.3">
      <c r="A81" s="233"/>
      <c r="B81" s="234"/>
      <c r="C81" s="234"/>
      <c r="D81" s="234"/>
      <c r="E81" s="234"/>
      <c r="F81" s="234"/>
      <c r="G81" s="235"/>
    </row>
    <row r="82" spans="1:7" x14ac:dyDescent="0.3">
      <c r="A82" s="233"/>
      <c r="B82" s="234"/>
      <c r="C82" s="234"/>
      <c r="D82" s="234"/>
      <c r="E82" s="234"/>
      <c r="F82" s="234"/>
      <c r="G82" s="235"/>
    </row>
    <row r="83" spans="1:7" x14ac:dyDescent="0.3">
      <c r="A83" s="233"/>
      <c r="B83" s="234"/>
      <c r="C83" s="234"/>
      <c r="D83" s="234"/>
      <c r="E83" s="234"/>
      <c r="F83" s="234"/>
      <c r="G83" s="235"/>
    </row>
    <row r="84" spans="1:7" x14ac:dyDescent="0.3">
      <c r="A84" s="233"/>
      <c r="B84" s="234"/>
      <c r="C84" s="234"/>
      <c r="D84" s="234"/>
      <c r="E84" s="234"/>
      <c r="F84" s="234"/>
      <c r="G84" s="235"/>
    </row>
    <row r="85" spans="1:7" x14ac:dyDescent="0.3">
      <c r="A85" s="233"/>
      <c r="B85" s="234"/>
      <c r="C85" s="234"/>
      <c r="D85" s="234"/>
      <c r="E85" s="234"/>
      <c r="F85" s="234"/>
      <c r="G85" s="235"/>
    </row>
    <row r="86" spans="1:7" x14ac:dyDescent="0.3">
      <c r="A86" s="233"/>
      <c r="B86" s="234"/>
      <c r="C86" s="234"/>
      <c r="D86" s="234"/>
      <c r="E86" s="234"/>
      <c r="F86" s="234"/>
      <c r="G86" s="235"/>
    </row>
    <row r="87" spans="1:7" x14ac:dyDescent="0.3">
      <c r="A87" s="233"/>
      <c r="B87" s="234"/>
      <c r="C87" s="234"/>
      <c r="D87" s="234"/>
      <c r="E87" s="234"/>
      <c r="F87" s="234"/>
      <c r="G87" s="235"/>
    </row>
    <row r="88" spans="1:7" x14ac:dyDescent="0.3">
      <c r="A88" s="233"/>
      <c r="B88" s="234"/>
      <c r="C88" s="234"/>
      <c r="D88" s="234"/>
      <c r="E88" s="234"/>
      <c r="F88" s="234"/>
      <c r="G88" s="235"/>
    </row>
    <row r="89" spans="1:7" x14ac:dyDescent="0.3">
      <c r="A89" s="233"/>
      <c r="B89" s="234"/>
      <c r="C89" s="234"/>
      <c r="D89" s="234"/>
      <c r="E89" s="234"/>
      <c r="F89" s="234"/>
      <c r="G89" s="235"/>
    </row>
    <row r="90" spans="1:7" x14ac:dyDescent="0.3">
      <c r="A90" s="233"/>
      <c r="B90" s="234"/>
      <c r="C90" s="234"/>
      <c r="D90" s="234"/>
      <c r="E90" s="234"/>
      <c r="F90" s="234"/>
      <c r="G90" s="235"/>
    </row>
    <row r="91" spans="1:7" x14ac:dyDescent="0.3">
      <c r="A91" s="233"/>
      <c r="B91" s="234"/>
      <c r="C91" s="234"/>
      <c r="D91" s="234"/>
      <c r="E91" s="234"/>
      <c r="F91" s="234"/>
      <c r="G91" s="235"/>
    </row>
    <row r="92" spans="1:7" x14ac:dyDescent="0.3">
      <c r="A92" s="233"/>
      <c r="B92" s="234"/>
      <c r="C92" s="234"/>
      <c r="D92" s="234"/>
      <c r="E92" s="234"/>
      <c r="F92" s="234"/>
      <c r="G92" s="235"/>
    </row>
    <row r="93" spans="1:7" x14ac:dyDescent="0.3">
      <c r="A93" s="233"/>
      <c r="B93" s="234"/>
      <c r="C93" s="234"/>
      <c r="D93" s="234"/>
      <c r="E93" s="234"/>
      <c r="F93" s="234"/>
      <c r="G93" s="235"/>
    </row>
    <row r="94" spans="1:7" x14ac:dyDescent="0.3">
      <c r="A94" s="233"/>
      <c r="B94" s="234"/>
      <c r="C94" s="234"/>
      <c r="D94" s="234"/>
      <c r="E94" s="234"/>
      <c r="F94" s="234"/>
      <c r="G94" s="235"/>
    </row>
    <row r="95" spans="1:7" x14ac:dyDescent="0.3">
      <c r="A95" s="233"/>
      <c r="B95" s="234"/>
      <c r="C95" s="234"/>
      <c r="D95" s="234"/>
      <c r="E95" s="234"/>
      <c r="F95" s="234"/>
      <c r="G95" s="235"/>
    </row>
    <row r="96" spans="1:7" x14ac:dyDescent="0.3">
      <c r="A96" s="233"/>
      <c r="B96" s="234"/>
      <c r="C96" s="234"/>
      <c r="D96" s="234"/>
      <c r="E96" s="234"/>
      <c r="F96" s="234"/>
      <c r="G96" s="235"/>
    </row>
    <row r="97" spans="1:7" ht="14.4" thickBot="1" x14ac:dyDescent="0.35">
      <c r="A97" s="236"/>
      <c r="B97" s="237"/>
      <c r="C97" s="237"/>
      <c r="D97" s="237"/>
      <c r="E97" s="237"/>
      <c r="F97" s="237"/>
      <c r="G97" s="238"/>
    </row>
  </sheetData>
  <mergeCells count="66">
    <mergeCell ref="A61:G97"/>
    <mergeCell ref="A59:K59"/>
    <mergeCell ref="A54:B57"/>
    <mergeCell ref="C54:K54"/>
    <mergeCell ref="C55:K55"/>
    <mergeCell ref="C56:K56"/>
    <mergeCell ref="C57:K57"/>
    <mergeCell ref="E46:K46"/>
    <mergeCell ref="E47:K47"/>
    <mergeCell ref="A50:B53"/>
    <mergeCell ref="C50:K50"/>
    <mergeCell ref="C51:K51"/>
    <mergeCell ref="C53:K53"/>
    <mergeCell ref="C52:K52"/>
    <mergeCell ref="A48:B49"/>
    <mergeCell ref="C48:C49"/>
    <mergeCell ref="D48:D49"/>
    <mergeCell ref="A46:B47"/>
    <mergeCell ref="C46:C47"/>
    <mergeCell ref="D46:D47"/>
    <mergeCell ref="A42:B43"/>
    <mergeCell ref="C42:C43"/>
    <mergeCell ref="D42:D43"/>
    <mergeCell ref="E42:K42"/>
    <mergeCell ref="E43:K43"/>
    <mergeCell ref="A44:B45"/>
    <mergeCell ref="C44:C45"/>
    <mergeCell ref="D44:D45"/>
    <mergeCell ref="E44:K44"/>
    <mergeCell ref="E45:K45"/>
    <mergeCell ref="A40:B41"/>
    <mergeCell ref="C40:C41"/>
    <mergeCell ref="D40:D41"/>
    <mergeCell ref="E40:K40"/>
    <mergeCell ref="E41:K41"/>
    <mergeCell ref="C35:K35"/>
    <mergeCell ref="C36:K36"/>
    <mergeCell ref="C37:K37"/>
    <mergeCell ref="C38:K38"/>
    <mergeCell ref="A39:B39"/>
    <mergeCell ref="E39:K39"/>
    <mergeCell ref="Q23:U26"/>
    <mergeCell ref="A24:B25"/>
    <mergeCell ref="C24:C25"/>
    <mergeCell ref="A3:K3"/>
    <mergeCell ref="A4:B6"/>
    <mergeCell ref="C4:K6"/>
    <mergeCell ref="Q5:U10"/>
    <mergeCell ref="Q12:U16"/>
    <mergeCell ref="A20:B20"/>
    <mergeCell ref="A31:B31"/>
    <mergeCell ref="E48:K49"/>
    <mergeCell ref="A1:C1"/>
    <mergeCell ref="D1:G1"/>
    <mergeCell ref="H1:K1"/>
    <mergeCell ref="A2:B2"/>
    <mergeCell ref="C2:E2"/>
    <mergeCell ref="F2:G2"/>
    <mergeCell ref="H2:K2"/>
    <mergeCell ref="A22:B23"/>
    <mergeCell ref="C22:C23"/>
    <mergeCell ref="A27:B27"/>
    <mergeCell ref="A28:B28"/>
    <mergeCell ref="A33:C33"/>
    <mergeCell ref="A34:B38"/>
    <mergeCell ref="C34:K34"/>
  </mergeCells>
  <printOptions horizontalCentered="1"/>
  <pageMargins left="0.23" right="0.23" top="0.75" bottom="0.75" header="0.3" footer="0.3"/>
  <pageSetup scale="65" fitToWidth="0" orientation="portrait" r:id="rId1"/>
  <headerFooter>
    <oddHeader>&amp;C&amp;"Calibri,Regular"&amp;9GW Ramsey Student Investment Fund Stock Pitch Buy Recommendation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76095-0F48-490B-8707-72BE4D854C74}">
  <sheetPr>
    <pageSetUpPr fitToPage="1"/>
  </sheetPr>
  <dimension ref="A1:W98"/>
  <sheetViews>
    <sheetView tabSelected="1" topLeftCell="A9" zoomScale="81" zoomScaleNormal="129" workbookViewId="0">
      <selection activeCell="A33" sqref="A33:XFD33"/>
    </sheetView>
  </sheetViews>
  <sheetFormatPr defaultColWidth="9.21875" defaultRowHeight="13.8" x14ac:dyDescent="0.3"/>
  <cols>
    <col min="1" max="1" width="9.21875" style="11"/>
    <col min="2" max="2" width="12" style="11" customWidth="1"/>
    <col min="3" max="3" width="17.77734375" style="11" customWidth="1"/>
    <col min="4" max="4" width="13.44140625" style="11" customWidth="1"/>
    <col min="5" max="5" width="9.77734375" style="11" customWidth="1"/>
    <col min="6" max="6" width="10" style="11" bestFit="1" customWidth="1"/>
    <col min="7" max="7" width="9.77734375" style="11" customWidth="1"/>
    <col min="8" max="9" width="10" style="11" bestFit="1" customWidth="1"/>
    <col min="10" max="10" width="10" style="11" customWidth="1"/>
    <col min="11" max="11" width="10" style="11" bestFit="1" customWidth="1"/>
    <col min="12" max="15" width="10" style="11" customWidth="1"/>
    <col min="16" max="17" width="10" style="11" bestFit="1" customWidth="1"/>
    <col min="18" max="18" width="11" style="11" customWidth="1"/>
    <col min="19" max="16384" width="9.21875" style="11"/>
  </cols>
  <sheetData>
    <row r="1" spans="1:22" ht="18" customHeight="1" thickBot="1" x14ac:dyDescent="0.35">
      <c r="A1" s="152" t="str">
        <f>'FINAL tabs Instructions'!B4</f>
        <v>Tiffany G. Tiono</v>
      </c>
      <c r="B1" s="152"/>
      <c r="C1" s="152"/>
      <c r="D1" s="152" t="str">
        <f>'FINAL tabs Instructions'!B5</f>
        <v>Retail - Consumer Staples</v>
      </c>
      <c r="E1" s="152"/>
      <c r="F1" s="152"/>
      <c r="G1" s="152"/>
      <c r="H1" s="152" t="str">
        <f>'FINAL tabs Instructions'!B2</f>
        <v>Fall 2019</v>
      </c>
      <c r="I1" s="152"/>
      <c r="J1" s="152"/>
      <c r="K1" s="153"/>
      <c r="L1" s="118"/>
      <c r="M1" s="118"/>
      <c r="N1" s="118"/>
      <c r="O1" s="118"/>
    </row>
    <row r="2" spans="1:22" ht="21" customHeight="1" thickBot="1" x14ac:dyDescent="0.35">
      <c r="A2" s="154" t="s">
        <v>21</v>
      </c>
      <c r="B2" s="154"/>
      <c r="C2" s="155" t="str">
        <f>CONCATENATE('FINAL tabs Instructions'!B8," ","(",'FINAL tabs Instructions'!B9,")")</f>
        <v>Procter &amp; Gamble (PG)</v>
      </c>
      <c r="D2" s="156"/>
      <c r="E2" s="157"/>
      <c r="F2" s="154" t="s">
        <v>22</v>
      </c>
      <c r="G2" s="154"/>
      <c r="H2" s="155" t="str">
        <f>CONCATENATE('FINAL tabs Instructions'!B14," ","(",'FINAL tabs Instructions'!B15,")")</f>
        <v>Colgate Palmolive Company (CL)</v>
      </c>
      <c r="I2" s="156"/>
      <c r="J2" s="156"/>
      <c r="K2" s="158"/>
      <c r="L2" s="119"/>
      <c r="M2" s="119"/>
      <c r="N2" s="119"/>
      <c r="O2" s="119"/>
    </row>
    <row r="3" spans="1:22" ht="24" customHeight="1" thickBot="1" x14ac:dyDescent="0.35">
      <c r="A3" s="258" t="str">
        <f>"SELL RECOMMENDATION:  "&amp;H2</f>
        <v>SELL RECOMMENDATION:  Colgate Palmolive Company (CL)</v>
      </c>
      <c r="B3" s="259"/>
      <c r="C3" s="259"/>
      <c r="D3" s="259"/>
      <c r="E3" s="259"/>
      <c r="F3" s="259"/>
      <c r="G3" s="259"/>
      <c r="H3" s="259"/>
      <c r="I3" s="259"/>
      <c r="J3" s="259"/>
      <c r="K3" s="260"/>
      <c r="L3" s="136"/>
      <c r="M3" s="136"/>
      <c r="N3" s="136"/>
      <c r="O3" s="136"/>
    </row>
    <row r="4" spans="1:22" ht="12.75" customHeight="1" x14ac:dyDescent="0.3">
      <c r="A4" s="261" t="s">
        <v>24</v>
      </c>
      <c r="B4" s="262"/>
      <c r="C4" s="182" t="s">
        <v>106</v>
      </c>
      <c r="D4" s="182"/>
      <c r="E4" s="182"/>
      <c r="F4" s="182"/>
      <c r="G4" s="182"/>
      <c r="H4" s="182"/>
      <c r="I4" s="182"/>
      <c r="J4" s="182"/>
      <c r="K4" s="183"/>
      <c r="L4" s="120"/>
      <c r="M4" s="120"/>
      <c r="N4" s="120"/>
      <c r="O4" s="120"/>
    </row>
    <row r="5" spans="1:22" ht="13.5" customHeight="1" x14ac:dyDescent="0.3">
      <c r="A5" s="263"/>
      <c r="B5" s="264"/>
      <c r="C5" s="182"/>
      <c r="D5" s="182"/>
      <c r="E5" s="182"/>
      <c r="F5" s="182"/>
      <c r="G5" s="182"/>
      <c r="H5" s="182"/>
      <c r="I5" s="182"/>
      <c r="J5" s="182"/>
      <c r="K5" s="183"/>
      <c r="L5" s="120"/>
      <c r="M5" s="120"/>
      <c r="N5" s="120"/>
      <c r="O5" s="120"/>
      <c r="R5" s="186" t="s">
        <v>25</v>
      </c>
      <c r="S5" s="186"/>
      <c r="T5" s="186"/>
      <c r="U5" s="186"/>
      <c r="V5" s="186"/>
    </row>
    <row r="6" spans="1:22" ht="21.75" customHeight="1" thickBot="1" x14ac:dyDescent="0.35">
      <c r="A6" s="265"/>
      <c r="B6" s="266"/>
      <c r="C6" s="184"/>
      <c r="D6" s="184"/>
      <c r="E6" s="184"/>
      <c r="F6" s="184"/>
      <c r="G6" s="184"/>
      <c r="H6" s="184"/>
      <c r="I6" s="184"/>
      <c r="J6" s="184"/>
      <c r="K6" s="185"/>
      <c r="L6" s="120"/>
      <c r="M6" s="120"/>
      <c r="N6" s="120"/>
      <c r="O6" s="120"/>
      <c r="R6" s="186"/>
      <c r="S6" s="186"/>
      <c r="T6" s="186"/>
      <c r="U6" s="186"/>
      <c r="V6" s="186"/>
    </row>
    <row r="7" spans="1:22" ht="15" thickTop="1" thickBot="1" x14ac:dyDescent="0.35">
      <c r="A7" s="76" t="s">
        <v>3</v>
      </c>
      <c r="B7" s="77"/>
      <c r="C7" s="16">
        <f>'FINAL tabs Instructions'!B3</f>
        <v>43800</v>
      </c>
      <c r="D7" s="17" t="s">
        <v>26</v>
      </c>
      <c r="E7" s="18" t="s">
        <v>76</v>
      </c>
      <c r="F7" s="18" t="s">
        <v>75</v>
      </c>
      <c r="G7" s="18" t="s">
        <v>77</v>
      </c>
      <c r="H7" s="18" t="s">
        <v>81</v>
      </c>
      <c r="I7" s="18" t="s">
        <v>78</v>
      </c>
      <c r="J7" s="18" t="s">
        <v>79</v>
      </c>
      <c r="K7" s="19" t="s">
        <v>80</v>
      </c>
      <c r="L7" s="121"/>
      <c r="M7" s="121"/>
      <c r="N7" s="121"/>
      <c r="O7" s="121"/>
      <c r="R7" s="186"/>
      <c r="S7" s="186"/>
      <c r="T7" s="186"/>
      <c r="U7" s="186"/>
      <c r="V7" s="186"/>
    </row>
    <row r="8" spans="1:22" ht="14.4" thickTop="1" x14ac:dyDescent="0.3">
      <c r="A8" s="267" t="s">
        <v>27</v>
      </c>
      <c r="B8" s="268"/>
      <c r="C8" s="102">
        <f>'FINAL tabs Instructions'!B10</f>
        <v>67.87</v>
      </c>
      <c r="D8" s="22">
        <f>'FINAL tabs Instructions'!B17</f>
        <v>43465</v>
      </c>
      <c r="E8" s="23"/>
      <c r="F8" s="23"/>
      <c r="G8" s="23"/>
      <c r="H8" s="23"/>
      <c r="I8" s="23"/>
      <c r="J8" s="23"/>
      <c r="K8" s="24"/>
      <c r="L8" s="122"/>
      <c r="M8" s="122"/>
      <c r="N8" s="122"/>
      <c r="O8" s="122"/>
      <c r="R8" s="186"/>
      <c r="S8" s="186"/>
      <c r="T8" s="186"/>
      <c r="U8" s="186"/>
      <c r="V8" s="186"/>
    </row>
    <row r="9" spans="1:22" x14ac:dyDescent="0.3">
      <c r="A9" s="269" t="s">
        <v>28</v>
      </c>
      <c r="B9" s="270"/>
      <c r="C9" s="91">
        <v>862.4</v>
      </c>
      <c r="D9" s="59" t="s">
        <v>29</v>
      </c>
      <c r="E9" s="26">
        <v>15195</v>
      </c>
      <c r="F9" s="27">
        <v>15454</v>
      </c>
      <c r="G9" s="26">
        <v>15544</v>
      </c>
      <c r="H9" s="26">
        <v>15601.3</v>
      </c>
      <c r="I9" s="28">
        <v>16093.8</v>
      </c>
      <c r="J9" s="60">
        <v>16513</v>
      </c>
      <c r="K9" s="63">
        <v>16845</v>
      </c>
      <c r="L9" s="123"/>
      <c r="M9" s="123"/>
      <c r="N9" s="123"/>
      <c r="O9" s="123"/>
      <c r="R9" s="186"/>
      <c r="S9" s="186"/>
      <c r="T9" s="186"/>
      <c r="U9" s="186"/>
      <c r="V9" s="186"/>
    </row>
    <row r="10" spans="1:22" x14ac:dyDescent="0.3">
      <c r="A10" s="267" t="s">
        <v>30</v>
      </c>
      <c r="B10" s="268"/>
      <c r="C10" s="90">
        <f>(C8*C9)</f>
        <v>58531.088000000003</v>
      </c>
      <c r="D10" s="59" t="s">
        <v>31</v>
      </c>
      <c r="E10" s="53"/>
      <c r="F10" s="79">
        <f t="shared" ref="F10:K10" si="0">F9/E9-1</f>
        <v>1.7045080618624642E-2</v>
      </c>
      <c r="G10" s="79">
        <f t="shared" si="0"/>
        <v>5.8237349553513784E-3</v>
      </c>
      <c r="H10" s="79">
        <f t="shared" si="0"/>
        <v>3.6863098301596064E-3</v>
      </c>
      <c r="I10" s="79">
        <f t="shared" si="0"/>
        <v>3.1567882163665795E-2</v>
      </c>
      <c r="J10" s="80">
        <f t="shared" si="0"/>
        <v>2.6047297717133322E-2</v>
      </c>
      <c r="K10" s="81">
        <f t="shared" si="0"/>
        <v>2.0105371525464877E-2</v>
      </c>
      <c r="L10" s="124"/>
      <c r="M10" s="124"/>
      <c r="N10" s="124"/>
      <c r="O10" s="124"/>
      <c r="R10" s="186"/>
      <c r="S10" s="186"/>
      <c r="T10" s="186"/>
      <c r="U10" s="186"/>
      <c r="V10" s="186"/>
    </row>
    <row r="11" spans="1:22" x14ac:dyDescent="0.3">
      <c r="A11" s="58"/>
      <c r="C11" s="57"/>
      <c r="D11" s="13"/>
      <c r="E11" s="53"/>
      <c r="F11" s="55"/>
      <c r="G11" s="53"/>
      <c r="H11" s="53"/>
      <c r="I11" s="56"/>
      <c r="J11" s="53"/>
      <c r="K11" s="57"/>
      <c r="L11" s="125"/>
      <c r="M11" s="125"/>
      <c r="N11" s="125"/>
      <c r="O11" s="125"/>
      <c r="P11" s="107"/>
      <c r="Q11" s="107"/>
    </row>
    <row r="12" spans="1:22" x14ac:dyDescent="0.3">
      <c r="A12" s="267" t="s">
        <v>32</v>
      </c>
      <c r="B12" s="268"/>
      <c r="C12" s="29">
        <v>948</v>
      </c>
      <c r="D12" s="59" t="s">
        <v>33</v>
      </c>
      <c r="E12" s="26">
        <v>4546</v>
      </c>
      <c r="F12" s="27">
        <v>4515</v>
      </c>
      <c r="G12" s="26">
        <v>4366</v>
      </c>
      <c r="H12" s="26">
        <v>4181</v>
      </c>
      <c r="I12" s="28">
        <v>4360.5</v>
      </c>
      <c r="J12" s="60">
        <v>4561.6000000000004</v>
      </c>
      <c r="K12" s="63">
        <v>4421.6833333333334</v>
      </c>
      <c r="L12" s="123"/>
      <c r="M12" s="123"/>
      <c r="N12" s="123"/>
      <c r="O12" s="123"/>
      <c r="P12" s="108"/>
      <c r="R12" s="186" t="s">
        <v>34</v>
      </c>
      <c r="S12" s="186"/>
      <c r="T12" s="186"/>
      <c r="U12" s="186"/>
      <c r="V12" s="186"/>
    </row>
    <row r="13" spans="1:22" x14ac:dyDescent="0.3">
      <c r="A13" s="267" t="s">
        <v>35</v>
      </c>
      <c r="B13" s="268"/>
      <c r="C13" s="29">
        <v>8804</v>
      </c>
      <c r="D13" s="49" t="s">
        <v>36</v>
      </c>
      <c r="E13" s="80">
        <f>E12/E9</f>
        <v>0.2991773609740046</v>
      </c>
      <c r="F13" s="80">
        <f>F12/F9</f>
        <v>0.29215737026012684</v>
      </c>
      <c r="G13" s="80">
        <f>G12/G9</f>
        <v>0.28088008234688627</v>
      </c>
      <c r="H13" s="80">
        <f>H12/H9</f>
        <v>0.26799048797215619</v>
      </c>
      <c r="I13" s="80">
        <f>I12/I9</f>
        <v>0.27094284755620179</v>
      </c>
      <c r="J13" s="80">
        <f t="shared" ref="J13:K13" si="1">J12/J9</f>
        <v>0.27624296009204868</v>
      </c>
      <c r="K13" s="81">
        <f t="shared" si="1"/>
        <v>0.2624923320470961</v>
      </c>
      <c r="L13" s="124"/>
      <c r="M13" s="124"/>
      <c r="N13" s="124"/>
      <c r="O13" s="124"/>
      <c r="P13" s="109"/>
      <c r="Q13" s="106"/>
      <c r="R13" s="186"/>
      <c r="S13" s="186"/>
      <c r="T13" s="186"/>
      <c r="U13" s="186"/>
      <c r="V13" s="186"/>
    </row>
    <row r="14" spans="1:22" x14ac:dyDescent="0.3">
      <c r="A14" s="271" t="s">
        <v>37</v>
      </c>
      <c r="B14" s="272"/>
      <c r="C14" s="44">
        <v>498</v>
      </c>
      <c r="D14" s="49" t="s">
        <v>31</v>
      </c>
      <c r="E14" s="82"/>
      <c r="F14" s="79">
        <f t="shared" ref="F14:K14" si="2">F12/E12-1</f>
        <v>-6.819181698196175E-3</v>
      </c>
      <c r="G14" s="79">
        <f t="shared" si="2"/>
        <v>-3.3001107419712072E-2</v>
      </c>
      <c r="H14" s="79">
        <f t="shared" si="2"/>
        <v>-4.2372881355932202E-2</v>
      </c>
      <c r="I14" s="79">
        <f t="shared" si="2"/>
        <v>4.2932312843817266E-2</v>
      </c>
      <c r="J14" s="80">
        <f t="shared" si="2"/>
        <v>4.6118564384818317E-2</v>
      </c>
      <c r="K14" s="110">
        <f t="shared" si="2"/>
        <v>-3.0672717175260211E-2</v>
      </c>
      <c r="L14" s="126"/>
      <c r="M14" s="126"/>
      <c r="N14" s="126"/>
      <c r="O14" s="126"/>
      <c r="R14" s="186"/>
      <c r="S14" s="186"/>
      <c r="T14" s="186"/>
      <c r="U14" s="186"/>
      <c r="V14" s="186"/>
    </row>
    <row r="15" spans="1:22" x14ac:dyDescent="0.3">
      <c r="A15" s="104" t="s">
        <v>38</v>
      </c>
      <c r="B15" s="105"/>
      <c r="C15" s="78">
        <f>C10+C13+C14-C12</f>
        <v>66885.088000000003</v>
      </c>
      <c r="D15" s="13"/>
      <c r="E15" s="53"/>
      <c r="F15" s="55"/>
      <c r="G15" s="53"/>
      <c r="H15" s="53"/>
      <c r="I15" s="56"/>
      <c r="J15" s="53"/>
      <c r="K15" s="57"/>
      <c r="L15" s="125"/>
      <c r="M15" s="125"/>
      <c r="N15" s="125"/>
      <c r="O15" s="125"/>
      <c r="R15" s="186"/>
      <c r="S15" s="186"/>
      <c r="T15" s="186"/>
      <c r="U15" s="186"/>
      <c r="V15" s="186"/>
    </row>
    <row r="16" spans="1:22" x14ac:dyDescent="0.3">
      <c r="A16" s="58"/>
      <c r="C16" s="57"/>
      <c r="D16" s="59" t="s">
        <v>39</v>
      </c>
      <c r="E16" s="26">
        <v>2522</v>
      </c>
      <c r="F16" s="27">
        <v>2545</v>
      </c>
      <c r="G16" s="26">
        <v>2590</v>
      </c>
      <c r="H16" s="26">
        <v>2435</v>
      </c>
      <c r="I16" s="28">
        <v>2542.9</v>
      </c>
      <c r="J16" s="60">
        <v>2681</v>
      </c>
      <c r="K16" s="63">
        <v>2552.65</v>
      </c>
      <c r="L16" s="123"/>
      <c r="M16" s="123"/>
      <c r="N16" s="123"/>
      <c r="O16" s="123"/>
      <c r="P16" s="108"/>
      <c r="R16" s="186"/>
      <c r="S16" s="186"/>
      <c r="T16" s="186"/>
      <c r="U16" s="186"/>
      <c r="V16" s="186"/>
    </row>
    <row r="17" spans="1:23" x14ac:dyDescent="0.3">
      <c r="A17" s="47" t="s">
        <v>40</v>
      </c>
      <c r="B17" s="48"/>
      <c r="C17" s="46" t="s">
        <v>83</v>
      </c>
      <c r="D17" s="49" t="s">
        <v>36</v>
      </c>
      <c r="E17" s="80">
        <f t="shared" ref="E17:K17" si="3">E16/E9</f>
        <v>0.16597564988483055</v>
      </c>
      <c r="F17" s="80">
        <f t="shared" si="3"/>
        <v>0.1646822829041025</v>
      </c>
      <c r="G17" s="80">
        <f t="shared" si="3"/>
        <v>0.16662377766340711</v>
      </c>
      <c r="H17" s="80">
        <f t="shared" si="3"/>
        <v>0.15607673719497736</v>
      </c>
      <c r="I17" s="80">
        <f t="shared" si="3"/>
        <v>0.15800494600405127</v>
      </c>
      <c r="J17" s="80">
        <f t="shared" si="3"/>
        <v>0.16235693090292497</v>
      </c>
      <c r="K17" s="81">
        <f t="shared" si="3"/>
        <v>0.15153754823389731</v>
      </c>
      <c r="L17" s="124"/>
      <c r="M17" s="124"/>
      <c r="N17" s="124"/>
      <c r="O17" s="124"/>
      <c r="P17" s="107"/>
    </row>
    <row r="18" spans="1:23" x14ac:dyDescent="0.3">
      <c r="A18" s="47" t="s">
        <v>41</v>
      </c>
      <c r="B18" s="48"/>
      <c r="C18" s="46" t="s">
        <v>104</v>
      </c>
      <c r="D18" s="49" t="s">
        <v>42</v>
      </c>
      <c r="E18" s="50">
        <f t="shared" ref="E18:K18" si="4">E16/$C$9</f>
        <v>2.9243970315398888</v>
      </c>
      <c r="F18" s="50">
        <f t="shared" si="4"/>
        <v>2.9510667903525047</v>
      </c>
      <c r="G18" s="50">
        <f t="shared" si="4"/>
        <v>3.0032467532467533</v>
      </c>
      <c r="H18" s="50">
        <f t="shared" si="4"/>
        <v>2.8235157699443416</v>
      </c>
      <c r="I18" s="50">
        <f t="shared" si="4"/>
        <v>2.9486317254174397</v>
      </c>
      <c r="J18" s="50">
        <f t="shared" si="4"/>
        <v>3.1087662337662341</v>
      </c>
      <c r="K18" s="51">
        <f t="shared" si="4"/>
        <v>2.9599373840445269</v>
      </c>
      <c r="L18" s="127"/>
      <c r="M18" s="127"/>
      <c r="N18" s="127"/>
      <c r="O18" s="127"/>
      <c r="R18" s="12" t="s">
        <v>23</v>
      </c>
      <c r="S18" s="12"/>
      <c r="T18" s="12"/>
      <c r="U18" s="12"/>
      <c r="V18" s="12"/>
      <c r="W18" s="12"/>
    </row>
    <row r="19" spans="1:23" x14ac:dyDescent="0.3">
      <c r="A19" s="47" t="s">
        <v>43</v>
      </c>
      <c r="B19" s="48"/>
      <c r="C19" s="52">
        <v>2.5499999999999998E-2</v>
      </c>
      <c r="D19" s="49" t="s">
        <v>31</v>
      </c>
      <c r="E19" s="53"/>
      <c r="F19" s="79">
        <f t="shared" ref="F19:K19" si="5">F18/E18-1</f>
        <v>9.1197462331482626E-3</v>
      </c>
      <c r="G19" s="79">
        <f t="shared" si="5"/>
        <v>1.7681728880157177E-2</v>
      </c>
      <c r="H19" s="79">
        <f t="shared" si="5"/>
        <v>-5.9845559845559726E-2</v>
      </c>
      <c r="I19" s="79">
        <f t="shared" si="5"/>
        <v>4.4312114989732976E-2</v>
      </c>
      <c r="J19" s="80">
        <f t="shared" si="5"/>
        <v>5.4308073459436113E-2</v>
      </c>
      <c r="K19" s="81">
        <f t="shared" si="5"/>
        <v>-4.7873927638940827E-2</v>
      </c>
      <c r="L19" s="124"/>
      <c r="M19" s="124"/>
      <c r="N19" s="124"/>
      <c r="O19" s="124"/>
    </row>
    <row r="20" spans="1:23" x14ac:dyDescent="0.3">
      <c r="A20" s="187" t="s">
        <v>85</v>
      </c>
      <c r="B20" s="188"/>
      <c r="C20" s="54" t="s">
        <v>94</v>
      </c>
      <c r="D20" s="13"/>
      <c r="E20" s="53"/>
      <c r="F20" s="55"/>
      <c r="G20" s="53"/>
      <c r="H20" s="53"/>
      <c r="I20" s="56"/>
      <c r="J20" s="53"/>
      <c r="K20" s="57"/>
      <c r="L20" s="125"/>
      <c r="M20" s="125"/>
      <c r="N20" s="125"/>
      <c r="O20" s="125"/>
    </row>
    <row r="21" spans="1:23" x14ac:dyDescent="0.3">
      <c r="A21" s="58"/>
      <c r="C21" s="57"/>
      <c r="D21" s="59" t="s">
        <v>44</v>
      </c>
      <c r="E21" s="60">
        <v>2548</v>
      </c>
      <c r="F21" s="61">
        <v>2501</v>
      </c>
      <c r="G21" s="60">
        <v>2620</v>
      </c>
      <c r="H21" s="60">
        <v>2588.1</v>
      </c>
      <c r="I21" s="62">
        <v>2727.3</v>
      </c>
      <c r="J21" s="60">
        <v>2825.8</v>
      </c>
      <c r="K21" s="63">
        <v>2635.0333333333333</v>
      </c>
      <c r="L21" s="123"/>
      <c r="M21" s="123"/>
      <c r="N21" s="123"/>
      <c r="O21" s="123"/>
      <c r="P21" s="108"/>
    </row>
    <row r="22" spans="1:23" x14ac:dyDescent="0.3">
      <c r="A22" s="159" t="s">
        <v>45</v>
      </c>
      <c r="B22" s="160"/>
      <c r="C22" s="161">
        <v>2.2000000000000001E-3</v>
      </c>
      <c r="D22" s="59" t="s">
        <v>31</v>
      </c>
      <c r="E22" s="53"/>
      <c r="F22" s="64">
        <f t="shared" ref="F22:K22" si="6">F21/E21-1</f>
        <v>-1.8445839874411285E-2</v>
      </c>
      <c r="G22" s="64">
        <f t="shared" si="6"/>
        <v>4.7580967612954828E-2</v>
      </c>
      <c r="H22" s="64">
        <f t="shared" si="6"/>
        <v>-1.2175572519083966E-2</v>
      </c>
      <c r="I22" s="64">
        <f t="shared" si="6"/>
        <v>5.3784629651095539E-2</v>
      </c>
      <c r="J22" s="65">
        <f t="shared" si="6"/>
        <v>3.6116305503611557E-2</v>
      </c>
      <c r="K22" s="66">
        <f t="shared" si="6"/>
        <v>-6.750890603251003E-2</v>
      </c>
      <c r="L22" s="128"/>
      <c r="M22" s="128"/>
      <c r="N22" s="128"/>
      <c r="O22" s="128"/>
      <c r="P22" s="107"/>
    </row>
    <row r="23" spans="1:23" x14ac:dyDescent="0.3">
      <c r="A23" s="159"/>
      <c r="B23" s="160"/>
      <c r="C23" s="161"/>
      <c r="D23" s="13"/>
      <c r="E23" s="53"/>
      <c r="F23" s="55"/>
      <c r="G23" s="53"/>
      <c r="H23" s="53"/>
      <c r="I23" s="56"/>
      <c r="J23" s="53"/>
      <c r="K23" s="57"/>
      <c r="L23" s="125"/>
      <c r="M23" s="125"/>
      <c r="N23" s="125"/>
      <c r="O23" s="125"/>
    </row>
    <row r="24" spans="1:23" x14ac:dyDescent="0.3">
      <c r="A24" s="162" t="s">
        <v>47</v>
      </c>
      <c r="B24" s="163"/>
      <c r="C24" s="161">
        <v>1.2E-2</v>
      </c>
      <c r="D24" s="59" t="s">
        <v>48</v>
      </c>
      <c r="E24" s="67">
        <f>$C$15/E12</f>
        <v>14.712953805543336</v>
      </c>
      <c r="F24" s="67">
        <f>$C$15/F12</f>
        <v>14.813972978959026</v>
      </c>
      <c r="G24" s="67">
        <f>$C$15/G12</f>
        <v>15.319534585432891</v>
      </c>
      <c r="H24" s="67">
        <f>$C$15/H12</f>
        <v>15.997390098062665</v>
      </c>
      <c r="I24" s="67">
        <f>$C$15/I12</f>
        <v>15.33885747047357</v>
      </c>
      <c r="J24" s="67">
        <f t="shared" ref="J24:K24" si="7">$C$15/J12</f>
        <v>14.662637670992634</v>
      </c>
      <c r="K24" s="68">
        <f t="shared" si="7"/>
        <v>15.126611961507873</v>
      </c>
      <c r="L24" s="129"/>
      <c r="M24" s="129"/>
      <c r="N24" s="129"/>
      <c r="O24" s="129"/>
      <c r="R24" s="83"/>
    </row>
    <row r="25" spans="1:23" x14ac:dyDescent="0.3">
      <c r="A25" s="162"/>
      <c r="B25" s="163"/>
      <c r="C25" s="161"/>
      <c r="D25" s="59" t="s">
        <v>49</v>
      </c>
      <c r="E25" s="67">
        <f t="shared" ref="E25:K25" si="8">$C$8/E18</f>
        <v>23.208203013481363</v>
      </c>
      <c r="F25" s="67">
        <f t="shared" si="8"/>
        <v>22.998462868369351</v>
      </c>
      <c r="G25" s="67">
        <f t="shared" si="8"/>
        <v>22.598875675675679</v>
      </c>
      <c r="H25" s="67">
        <f t="shared" si="8"/>
        <v>24.037407802874743</v>
      </c>
      <c r="I25" s="67">
        <f t="shared" si="8"/>
        <v>23.01745566085965</v>
      </c>
      <c r="J25" s="67">
        <f t="shared" si="8"/>
        <v>21.831812010443862</v>
      </c>
      <c r="K25" s="68">
        <f t="shared" si="8"/>
        <v>22.929539106418822</v>
      </c>
      <c r="L25" s="129"/>
      <c r="M25" s="129"/>
      <c r="N25" s="129"/>
      <c r="O25" s="129"/>
      <c r="R25" s="73"/>
    </row>
    <row r="26" spans="1:23" ht="14.4" thickBot="1" x14ac:dyDescent="0.35">
      <c r="A26" s="69"/>
      <c r="B26" s="70"/>
      <c r="C26" s="34"/>
      <c r="D26" s="71" t="s">
        <v>50</v>
      </c>
      <c r="E26" s="92">
        <f t="shared" ref="E26:K26" si="9">(E21/$C$9)/$C$8</f>
        <v>4.3532421608154626E-2</v>
      </c>
      <c r="F26" s="92">
        <f t="shared" si="9"/>
        <v>4.2729429529825246E-2</v>
      </c>
      <c r="G26" s="92">
        <f t="shared" si="9"/>
        <v>4.4762537132403898E-2</v>
      </c>
      <c r="H26" s="92">
        <f t="shared" si="9"/>
        <v>4.4217527615410118E-2</v>
      </c>
      <c r="I26" s="92">
        <f t="shared" si="9"/>
        <v>4.6595750962292043E-2</v>
      </c>
      <c r="J26" s="92">
        <f t="shared" si="9"/>
        <v>4.8278617339216387E-2</v>
      </c>
      <c r="K26" s="93">
        <f t="shared" si="9"/>
        <v>4.5019380697883714E-2</v>
      </c>
      <c r="L26" s="128"/>
      <c r="M26" s="128"/>
      <c r="N26" s="128"/>
      <c r="O26" s="128"/>
      <c r="R26" s="73"/>
    </row>
    <row r="27" spans="1:23" ht="14.4" thickTop="1" x14ac:dyDescent="0.3">
      <c r="A27" s="162" t="s">
        <v>51</v>
      </c>
      <c r="B27" s="163"/>
      <c r="C27" s="72">
        <v>58.72</v>
      </c>
      <c r="E27" s="94"/>
      <c r="F27" s="94"/>
      <c r="G27" s="94"/>
      <c r="H27" s="94"/>
      <c r="I27" s="94"/>
      <c r="J27" s="94"/>
      <c r="K27" s="95"/>
      <c r="L27" s="137"/>
      <c r="M27" s="138"/>
      <c r="N27" s="138"/>
      <c r="O27" s="138"/>
      <c r="R27" s="73"/>
    </row>
    <row r="28" spans="1:23" ht="12.75" customHeight="1" x14ac:dyDescent="0.3">
      <c r="A28" s="162" t="s">
        <v>52</v>
      </c>
      <c r="B28" s="163"/>
      <c r="C28" s="52">
        <f>C27/C8-1</f>
        <v>-0.13481656107263895</v>
      </c>
      <c r="E28" s="94"/>
      <c r="F28" s="94"/>
      <c r="G28" s="94"/>
      <c r="H28" s="94"/>
      <c r="I28" s="94"/>
      <c r="J28" s="94"/>
      <c r="K28" s="95"/>
      <c r="L28" s="137"/>
      <c r="M28" s="138"/>
      <c r="N28" s="138"/>
      <c r="O28" s="138"/>
      <c r="Q28" s="171" t="s">
        <v>46</v>
      </c>
      <c r="R28" s="171"/>
      <c r="S28" s="171"/>
      <c r="T28" s="171"/>
      <c r="U28" s="171"/>
    </row>
    <row r="29" spans="1:23" x14ac:dyDescent="0.3">
      <c r="A29" s="58"/>
      <c r="C29" s="57"/>
      <c r="K29" s="57"/>
      <c r="L29" s="137"/>
      <c r="M29" s="138"/>
      <c r="N29" s="138"/>
      <c r="O29" s="138"/>
      <c r="Q29" s="171"/>
      <c r="R29" s="171"/>
      <c r="S29" s="171"/>
      <c r="T29" s="171"/>
      <c r="U29" s="171"/>
    </row>
    <row r="30" spans="1:23" x14ac:dyDescent="0.3">
      <c r="A30" s="280" t="s">
        <v>53</v>
      </c>
      <c r="B30" s="281"/>
      <c r="C30" s="54">
        <v>18.899999999999999</v>
      </c>
      <c r="K30" s="57"/>
      <c r="L30" s="137"/>
      <c r="M30" s="138"/>
      <c r="N30" s="138"/>
      <c r="O30" s="138"/>
      <c r="Q30" s="171"/>
      <c r="R30" s="171"/>
      <c r="S30" s="171"/>
      <c r="T30" s="171"/>
      <c r="U30" s="171"/>
    </row>
    <row r="31" spans="1:23" x14ac:dyDescent="0.3">
      <c r="A31" s="280" t="s">
        <v>92</v>
      </c>
      <c r="B31" s="281"/>
      <c r="C31" s="134">
        <v>3231.5</v>
      </c>
      <c r="K31" s="57"/>
      <c r="L31" s="137"/>
      <c r="M31" s="138"/>
      <c r="N31" s="138"/>
      <c r="O31" s="138"/>
      <c r="Q31" s="171"/>
      <c r="R31" s="171"/>
      <c r="S31" s="171"/>
      <c r="T31" s="171"/>
      <c r="U31" s="171"/>
    </row>
    <row r="32" spans="1:23" x14ac:dyDescent="0.3">
      <c r="A32" s="282" t="s">
        <v>54</v>
      </c>
      <c r="B32" s="283"/>
      <c r="C32" s="46" t="s">
        <v>102</v>
      </c>
      <c r="K32" s="57"/>
      <c r="L32" s="137"/>
      <c r="M32" s="138"/>
      <c r="N32" s="138"/>
      <c r="O32" s="138"/>
    </row>
    <row r="33" spans="1:15" ht="39.6" customHeight="1" thickBot="1" x14ac:dyDescent="0.35">
      <c r="A33" s="164"/>
      <c r="B33" s="165"/>
      <c r="C33" s="166"/>
      <c r="K33" s="57"/>
      <c r="L33" s="137"/>
      <c r="M33" s="138"/>
      <c r="N33" s="138"/>
      <c r="O33" s="138"/>
    </row>
    <row r="34" spans="1:15" ht="12.75" customHeight="1" thickTop="1" x14ac:dyDescent="0.3">
      <c r="A34" s="273" t="s">
        <v>67</v>
      </c>
      <c r="B34" s="274"/>
      <c r="C34" s="279" t="s">
        <v>108</v>
      </c>
      <c r="D34" s="201"/>
      <c r="E34" s="201"/>
      <c r="F34" s="201"/>
      <c r="G34" s="201"/>
      <c r="H34" s="201"/>
      <c r="I34" s="201"/>
      <c r="J34" s="201"/>
      <c r="K34" s="202"/>
      <c r="L34" s="130"/>
      <c r="M34" s="130"/>
      <c r="N34" s="130"/>
      <c r="O34" s="130"/>
    </row>
    <row r="35" spans="1:15" x14ac:dyDescent="0.3">
      <c r="A35" s="275"/>
      <c r="B35" s="276"/>
      <c r="C35" s="201" t="s">
        <v>110</v>
      </c>
      <c r="D35" s="201"/>
      <c r="E35" s="201"/>
      <c r="F35" s="201"/>
      <c r="G35" s="201"/>
      <c r="H35" s="201"/>
      <c r="I35" s="201"/>
      <c r="J35" s="201"/>
      <c r="K35" s="202"/>
      <c r="L35" s="130"/>
      <c r="M35" s="130"/>
      <c r="N35" s="130"/>
      <c r="O35" s="130"/>
    </row>
    <row r="36" spans="1:15" ht="30.6" customHeight="1" x14ac:dyDescent="0.3">
      <c r="A36" s="275"/>
      <c r="B36" s="276"/>
      <c r="C36" s="201" t="s">
        <v>109</v>
      </c>
      <c r="D36" s="201"/>
      <c r="E36" s="201"/>
      <c r="F36" s="201"/>
      <c r="G36" s="201"/>
      <c r="H36" s="201"/>
      <c r="I36" s="201"/>
      <c r="J36" s="201"/>
      <c r="K36" s="202"/>
      <c r="L36" s="130"/>
      <c r="M36" s="130"/>
      <c r="N36" s="130"/>
      <c r="O36" s="130"/>
    </row>
    <row r="37" spans="1:15" x14ac:dyDescent="0.3">
      <c r="A37" s="275"/>
      <c r="B37" s="276"/>
      <c r="C37" s="201" t="s">
        <v>112</v>
      </c>
      <c r="D37" s="201"/>
      <c r="E37" s="201"/>
      <c r="F37" s="201"/>
      <c r="G37" s="201"/>
      <c r="H37" s="201"/>
      <c r="I37" s="201"/>
      <c r="J37" s="201"/>
      <c r="K37" s="202"/>
      <c r="L37" s="130"/>
      <c r="M37" s="130"/>
      <c r="N37" s="130"/>
      <c r="O37" s="130"/>
    </row>
    <row r="38" spans="1:15" ht="14.4" thickBot="1" x14ac:dyDescent="0.35">
      <c r="A38" s="277"/>
      <c r="B38" s="278"/>
      <c r="C38" s="203" t="s">
        <v>115</v>
      </c>
      <c r="D38" s="203"/>
      <c r="E38" s="203"/>
      <c r="F38" s="203"/>
      <c r="G38" s="203"/>
      <c r="H38" s="203"/>
      <c r="I38" s="203"/>
      <c r="J38" s="203"/>
      <c r="K38" s="204"/>
      <c r="L38" s="130"/>
      <c r="M38" s="130"/>
      <c r="N38" s="130"/>
      <c r="O38" s="130"/>
    </row>
    <row r="39" spans="1:15" ht="17.25" customHeight="1" thickBot="1" x14ac:dyDescent="0.35">
      <c r="A39" s="248" t="s">
        <v>56</v>
      </c>
      <c r="B39" s="249"/>
      <c r="C39" s="84" t="s">
        <v>57</v>
      </c>
      <c r="D39" s="85" t="s">
        <v>58</v>
      </c>
      <c r="E39" s="86" t="s">
        <v>59</v>
      </c>
      <c r="F39" s="87"/>
      <c r="G39" s="87"/>
      <c r="H39" s="87"/>
      <c r="I39" s="87"/>
      <c r="J39" s="87"/>
      <c r="K39" s="88"/>
      <c r="L39" s="135"/>
      <c r="M39" s="135"/>
      <c r="N39" s="135"/>
      <c r="O39" s="135"/>
    </row>
    <row r="40" spans="1:15" ht="19.5" customHeight="1" thickBot="1" x14ac:dyDescent="0.35">
      <c r="A40" s="244" t="s">
        <v>60</v>
      </c>
      <c r="B40" s="250"/>
      <c r="C40" s="197">
        <v>5</v>
      </c>
      <c r="D40" s="199">
        <v>0.25</v>
      </c>
      <c r="E40" s="252" t="s">
        <v>117</v>
      </c>
      <c r="F40" s="253"/>
      <c r="G40" s="253"/>
      <c r="H40" s="253"/>
      <c r="I40" s="253"/>
      <c r="J40" s="253"/>
      <c r="K40" s="254"/>
      <c r="L40" s="131"/>
      <c r="M40" s="131"/>
      <c r="N40" s="131"/>
      <c r="O40" s="131"/>
    </row>
    <row r="41" spans="1:15" ht="19.5" customHeight="1" thickBot="1" x14ac:dyDescent="0.35">
      <c r="A41" s="246"/>
      <c r="B41" s="251"/>
      <c r="C41" s="198"/>
      <c r="D41" s="200"/>
      <c r="E41" s="255" t="s">
        <v>116</v>
      </c>
      <c r="F41" s="256"/>
      <c r="G41" s="256"/>
      <c r="H41" s="256"/>
      <c r="I41" s="256"/>
      <c r="J41" s="256"/>
      <c r="K41" s="257"/>
      <c r="L41" s="131"/>
      <c r="M41" s="131"/>
      <c r="N41" s="131"/>
      <c r="O41" s="131"/>
    </row>
    <row r="42" spans="1:15" ht="42" customHeight="1" thickBot="1" x14ac:dyDescent="0.35">
      <c r="A42" s="244" t="s">
        <v>61</v>
      </c>
      <c r="B42" s="245"/>
      <c r="C42" s="209">
        <v>7</v>
      </c>
      <c r="D42" s="206">
        <v>0.15</v>
      </c>
      <c r="E42" s="252" t="s">
        <v>120</v>
      </c>
      <c r="F42" s="253"/>
      <c r="G42" s="253"/>
      <c r="H42" s="253"/>
      <c r="I42" s="253"/>
      <c r="J42" s="253"/>
      <c r="K42" s="254"/>
      <c r="L42" s="131"/>
      <c r="M42" s="131"/>
      <c r="N42" s="131"/>
      <c r="O42" s="131"/>
    </row>
    <row r="43" spans="1:15" ht="19.5" customHeight="1" thickBot="1" x14ac:dyDescent="0.35">
      <c r="A43" s="246"/>
      <c r="B43" s="247"/>
      <c r="C43" s="197"/>
      <c r="D43" s="200"/>
      <c r="E43" s="255" t="s">
        <v>121</v>
      </c>
      <c r="F43" s="256"/>
      <c r="G43" s="256"/>
      <c r="H43" s="256"/>
      <c r="I43" s="256"/>
      <c r="J43" s="256"/>
      <c r="K43" s="257"/>
      <c r="L43" s="131"/>
      <c r="M43" s="131"/>
      <c r="N43" s="131"/>
      <c r="O43" s="131"/>
    </row>
    <row r="44" spans="1:15" ht="19.5" customHeight="1" thickBot="1" x14ac:dyDescent="0.35">
      <c r="A44" s="244" t="s">
        <v>62</v>
      </c>
      <c r="B44" s="298"/>
      <c r="C44" s="284">
        <v>6</v>
      </c>
      <c r="D44" s="206">
        <v>0.25</v>
      </c>
      <c r="E44" s="252" t="s">
        <v>122</v>
      </c>
      <c r="F44" s="253"/>
      <c r="G44" s="253"/>
      <c r="H44" s="253"/>
      <c r="I44" s="253"/>
      <c r="J44" s="253"/>
      <c r="K44" s="254"/>
      <c r="L44" s="131"/>
      <c r="M44" s="131"/>
      <c r="N44" s="131"/>
      <c r="O44" s="131"/>
    </row>
    <row r="45" spans="1:15" ht="19.5" customHeight="1" thickBot="1" x14ac:dyDescent="0.35">
      <c r="A45" s="246"/>
      <c r="B45" s="299"/>
      <c r="C45" s="284"/>
      <c r="D45" s="200"/>
      <c r="E45" s="255" t="s">
        <v>124</v>
      </c>
      <c r="F45" s="256"/>
      <c r="G45" s="256"/>
      <c r="H45" s="256"/>
      <c r="I45" s="256"/>
      <c r="J45" s="256"/>
      <c r="K45" s="257"/>
      <c r="L45" s="131"/>
      <c r="M45" s="131"/>
      <c r="N45" s="131"/>
      <c r="O45" s="131"/>
    </row>
    <row r="46" spans="1:15" ht="36" customHeight="1" thickBot="1" x14ac:dyDescent="0.35">
      <c r="A46" s="244" t="s">
        <v>63</v>
      </c>
      <c r="B46" s="298"/>
      <c r="C46" s="284">
        <v>5.5</v>
      </c>
      <c r="D46" s="229">
        <v>0.35</v>
      </c>
      <c r="E46" s="146" t="s">
        <v>123</v>
      </c>
      <c r="F46" s="147"/>
      <c r="G46" s="147"/>
      <c r="H46" s="147"/>
      <c r="I46" s="147"/>
      <c r="J46" s="147"/>
      <c r="K46" s="148"/>
      <c r="L46" s="132"/>
      <c r="M46" s="132"/>
      <c r="N46" s="132"/>
      <c r="O46" s="132"/>
    </row>
    <row r="47" spans="1:15" ht="28.8" customHeight="1" thickBot="1" x14ac:dyDescent="0.35">
      <c r="A47" s="246"/>
      <c r="B47" s="299"/>
      <c r="C47" s="284"/>
      <c r="D47" s="230"/>
      <c r="E47" s="292" t="s">
        <v>126</v>
      </c>
      <c r="F47" s="293"/>
      <c r="G47" s="293"/>
      <c r="H47" s="293"/>
      <c r="I47" s="293"/>
      <c r="J47" s="293"/>
      <c r="K47" s="294"/>
      <c r="L47" s="131"/>
      <c r="M47" s="131"/>
      <c r="N47" s="131"/>
      <c r="O47" s="131"/>
    </row>
    <row r="48" spans="1:15" ht="19.5" customHeight="1" x14ac:dyDescent="0.3">
      <c r="A48" s="300" t="s">
        <v>68</v>
      </c>
      <c r="B48" s="301"/>
      <c r="C48" s="225">
        <f>SUMPRODUCT(C40:C47,D40:D47)</f>
        <v>5.7249999999999996</v>
      </c>
      <c r="D48" s="227">
        <f>SUM(D40:D47)</f>
        <v>1</v>
      </c>
      <c r="E48" s="146" t="s">
        <v>128</v>
      </c>
      <c r="F48" s="147"/>
      <c r="G48" s="147"/>
      <c r="H48" s="147"/>
      <c r="I48" s="147"/>
      <c r="J48" s="147"/>
      <c r="K48" s="148"/>
      <c r="L48" s="132"/>
      <c r="M48" s="132"/>
      <c r="N48" s="132"/>
      <c r="O48" s="132"/>
    </row>
    <row r="49" spans="1:15" ht="19.5" customHeight="1" thickBot="1" x14ac:dyDescent="0.35">
      <c r="A49" s="302"/>
      <c r="B49" s="303"/>
      <c r="C49" s="226"/>
      <c r="D49" s="228"/>
      <c r="E49" s="149"/>
      <c r="F49" s="150"/>
      <c r="G49" s="150"/>
      <c r="H49" s="150"/>
      <c r="I49" s="150"/>
      <c r="J49" s="150"/>
      <c r="K49" s="151"/>
      <c r="L49" s="131"/>
      <c r="M49" s="131"/>
      <c r="N49" s="131"/>
      <c r="O49" s="131"/>
    </row>
    <row r="50" spans="1:15" ht="70.2" customHeight="1" x14ac:dyDescent="0.3">
      <c r="A50" s="285" t="s">
        <v>65</v>
      </c>
      <c r="B50" s="286"/>
      <c r="C50" s="279" t="s">
        <v>99</v>
      </c>
      <c r="D50" s="207"/>
      <c r="E50" s="207"/>
      <c r="F50" s="207"/>
      <c r="G50" s="207"/>
      <c r="H50" s="207"/>
      <c r="I50" s="207"/>
      <c r="J50" s="207"/>
      <c r="K50" s="208"/>
      <c r="L50" s="130"/>
      <c r="M50" s="130"/>
      <c r="N50" s="130"/>
      <c r="O50" s="130"/>
    </row>
    <row r="51" spans="1:15" ht="33.6" customHeight="1" x14ac:dyDescent="0.3">
      <c r="A51" s="287"/>
      <c r="B51" s="288"/>
      <c r="C51" s="295" t="s">
        <v>129</v>
      </c>
      <c r="D51" s="189"/>
      <c r="E51" s="189"/>
      <c r="F51" s="189"/>
      <c r="G51" s="189"/>
      <c r="H51" s="189"/>
      <c r="I51" s="189"/>
      <c r="J51" s="189"/>
      <c r="K51" s="190"/>
      <c r="L51" s="130"/>
      <c r="M51" s="130"/>
      <c r="N51" s="130"/>
      <c r="O51" s="130"/>
    </row>
    <row r="52" spans="1:15" ht="33" customHeight="1" x14ac:dyDescent="0.3">
      <c r="A52" s="287"/>
      <c r="B52" s="288"/>
      <c r="C52" s="296" t="s">
        <v>107</v>
      </c>
      <c r="D52" s="295"/>
      <c r="E52" s="295"/>
      <c r="F52" s="295"/>
      <c r="G52" s="295"/>
      <c r="H52" s="295"/>
      <c r="I52" s="295"/>
      <c r="J52" s="295"/>
      <c r="K52" s="297"/>
      <c r="L52" s="130"/>
      <c r="M52" s="130"/>
      <c r="N52" s="130"/>
      <c r="O52" s="130"/>
    </row>
    <row r="53" spans="1:15" ht="14.4" thickBot="1" x14ac:dyDescent="0.35">
      <c r="A53" s="289"/>
      <c r="B53" s="290"/>
      <c r="C53" s="203" t="s">
        <v>114</v>
      </c>
      <c r="D53" s="203"/>
      <c r="E53" s="203"/>
      <c r="F53" s="203"/>
      <c r="G53" s="203"/>
      <c r="H53" s="203"/>
      <c r="I53" s="203"/>
      <c r="J53" s="203"/>
      <c r="K53" s="204"/>
      <c r="L53" s="130"/>
      <c r="M53" s="130"/>
      <c r="N53" s="130"/>
      <c r="O53" s="130"/>
    </row>
    <row r="54" spans="1:15" x14ac:dyDescent="0.3">
      <c r="A54" s="285" t="s">
        <v>66</v>
      </c>
      <c r="B54" s="286"/>
      <c r="C54" s="279" t="s">
        <v>133</v>
      </c>
      <c r="D54" s="201"/>
      <c r="E54" s="201"/>
      <c r="F54" s="201"/>
      <c r="G54" s="201"/>
      <c r="H54" s="201"/>
      <c r="I54" s="201"/>
      <c r="J54" s="201"/>
      <c r="K54" s="202"/>
      <c r="L54" s="130"/>
      <c r="M54" s="130"/>
      <c r="N54" s="130"/>
      <c r="O54" s="130"/>
    </row>
    <row r="55" spans="1:15" ht="27" customHeight="1" x14ac:dyDescent="0.3">
      <c r="A55" s="287"/>
      <c r="B55" s="288"/>
      <c r="C55" s="279" t="s">
        <v>113</v>
      </c>
      <c r="D55" s="201"/>
      <c r="E55" s="201"/>
      <c r="F55" s="201"/>
      <c r="G55" s="201"/>
      <c r="H55" s="201"/>
      <c r="I55" s="201"/>
      <c r="J55" s="201"/>
      <c r="K55" s="202"/>
      <c r="L55" s="130"/>
      <c r="M55" s="130"/>
      <c r="N55" s="130"/>
      <c r="O55" s="130"/>
    </row>
    <row r="56" spans="1:15" x14ac:dyDescent="0.3">
      <c r="A56" s="287"/>
      <c r="B56" s="288"/>
      <c r="C56" s="201" t="s">
        <v>111</v>
      </c>
      <c r="D56" s="201"/>
      <c r="E56" s="201"/>
      <c r="F56" s="201"/>
      <c r="G56" s="201"/>
      <c r="H56" s="201"/>
      <c r="I56" s="201"/>
      <c r="J56" s="201"/>
      <c r="K56" s="202"/>
      <c r="L56" s="130"/>
      <c r="M56" s="130"/>
      <c r="N56" s="130"/>
      <c r="O56" s="130"/>
    </row>
    <row r="57" spans="1:15" ht="13.5" customHeight="1" thickBot="1" x14ac:dyDescent="0.35">
      <c r="A57" s="289"/>
      <c r="B57" s="290"/>
      <c r="C57" s="291" t="s">
        <v>127</v>
      </c>
      <c r="D57" s="203"/>
      <c r="E57" s="203"/>
      <c r="F57" s="203"/>
      <c r="G57" s="203"/>
      <c r="H57" s="203"/>
      <c r="I57" s="203"/>
      <c r="J57" s="203"/>
      <c r="K57" s="204"/>
      <c r="L57" s="130"/>
      <c r="M57" s="130"/>
      <c r="N57" s="130"/>
      <c r="O57" s="130"/>
    </row>
    <row r="59" spans="1:15" x14ac:dyDescent="0.3">
      <c r="A59" s="239" t="s">
        <v>135</v>
      </c>
      <c r="B59" s="239"/>
      <c r="C59" s="239"/>
      <c r="D59" s="239"/>
      <c r="E59" s="239"/>
      <c r="F59" s="239"/>
      <c r="G59" s="239"/>
      <c r="H59" s="239"/>
      <c r="I59" s="239"/>
      <c r="J59" s="239"/>
      <c r="K59" s="239"/>
    </row>
    <row r="60" spans="1:15" ht="14.4" thickBot="1" x14ac:dyDescent="0.35"/>
    <row r="61" spans="1:15" x14ac:dyDescent="0.3">
      <c r="A61" s="231"/>
      <c r="B61" s="232"/>
      <c r="C61" s="232"/>
      <c r="D61" s="232"/>
      <c r="E61" s="232"/>
      <c r="F61" s="232"/>
      <c r="G61" s="304"/>
      <c r="H61" s="305"/>
      <c r="I61" s="306"/>
      <c r="J61" s="306"/>
      <c r="K61" s="307"/>
    </row>
    <row r="62" spans="1:15" x14ac:dyDescent="0.3">
      <c r="A62" s="233"/>
      <c r="B62" s="234"/>
      <c r="C62" s="234"/>
      <c r="D62" s="234"/>
      <c r="E62" s="234"/>
      <c r="F62" s="234"/>
      <c r="G62" s="235"/>
      <c r="H62" s="308"/>
      <c r="I62" s="309"/>
      <c r="J62" s="309"/>
      <c r="K62" s="310"/>
    </row>
    <row r="63" spans="1:15" x14ac:dyDescent="0.3">
      <c r="A63" s="233"/>
      <c r="B63" s="234"/>
      <c r="C63" s="234"/>
      <c r="D63" s="234"/>
      <c r="E63" s="234"/>
      <c r="F63" s="234"/>
      <c r="G63" s="235"/>
      <c r="H63" s="308"/>
      <c r="I63" s="309"/>
      <c r="J63" s="309"/>
      <c r="K63" s="310"/>
    </row>
    <row r="64" spans="1:15" x14ac:dyDescent="0.3">
      <c r="A64" s="233"/>
      <c r="B64" s="234"/>
      <c r="C64" s="234"/>
      <c r="D64" s="234"/>
      <c r="E64" s="234"/>
      <c r="F64" s="234"/>
      <c r="G64" s="235"/>
      <c r="H64" s="308"/>
      <c r="I64" s="309"/>
      <c r="J64" s="309"/>
      <c r="K64" s="310"/>
    </row>
    <row r="65" spans="1:11" x14ac:dyDescent="0.3">
      <c r="A65" s="233"/>
      <c r="B65" s="234"/>
      <c r="C65" s="234"/>
      <c r="D65" s="234"/>
      <c r="E65" s="234"/>
      <c r="F65" s="234"/>
      <c r="G65" s="235"/>
      <c r="H65" s="308"/>
      <c r="I65" s="309"/>
      <c r="J65" s="309"/>
      <c r="K65" s="310"/>
    </row>
    <row r="66" spans="1:11" x14ac:dyDescent="0.3">
      <c r="A66" s="233"/>
      <c r="B66" s="234"/>
      <c r="C66" s="234"/>
      <c r="D66" s="234"/>
      <c r="E66" s="234"/>
      <c r="F66" s="234"/>
      <c r="G66" s="235"/>
      <c r="H66" s="308"/>
      <c r="I66" s="309"/>
      <c r="J66" s="309"/>
      <c r="K66" s="310"/>
    </row>
    <row r="67" spans="1:11" x14ac:dyDescent="0.3">
      <c r="A67" s="233"/>
      <c r="B67" s="234"/>
      <c r="C67" s="234"/>
      <c r="D67" s="234"/>
      <c r="E67" s="234"/>
      <c r="F67" s="234"/>
      <c r="G67" s="235"/>
      <c r="H67" s="308"/>
      <c r="I67" s="309"/>
      <c r="J67" s="309"/>
      <c r="K67" s="310"/>
    </row>
    <row r="68" spans="1:11" x14ac:dyDescent="0.3">
      <c r="A68" s="233"/>
      <c r="B68" s="234"/>
      <c r="C68" s="234"/>
      <c r="D68" s="234"/>
      <c r="E68" s="234"/>
      <c r="F68" s="234"/>
      <c r="G68" s="235"/>
      <c r="H68" s="308"/>
      <c r="I68" s="309"/>
      <c r="J68" s="309"/>
      <c r="K68" s="310"/>
    </row>
    <row r="69" spans="1:11" x14ac:dyDescent="0.3">
      <c r="A69" s="233"/>
      <c r="B69" s="234"/>
      <c r="C69" s="234"/>
      <c r="D69" s="234"/>
      <c r="E69" s="234"/>
      <c r="F69" s="234"/>
      <c r="G69" s="235"/>
      <c r="H69" s="308"/>
      <c r="I69" s="309"/>
      <c r="J69" s="309"/>
      <c r="K69" s="310"/>
    </row>
    <row r="70" spans="1:11" x14ac:dyDescent="0.3">
      <c r="A70" s="233"/>
      <c r="B70" s="234"/>
      <c r="C70" s="234"/>
      <c r="D70" s="234"/>
      <c r="E70" s="234"/>
      <c r="F70" s="234"/>
      <c r="G70" s="235"/>
      <c r="H70" s="308"/>
      <c r="I70" s="309"/>
      <c r="J70" s="309"/>
      <c r="K70" s="310"/>
    </row>
    <row r="71" spans="1:11" x14ac:dyDescent="0.3">
      <c r="A71" s="233"/>
      <c r="B71" s="234"/>
      <c r="C71" s="234"/>
      <c r="D71" s="234"/>
      <c r="E71" s="234"/>
      <c r="F71" s="234"/>
      <c r="G71" s="235"/>
      <c r="H71" s="308"/>
      <c r="I71" s="309"/>
      <c r="J71" s="309"/>
      <c r="K71" s="310"/>
    </row>
    <row r="72" spans="1:11" ht="14.4" thickBot="1" x14ac:dyDescent="0.35">
      <c r="A72" s="233"/>
      <c r="B72" s="234"/>
      <c r="C72" s="234"/>
      <c r="D72" s="234"/>
      <c r="E72" s="234"/>
      <c r="F72" s="234"/>
      <c r="G72" s="235"/>
      <c r="H72" s="311"/>
      <c r="I72" s="312"/>
      <c r="J72" s="312"/>
      <c r="K72" s="313"/>
    </row>
    <row r="73" spans="1:11" x14ac:dyDescent="0.3">
      <c r="A73" s="233"/>
      <c r="B73" s="234"/>
      <c r="C73" s="234"/>
      <c r="D73" s="234"/>
      <c r="E73" s="234"/>
      <c r="F73" s="234"/>
      <c r="G73" s="235"/>
    </row>
    <row r="74" spans="1:11" x14ac:dyDescent="0.3">
      <c r="A74" s="233"/>
      <c r="B74" s="234"/>
      <c r="C74" s="234"/>
      <c r="D74" s="234"/>
      <c r="E74" s="234"/>
      <c r="F74" s="234"/>
      <c r="G74" s="235"/>
    </row>
    <row r="75" spans="1:11" x14ac:dyDescent="0.3">
      <c r="A75" s="233"/>
      <c r="B75" s="234"/>
      <c r="C75" s="234"/>
      <c r="D75" s="234"/>
      <c r="E75" s="234"/>
      <c r="F75" s="234"/>
      <c r="G75" s="235"/>
    </row>
    <row r="76" spans="1:11" x14ac:dyDescent="0.3">
      <c r="A76" s="233"/>
      <c r="B76" s="234"/>
      <c r="C76" s="234"/>
      <c r="D76" s="234"/>
      <c r="E76" s="234"/>
      <c r="F76" s="234"/>
      <c r="G76" s="235"/>
    </row>
    <row r="77" spans="1:11" x14ac:dyDescent="0.3">
      <c r="A77" s="233"/>
      <c r="B77" s="234"/>
      <c r="C77" s="234"/>
      <c r="D77" s="234"/>
      <c r="E77" s="234"/>
      <c r="F77" s="234"/>
      <c r="G77" s="235"/>
    </row>
    <row r="78" spans="1:11" x14ac:dyDescent="0.3">
      <c r="A78" s="233"/>
      <c r="B78" s="234"/>
      <c r="C78" s="234"/>
      <c r="D78" s="234"/>
      <c r="E78" s="234"/>
      <c r="F78" s="234"/>
      <c r="G78" s="235"/>
    </row>
    <row r="79" spans="1:11" x14ac:dyDescent="0.3">
      <c r="A79" s="233"/>
      <c r="B79" s="234"/>
      <c r="C79" s="234"/>
      <c r="D79" s="234"/>
      <c r="E79" s="234"/>
      <c r="F79" s="234"/>
      <c r="G79" s="235"/>
    </row>
    <row r="80" spans="1:11" x14ac:dyDescent="0.3">
      <c r="A80" s="233"/>
      <c r="B80" s="234"/>
      <c r="C80" s="234"/>
      <c r="D80" s="234"/>
      <c r="E80" s="234"/>
      <c r="F80" s="234"/>
      <c r="G80" s="235"/>
    </row>
    <row r="81" spans="1:7" x14ac:dyDescent="0.3">
      <c r="A81" s="233"/>
      <c r="B81" s="234"/>
      <c r="C81" s="234"/>
      <c r="D81" s="234"/>
      <c r="E81" s="234"/>
      <c r="F81" s="234"/>
      <c r="G81" s="235"/>
    </row>
    <row r="82" spans="1:7" x14ac:dyDescent="0.3">
      <c r="A82" s="233"/>
      <c r="B82" s="234"/>
      <c r="C82" s="234"/>
      <c r="D82" s="234"/>
      <c r="E82" s="234"/>
      <c r="F82" s="234"/>
      <c r="G82" s="235"/>
    </row>
    <row r="83" spans="1:7" x14ac:dyDescent="0.3">
      <c r="A83" s="233"/>
      <c r="B83" s="234"/>
      <c r="C83" s="234"/>
      <c r="D83" s="234"/>
      <c r="E83" s="234"/>
      <c r="F83" s="234"/>
      <c r="G83" s="235"/>
    </row>
    <row r="84" spans="1:7" x14ac:dyDescent="0.3">
      <c r="A84" s="233"/>
      <c r="B84" s="234"/>
      <c r="C84" s="234"/>
      <c r="D84" s="234"/>
      <c r="E84" s="234"/>
      <c r="F84" s="234"/>
      <c r="G84" s="235"/>
    </row>
    <row r="85" spans="1:7" x14ac:dyDescent="0.3">
      <c r="A85" s="233"/>
      <c r="B85" s="234"/>
      <c r="C85" s="234"/>
      <c r="D85" s="234"/>
      <c r="E85" s="234"/>
      <c r="F85" s="234"/>
      <c r="G85" s="235"/>
    </row>
    <row r="86" spans="1:7" x14ac:dyDescent="0.3">
      <c r="A86" s="233"/>
      <c r="B86" s="234"/>
      <c r="C86" s="234"/>
      <c r="D86" s="234"/>
      <c r="E86" s="234"/>
      <c r="F86" s="234"/>
      <c r="G86" s="235"/>
    </row>
    <row r="87" spans="1:7" x14ac:dyDescent="0.3">
      <c r="A87" s="233"/>
      <c r="B87" s="234"/>
      <c r="C87" s="234"/>
      <c r="D87" s="234"/>
      <c r="E87" s="234"/>
      <c r="F87" s="234"/>
      <c r="G87" s="235"/>
    </row>
    <row r="88" spans="1:7" x14ac:dyDescent="0.3">
      <c r="A88" s="233"/>
      <c r="B88" s="234"/>
      <c r="C88" s="234"/>
      <c r="D88" s="234"/>
      <c r="E88" s="234"/>
      <c r="F88" s="234"/>
      <c r="G88" s="235"/>
    </row>
    <row r="89" spans="1:7" x14ac:dyDescent="0.3">
      <c r="A89" s="233"/>
      <c r="B89" s="234"/>
      <c r="C89" s="234"/>
      <c r="D89" s="234"/>
      <c r="E89" s="234"/>
      <c r="F89" s="234"/>
      <c r="G89" s="235"/>
    </row>
    <row r="90" spans="1:7" x14ac:dyDescent="0.3">
      <c r="A90" s="233"/>
      <c r="B90" s="234"/>
      <c r="C90" s="234"/>
      <c r="D90" s="234"/>
      <c r="E90" s="234"/>
      <c r="F90" s="234"/>
      <c r="G90" s="235"/>
    </row>
    <row r="91" spans="1:7" x14ac:dyDescent="0.3">
      <c r="A91" s="233"/>
      <c r="B91" s="234"/>
      <c r="C91" s="234"/>
      <c r="D91" s="234"/>
      <c r="E91" s="234"/>
      <c r="F91" s="234"/>
      <c r="G91" s="235"/>
    </row>
    <row r="92" spans="1:7" x14ac:dyDescent="0.3">
      <c r="A92" s="233"/>
      <c r="B92" s="234"/>
      <c r="C92" s="234"/>
      <c r="D92" s="234"/>
      <c r="E92" s="234"/>
      <c r="F92" s="234"/>
      <c r="G92" s="235"/>
    </row>
    <row r="93" spans="1:7" x14ac:dyDescent="0.3">
      <c r="A93" s="233"/>
      <c r="B93" s="234"/>
      <c r="C93" s="234"/>
      <c r="D93" s="234"/>
      <c r="E93" s="234"/>
      <c r="F93" s="234"/>
      <c r="G93" s="235"/>
    </row>
    <row r="94" spans="1:7" x14ac:dyDescent="0.3">
      <c r="A94" s="233"/>
      <c r="B94" s="234"/>
      <c r="C94" s="234"/>
      <c r="D94" s="234"/>
      <c r="E94" s="234"/>
      <c r="F94" s="234"/>
      <c r="G94" s="235"/>
    </row>
    <row r="95" spans="1:7" x14ac:dyDescent="0.3">
      <c r="A95" s="233"/>
      <c r="B95" s="234"/>
      <c r="C95" s="234"/>
      <c r="D95" s="234"/>
      <c r="E95" s="234"/>
      <c r="F95" s="234"/>
      <c r="G95" s="235"/>
    </row>
    <row r="96" spans="1:7" x14ac:dyDescent="0.3">
      <c r="A96" s="233"/>
      <c r="B96" s="234"/>
      <c r="C96" s="234"/>
      <c r="D96" s="234"/>
      <c r="E96" s="234"/>
      <c r="F96" s="234"/>
      <c r="G96" s="235"/>
    </row>
    <row r="97" spans="1:7" x14ac:dyDescent="0.3">
      <c r="A97" s="233"/>
      <c r="B97" s="234"/>
      <c r="C97" s="234"/>
      <c r="D97" s="234"/>
      <c r="E97" s="234"/>
      <c r="F97" s="234"/>
      <c r="G97" s="235"/>
    </row>
    <row r="98" spans="1:7" ht="14.4" thickBot="1" x14ac:dyDescent="0.35">
      <c r="A98" s="236"/>
      <c r="B98" s="237"/>
      <c r="C98" s="237"/>
      <c r="D98" s="237"/>
      <c r="E98" s="237"/>
      <c r="F98" s="237"/>
      <c r="G98" s="238"/>
    </row>
  </sheetData>
  <mergeCells count="74">
    <mergeCell ref="A44:B45"/>
    <mergeCell ref="A48:B49"/>
    <mergeCell ref="C48:C49"/>
    <mergeCell ref="A61:G98"/>
    <mergeCell ref="H61:K72"/>
    <mergeCell ref="A46:B47"/>
    <mergeCell ref="C46:C47"/>
    <mergeCell ref="D46:D47"/>
    <mergeCell ref="A50:B53"/>
    <mergeCell ref="C50:K50"/>
    <mergeCell ref="C51:K51"/>
    <mergeCell ref="C53:K53"/>
    <mergeCell ref="C52:K52"/>
    <mergeCell ref="A59:K59"/>
    <mergeCell ref="A54:B57"/>
    <mergeCell ref="C54:K54"/>
    <mergeCell ref="C55:K55"/>
    <mergeCell ref="C56:K56"/>
    <mergeCell ref="C57:K57"/>
    <mergeCell ref="E42:K42"/>
    <mergeCell ref="E43:K43"/>
    <mergeCell ref="D48:D49"/>
    <mergeCell ref="E48:K49"/>
    <mergeCell ref="C44:C45"/>
    <mergeCell ref="D44:D45"/>
    <mergeCell ref="E44:K44"/>
    <mergeCell ref="E45:K45"/>
    <mergeCell ref="E46:K46"/>
    <mergeCell ref="E47:K47"/>
    <mergeCell ref="Q28:U31"/>
    <mergeCell ref="A20:B20"/>
    <mergeCell ref="A14:B14"/>
    <mergeCell ref="A12:B12"/>
    <mergeCell ref="A34:B38"/>
    <mergeCell ref="C34:K34"/>
    <mergeCell ref="C35:K35"/>
    <mergeCell ref="C36:K36"/>
    <mergeCell ref="C37:K37"/>
    <mergeCell ref="C38:K38"/>
    <mergeCell ref="A30:B30"/>
    <mergeCell ref="A31:B31"/>
    <mergeCell ref="A32:B32"/>
    <mergeCell ref="A33:C33"/>
    <mergeCell ref="R5:V10"/>
    <mergeCell ref="R12:V16"/>
    <mergeCell ref="A22:B23"/>
    <mergeCell ref="C22:C23"/>
    <mergeCell ref="A24:B25"/>
    <mergeCell ref="C24:C25"/>
    <mergeCell ref="A8:B8"/>
    <mergeCell ref="A9:B9"/>
    <mergeCell ref="A10:B10"/>
    <mergeCell ref="D1:G1"/>
    <mergeCell ref="H1:K1"/>
    <mergeCell ref="A2:B2"/>
    <mergeCell ref="C2:E2"/>
    <mergeCell ref="F2:G2"/>
    <mergeCell ref="H2:K2"/>
    <mergeCell ref="A1:C1"/>
    <mergeCell ref="E40:K40"/>
    <mergeCell ref="E41:K41"/>
    <mergeCell ref="A3:K3"/>
    <mergeCell ref="A4:B6"/>
    <mergeCell ref="C4:K6"/>
    <mergeCell ref="A27:B27"/>
    <mergeCell ref="A28:B28"/>
    <mergeCell ref="A13:B13"/>
    <mergeCell ref="A42:B43"/>
    <mergeCell ref="A39:B39"/>
    <mergeCell ref="A40:B41"/>
    <mergeCell ref="C40:C41"/>
    <mergeCell ref="D40:D41"/>
    <mergeCell ref="C42:C43"/>
    <mergeCell ref="D42:D43"/>
  </mergeCells>
  <printOptions horizontalCentered="1"/>
  <pageMargins left="0.5" right="0.5" top="0.5" bottom="0.5" header="0.25" footer="0.25"/>
  <pageSetup scale="66" orientation="portrait" r:id="rId1"/>
  <headerFooter>
    <oddHeader>&amp;C&amp;"Calibri,Regular"&amp;9GW Ramsey Student Investment Fund Stock Pitch Buy Recommendation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FINAL tabs Instructions</vt:lpstr>
      <vt:lpstr>FINAL-Buy Recommendation</vt:lpstr>
      <vt:lpstr>FINAL-Sell Recommendation</vt:lpstr>
      <vt:lpstr>'FINAL-Buy Recommendation'!Print_Area</vt:lpstr>
      <vt:lpstr>'FINAL-Sell Recommendation'!Print_Area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Tiffany Ash</dc:creator>
  <cp:lastModifiedBy>Tiffany Ash</cp:lastModifiedBy>
  <cp:lastPrinted>2019-12-03T21:45:36Z</cp:lastPrinted>
  <dcterms:created xsi:type="dcterms:W3CDTF">2019-11-10T03:07:39Z</dcterms:created>
  <dcterms:modified xsi:type="dcterms:W3CDTF">2019-12-03T22:00:09Z</dcterms:modified>
</cp:coreProperties>
</file>