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d46e6fa7170c160/Documents/UofT Data Analytics Course/Module 1 - Kickstarting with Excel/"/>
    </mc:Choice>
  </mc:AlternateContent>
  <xr:revisionPtr revIDLastSave="917" documentId="13_ncr:1_{D754642E-E684-4F4D-953B-1821B0424A6E}" xr6:coauthVersionLast="45" xr6:coauthVersionMax="45" xr10:uidLastSave="{532760E2-E3D1-48D3-AE8E-1B1DC1141F7F}"/>
  <bookViews>
    <workbookView xWindow="-110" yWindow="-110" windowWidth="19420" windowHeight="10420" activeTab="3" xr2:uid="{00000000-000D-0000-FFFF-FFFF00000000}"/>
  </bookViews>
  <sheets>
    <sheet name="Kickstarter" sheetId="1" r:id="rId1"/>
    <sheet name="Theatre Outcomes by Launch Date" sheetId="13" r:id="rId2"/>
    <sheet name="Chart TheatreOutcomesLaunchDate" sheetId="14" r:id="rId3"/>
    <sheet name="Outcomes Based on Goals" sheetId="15" r:id="rId4"/>
    <sheet name="PivotTable OutcomesBasedonGoals" sheetId="27" r:id="rId5"/>
    <sheet name="Chart OutcomesBasedonGoals" sheetId="28" r:id="rId6"/>
    <sheet name="Category Statistics" sheetId="2" r:id="rId7"/>
    <sheet name="Subcategory Statistics" sheetId="3" r:id="rId8"/>
    <sheet name="Date Created Conversion " sheetId="4" r:id="rId9"/>
    <sheet name="Edinburgh Research" sheetId="5" r:id="rId10"/>
  </sheets>
  <definedNames>
    <definedName name="_xlnm._FilterDatabase" localSheetId="0" hidden="1">Kickstarter!$A$1:$U$4115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5" l="1"/>
  <c r="B13" i="15"/>
  <c r="D13" i="15"/>
  <c r="D12" i="15"/>
  <c r="D11" i="15"/>
  <c r="D10" i="15"/>
  <c r="D9" i="15"/>
  <c r="D8" i="15"/>
  <c r="D7" i="15"/>
  <c r="D6" i="15"/>
  <c r="D5" i="15"/>
  <c r="D4" i="15"/>
  <c r="D3" i="15"/>
  <c r="D2" i="15"/>
  <c r="C12" i="15"/>
  <c r="C11" i="15"/>
  <c r="C10" i="15"/>
  <c r="C9" i="15"/>
  <c r="C8" i="15"/>
  <c r="C7" i="15"/>
  <c r="C6" i="15"/>
  <c r="C5" i="15"/>
  <c r="C4" i="15"/>
  <c r="C3" i="15"/>
  <c r="C2" i="15"/>
  <c r="B12" i="15"/>
  <c r="B11" i="15"/>
  <c r="B10" i="15"/>
  <c r="B9" i="15"/>
  <c r="E9" i="15" s="1"/>
  <c r="H9" i="15" s="1"/>
  <c r="B8" i="15"/>
  <c r="B7" i="15"/>
  <c r="B6" i="15"/>
  <c r="B5" i="15"/>
  <c r="B4" i="15"/>
  <c r="B3" i="15"/>
  <c r="B2" i="15"/>
  <c r="E8" i="15" l="1"/>
  <c r="H8" i="15" s="1"/>
  <c r="E10" i="15"/>
  <c r="F10" i="15" s="1"/>
  <c r="G9" i="15"/>
  <c r="F11" i="15"/>
  <c r="E7" i="15"/>
  <c r="G7" i="15" s="1"/>
  <c r="E6" i="15"/>
  <c r="F6" i="15" s="1"/>
  <c r="F9" i="15"/>
  <c r="E2" i="15"/>
  <c r="G2" i="15" s="1"/>
  <c r="E5" i="15"/>
  <c r="H5" i="15" s="1"/>
  <c r="F8" i="15"/>
  <c r="E12" i="15"/>
  <c r="G12" i="15" s="1"/>
  <c r="E4" i="15"/>
  <c r="F4" i="15" s="1"/>
  <c r="E11" i="15"/>
  <c r="G11" i="15" s="1"/>
  <c r="E3" i="15"/>
  <c r="G3" i="15" s="1"/>
  <c r="E13" i="15"/>
  <c r="D3" i="5"/>
  <c r="D4" i="5"/>
  <c r="D5" i="5"/>
  <c r="D6" i="5"/>
  <c r="C3" i="5"/>
  <c r="C4" i="5"/>
  <c r="C5" i="5"/>
  <c r="C6" i="5"/>
  <c r="C2" i="5"/>
  <c r="D2" i="5"/>
  <c r="B3" i="5"/>
  <c r="B4" i="5"/>
  <c r="B5" i="5"/>
  <c r="B6" i="5"/>
  <c r="B2" i="5"/>
  <c r="G10" i="15" l="1"/>
  <c r="G8" i="15"/>
  <c r="H10" i="15"/>
  <c r="H11" i="15"/>
  <c r="F2" i="15"/>
  <c r="F5" i="15"/>
  <c r="H12" i="15"/>
  <c r="G5" i="15"/>
  <c r="H4" i="15"/>
  <c r="H3" i="15"/>
  <c r="H6" i="15"/>
  <c r="G6" i="15"/>
  <c r="G4" i="15"/>
  <c r="F7" i="15"/>
  <c r="H7" i="15"/>
  <c r="F12" i="15"/>
  <c r="H2" i="15"/>
  <c r="F3" i="15"/>
  <c r="F13" i="15"/>
  <c r="H13" i="15"/>
  <c r="G13" i="15"/>
  <c r="O2736" i="1"/>
  <c r="O2245" i="1"/>
  <c r="O1255" i="1"/>
  <c r="O1014" i="1"/>
  <c r="O2016" i="1"/>
  <c r="O3842" i="1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012" i="1"/>
  <c r="T2268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646" i="1"/>
  <c r="T2039" i="1"/>
  <c r="T3710" i="1"/>
  <c r="T2267" i="1"/>
  <c r="T2726" i="1"/>
  <c r="T1259" i="1"/>
  <c r="T1958" i="1"/>
  <c r="T2341" i="1"/>
  <c r="T308" i="1"/>
  <c r="T2216" i="1"/>
  <c r="T1194" i="1"/>
  <c r="T3446" i="1"/>
  <c r="T2081" i="1"/>
  <c r="T2257" i="1"/>
  <c r="T3584" i="1"/>
  <c r="T3294" i="1"/>
  <c r="T1970" i="1"/>
  <c r="T2186" i="1"/>
  <c r="T320" i="1"/>
  <c r="T2273" i="1"/>
  <c r="T1530" i="1"/>
  <c r="T2023" i="1"/>
  <c r="T2073" i="1"/>
  <c r="T1224" i="1"/>
  <c r="T647" i="1"/>
  <c r="T1506" i="1"/>
  <c r="T1612" i="1"/>
  <c r="T2254" i="1"/>
  <c r="T2242" i="1"/>
  <c r="T2280" i="1"/>
  <c r="T1198" i="1"/>
  <c r="T656" i="1"/>
  <c r="T845" i="1"/>
  <c r="T2488" i="1"/>
  <c r="T1632" i="1"/>
  <c r="T2717" i="1"/>
  <c r="T1835" i="1"/>
  <c r="T1973" i="1"/>
  <c r="T1967" i="1"/>
  <c r="T1200" i="1"/>
  <c r="T1754" i="1"/>
  <c r="T1966" i="1"/>
  <c r="T1975" i="1"/>
  <c r="T384" i="1"/>
  <c r="T1212" i="1"/>
  <c r="T2107" i="1"/>
  <c r="T2330" i="1"/>
  <c r="T1199" i="1"/>
  <c r="T2724" i="1"/>
  <c r="T1378" i="1"/>
  <c r="T3654" i="1"/>
  <c r="T1538" i="1"/>
  <c r="T2177" i="1"/>
  <c r="T2008" i="1"/>
  <c r="T2042" i="1"/>
  <c r="T110" i="1"/>
  <c r="T2739" i="1"/>
  <c r="T3026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1955" i="1"/>
  <c r="T2032" i="1"/>
  <c r="T2117" i="1"/>
  <c r="T3832" i="1"/>
  <c r="T2610" i="1"/>
  <c r="T2258" i="1"/>
  <c r="T3393" i="1"/>
  <c r="T3368" i="1"/>
  <c r="T111" i="1"/>
  <c r="T2275" i="1"/>
  <c r="T1388" i="1"/>
  <c r="T2068" i="1"/>
  <c r="T858" i="1"/>
  <c r="T3364" i="1"/>
  <c r="T2004" i="1"/>
  <c r="T1509" i="1"/>
  <c r="T3473" i="1"/>
  <c r="T389" i="1"/>
  <c r="T658" i="1"/>
  <c r="T1260" i="1"/>
  <c r="T3039" i="1"/>
  <c r="T1385" i="1"/>
  <c r="T1953" i="1"/>
  <c r="T2335" i="1"/>
  <c r="T1285" i="1"/>
  <c r="T2037" i="1"/>
  <c r="T3316" i="1"/>
  <c r="T3410" i="1"/>
  <c r="T3721" i="1"/>
  <c r="T1977" i="1"/>
  <c r="T385" i="1"/>
  <c r="T1526" i="1"/>
  <c r="T1968" i="1"/>
  <c r="T1022" i="1"/>
  <c r="T1520" i="1"/>
  <c r="T1841" i="1"/>
  <c r="T790" i="1"/>
  <c r="T1351" i="1"/>
  <c r="T1380" i="1"/>
  <c r="T2445" i="1"/>
  <c r="T2501" i="1"/>
  <c r="T1257" i="1"/>
  <c r="T1676" i="1"/>
  <c r="T1752" i="1"/>
  <c r="T2059" i="1"/>
  <c r="T2730" i="1"/>
  <c r="T3464" i="1"/>
  <c r="T3601" i="1"/>
  <c r="T1952" i="1"/>
  <c r="T2027" i="1"/>
  <c r="T1252" i="1"/>
  <c r="T1838" i="1"/>
  <c r="T2215" i="1"/>
  <c r="T1204" i="1"/>
  <c r="T1256" i="1"/>
  <c r="T2067" i="1"/>
  <c r="T83" i="1"/>
  <c r="T1954" i="1"/>
  <c r="T2062" i="1"/>
  <c r="T2213" i="1"/>
  <c r="T1928" i="1"/>
  <c r="T2547" i="1"/>
  <c r="T846" i="1"/>
  <c r="T1964" i="1"/>
  <c r="T2022" i="1"/>
  <c r="T260" i="1"/>
  <c r="T2066" i="1"/>
  <c r="T3048" i="1"/>
  <c r="T3458" i="1"/>
  <c r="T3462" i="1"/>
  <c r="T1376" i="1"/>
  <c r="T1477" i="1"/>
  <c r="T3157" i="1"/>
  <c r="T2621" i="1"/>
  <c r="T1939" i="1"/>
  <c r="T2638" i="1"/>
  <c r="T2837" i="1"/>
  <c r="T3445" i="1"/>
  <c r="T3709" i="1"/>
  <c r="T254" i="1"/>
  <c r="T2192" i="1"/>
  <c r="T2283" i="1"/>
  <c r="T2284" i="1"/>
  <c r="T3397" i="1"/>
  <c r="T3607" i="1"/>
  <c r="T39" i="1"/>
  <c r="T1358" i="1"/>
  <c r="T391" i="1"/>
  <c r="T2043" i="1"/>
  <c r="T2457" i="1"/>
  <c r="T787" i="1"/>
  <c r="T2172" i="1"/>
  <c r="T2458" i="1"/>
  <c r="T825" i="1"/>
  <c r="T1539" i="1"/>
  <c r="T2266" i="1"/>
  <c r="T2467" i="1"/>
  <c r="T3009" i="1"/>
  <c r="T3510" i="1"/>
  <c r="T3539" i="1"/>
  <c r="T301" i="1"/>
  <c r="T747" i="1"/>
  <c r="T2035" i="1"/>
  <c r="T274" i="1"/>
  <c r="T2991" i="1"/>
  <c r="T289" i="1"/>
  <c r="T1533" i="1"/>
  <c r="T2315" i="1"/>
  <c r="T1681" i="1"/>
  <c r="T2975" i="1"/>
  <c r="T3257" i="1"/>
  <c r="T3308" i="1"/>
  <c r="T3593" i="1"/>
  <c r="T359" i="1"/>
  <c r="T1527" i="1"/>
  <c r="T1655" i="1"/>
  <c r="T3656" i="1"/>
  <c r="T66" i="1"/>
  <c r="T1362" i="1"/>
  <c r="T1883" i="1"/>
  <c r="T2293" i="1"/>
  <c r="T2447" i="1"/>
  <c r="T1220" i="1"/>
  <c r="T1935" i="1"/>
  <c r="T2614" i="1"/>
  <c r="T2998" i="1"/>
  <c r="T3180" i="1"/>
  <c r="T1377" i="1"/>
  <c r="T1942" i="1"/>
  <c r="T2231" i="1"/>
  <c r="T2304" i="1"/>
  <c r="T2479" i="1"/>
  <c r="T2670" i="1"/>
  <c r="T2978" i="1"/>
  <c r="T3345" i="1"/>
  <c r="T3451" i="1"/>
  <c r="T3605" i="1"/>
  <c r="T348" i="1"/>
  <c r="T1642" i="1"/>
  <c r="T2617" i="1"/>
  <c r="T2732" i="1"/>
  <c r="T2836" i="1"/>
  <c r="T3295" i="1"/>
  <c r="T2251" i="1"/>
  <c r="T3523" i="1"/>
  <c r="T1959" i="1"/>
  <c r="T2060" i="1"/>
  <c r="T2448" i="1"/>
  <c r="T3030" i="1"/>
  <c r="T37" i="1"/>
  <c r="T1402" i="1"/>
  <c r="T1831" i="1"/>
  <c r="T2057" i="1"/>
  <c r="T1266" i="1"/>
  <c r="T1503" i="1"/>
  <c r="T1890" i="1"/>
  <c r="T2639" i="1"/>
  <c r="T3050" i="1"/>
  <c r="T14" i="1"/>
  <c r="T1762" i="1"/>
  <c r="T2641" i="1"/>
  <c r="T3267" i="1"/>
  <c r="T1466" i="1"/>
  <c r="T2224" i="1"/>
  <c r="T2971" i="1"/>
  <c r="T3167" i="1"/>
  <c r="T1277" i="1"/>
  <c r="T1519" i="1"/>
  <c r="T3612" i="1"/>
  <c r="T1190" i="1"/>
  <c r="T1668" i="1"/>
  <c r="T2025" i="1"/>
  <c r="T2181" i="1"/>
  <c r="T3233" i="1"/>
  <c r="T15" i="1"/>
  <c r="T734" i="1"/>
  <c r="T815" i="1"/>
  <c r="T3168" i="1"/>
  <c r="T3485" i="1"/>
  <c r="T3837" i="1"/>
  <c r="T1221" i="1"/>
  <c r="T2668" i="1"/>
  <c r="T3311" i="1"/>
  <c r="T741" i="1"/>
  <c r="T2632" i="1"/>
  <c r="T3012" i="1"/>
  <c r="T3493" i="1"/>
  <c r="T281" i="1"/>
  <c r="T1517" i="1"/>
  <c r="T1961" i="1"/>
  <c r="T2229" i="1"/>
  <c r="T2316" i="1"/>
  <c r="T3015" i="1"/>
  <c r="T276" i="1"/>
  <c r="T282" i="1"/>
  <c r="T729" i="1"/>
  <c r="T820" i="1"/>
  <c r="T1633" i="1"/>
  <c r="T2217" i="1"/>
  <c r="T2525" i="1"/>
  <c r="T2545" i="1"/>
  <c r="T2555" i="1"/>
  <c r="T3536" i="1"/>
  <c r="T3718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1857" i="1"/>
  <c r="T2264" i="1"/>
  <c r="T2281" i="1"/>
  <c r="T2712" i="1"/>
  <c r="T3274" i="1"/>
  <c r="T3714" i="1"/>
  <c r="T78" i="1"/>
  <c r="T272" i="1"/>
  <c r="T2058" i="1"/>
  <c r="T2075" i="1"/>
  <c r="T2183" i="1"/>
  <c r="T2237" i="1"/>
  <c r="T3351" i="1"/>
  <c r="T3454" i="1"/>
  <c r="T3538" i="1"/>
  <c r="T3611" i="1"/>
  <c r="T3829" i="1"/>
  <c r="T802" i="1"/>
  <c r="T814" i="1"/>
  <c r="T1250" i="1"/>
  <c r="T2207" i="1"/>
  <c r="T3452" i="1"/>
  <c r="T2211" i="1"/>
  <c r="T3787" i="1"/>
  <c r="T280" i="1"/>
  <c r="T1515" i="1"/>
  <c r="T1948" i="1"/>
  <c r="T2796" i="1"/>
  <c r="T3472" i="1"/>
  <c r="T2298" i="1"/>
  <c r="T3049" i="1"/>
  <c r="T3564" i="1"/>
  <c r="T63" i="1"/>
  <c r="T278" i="1"/>
  <c r="T745" i="1"/>
  <c r="T785" i="1"/>
  <c r="T1465" i="1"/>
  <c r="T1748" i="1"/>
  <c r="T2050" i="1"/>
  <c r="T2065" i="1"/>
  <c r="T2119" i="1"/>
  <c r="T2740" i="1"/>
  <c r="T271" i="1"/>
  <c r="T657" i="1"/>
  <c r="T1348" i="1"/>
  <c r="T2168" i="1"/>
  <c r="T2201" i="1"/>
  <c r="T2260" i="1"/>
  <c r="T2985" i="1"/>
  <c r="T3035" i="1"/>
  <c r="T268" i="1"/>
  <c r="T1218" i="1"/>
  <c r="T1293" i="1"/>
  <c r="T1619" i="1"/>
  <c r="T2105" i="1"/>
  <c r="T2296" i="1"/>
  <c r="T2623" i="1"/>
  <c r="T3330" i="1"/>
  <c r="T3773" i="1"/>
  <c r="T21" i="1"/>
  <c r="T840" i="1"/>
  <c r="T1040" i="1"/>
  <c r="T1391" i="1"/>
  <c r="T1535" i="1"/>
  <c r="T1609" i="1"/>
  <c r="T1892" i="1"/>
  <c r="T1900" i="1"/>
  <c r="T2727" i="1"/>
  <c r="T642" i="1"/>
  <c r="T722" i="1"/>
  <c r="T792" i="1"/>
  <c r="T860" i="1"/>
  <c r="T2333" i="1"/>
  <c r="T2622" i="1"/>
  <c r="T3298" i="1"/>
  <c r="T3560" i="1"/>
  <c r="T3614" i="1"/>
  <c r="T3" i="1"/>
  <c r="T788" i="1"/>
  <c r="T1657" i="1"/>
  <c r="T1834" i="1"/>
  <c r="T2061" i="1"/>
  <c r="T3028" i="1"/>
  <c r="T3482" i="1"/>
  <c r="T3779" i="1"/>
  <c r="T3822" i="1"/>
  <c r="T38" i="1"/>
  <c r="T44" i="1"/>
  <c r="T382" i="1"/>
  <c r="T404" i="1"/>
  <c r="T1652" i="1"/>
  <c r="T2818" i="1"/>
  <c r="T3396" i="1"/>
  <c r="T115" i="1"/>
  <c r="T655" i="1"/>
  <c r="T1298" i="1"/>
  <c r="T2279" i="1"/>
  <c r="T2612" i="1"/>
  <c r="T3712" i="1"/>
  <c r="T117" i="1"/>
  <c r="T651" i="1"/>
  <c r="T1671" i="1"/>
  <c r="T2725" i="1"/>
  <c r="T3425" i="1"/>
  <c r="T3459" i="1"/>
  <c r="T3677" i="1"/>
  <c r="T3816" i="1"/>
  <c r="T258" i="1"/>
  <c r="T1474" i="1"/>
  <c r="T1524" i="1"/>
  <c r="T2167" i="1"/>
  <c r="T2180" i="1"/>
  <c r="T3336" i="1"/>
  <c r="T3373" i="1"/>
  <c r="T3463" i="1"/>
  <c r="T3684" i="1"/>
  <c r="T3686" i="1"/>
  <c r="T1254" i="1"/>
  <c r="T1848" i="1"/>
  <c r="T1944" i="1"/>
  <c r="T3342" i="1"/>
  <c r="T3407" i="1"/>
  <c r="T3422" i="1"/>
  <c r="T3484" i="1"/>
  <c r="T3671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329" i="1"/>
  <c r="T1354" i="1"/>
  <c r="T1541" i="1"/>
  <c r="T2041" i="1"/>
  <c r="T2104" i="1"/>
  <c r="T2474" i="1"/>
  <c r="T2822" i="1"/>
  <c r="T3302" i="1"/>
  <c r="T3613" i="1"/>
  <c r="T3706" i="1"/>
  <c r="T1192" i="1"/>
  <c r="T1197" i="1"/>
  <c r="T1302" i="1"/>
  <c r="T1390" i="1"/>
  <c r="T1532" i="1"/>
  <c r="T1823" i="1"/>
  <c r="T1886" i="1"/>
  <c r="T2120" i="1"/>
  <c r="T3441" i="1"/>
  <c r="T249" i="1"/>
  <c r="T822" i="1"/>
  <c r="T826" i="1"/>
  <c r="T1355" i="1"/>
  <c r="T2253" i="1"/>
  <c r="T2303" i="1"/>
  <c r="T2454" i="1"/>
  <c r="T249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57" i="1"/>
  <c r="T1214" i="1"/>
  <c r="T2495" i="1"/>
  <c r="T2923" i="1"/>
  <c r="T2980" i="1"/>
  <c r="T2983" i="1"/>
  <c r="T3678" i="1"/>
  <c r="T3695" i="1"/>
  <c r="T3785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1064" i="1"/>
  <c r="T3799" i="1"/>
  <c r="T3939" i="1"/>
  <c r="T1338" i="1"/>
  <c r="T981" i="1"/>
  <c r="T701" i="1"/>
  <c r="T1006" i="1"/>
  <c r="T709" i="1"/>
  <c r="T1587" i="1"/>
  <c r="T3975" i="1"/>
  <c r="T887" i="1"/>
  <c r="T1007" i="1"/>
  <c r="T3146" i="1"/>
  <c r="T690" i="1"/>
  <c r="T1873" i="1"/>
  <c r="T4108" i="1"/>
  <c r="T776" i="1"/>
  <c r="T1343" i="1"/>
  <c r="T4024" i="1"/>
  <c r="T879" i="1"/>
  <c r="T1730" i="1"/>
  <c r="T1799" i="1"/>
  <c r="T3125" i="1"/>
  <c r="T3064" i="1"/>
  <c r="T3908" i="1"/>
  <c r="T1308" i="1"/>
  <c r="T1706" i="1"/>
  <c r="T1777" i="1"/>
  <c r="T3190" i="1"/>
  <c r="T454" i="1"/>
  <c r="T1078" i="1"/>
  <c r="T2676" i="1"/>
  <c r="T2902" i="1"/>
  <c r="T1794" i="1"/>
  <c r="T2917" i="1"/>
  <c r="T4069" i="1"/>
  <c r="T168" i="1"/>
  <c r="T2957" i="1"/>
  <c r="T3073" i="1"/>
  <c r="T3795" i="1"/>
  <c r="T4041" i="1"/>
  <c r="T1000" i="1"/>
  <c r="T1767" i="1"/>
  <c r="T1914" i="1"/>
  <c r="T3197" i="1"/>
  <c r="T203" i="1"/>
  <c r="T691" i="1"/>
  <c r="T3124" i="1"/>
  <c r="T1772" i="1"/>
  <c r="T3118" i="1"/>
  <c r="T4000" i="1"/>
  <c r="T218" i="1"/>
  <c r="T980" i="1"/>
  <c r="T3204" i="1"/>
  <c r="T1919" i="1"/>
  <c r="T3878" i="1"/>
  <c r="T4058" i="1"/>
  <c r="T1819" i="1"/>
  <c r="T2757" i="1"/>
  <c r="T3143" i="1"/>
  <c r="T3201" i="1"/>
  <c r="T206" i="1"/>
  <c r="T778" i="1"/>
  <c r="T1243" i="1"/>
  <c r="T3633" i="1"/>
  <c r="T485" i="1"/>
  <c r="T2678" i="1"/>
  <c r="T2857" i="1"/>
  <c r="T1339" i="1"/>
  <c r="T1554" i="1"/>
  <c r="T1816" i="1"/>
  <c r="T3904" i="1"/>
  <c r="T1694" i="1"/>
  <c r="T1788" i="1"/>
  <c r="T1804" i="1"/>
  <c r="T2325" i="1"/>
  <c r="T3978" i="1"/>
  <c r="T971" i="1"/>
  <c r="T1021" i="1"/>
  <c r="T1905" i="1"/>
  <c r="T1921" i="1"/>
  <c r="T4038" i="1"/>
  <c r="T699" i="1"/>
  <c r="T962" i="1"/>
  <c r="T972" i="1"/>
  <c r="T1769" i="1"/>
  <c r="T1776" i="1"/>
  <c r="T2703" i="1"/>
  <c r="T3209" i="1"/>
  <c r="T213" i="1"/>
  <c r="T1558" i="1"/>
  <c r="T1009" i="1"/>
  <c r="T1690" i="1"/>
  <c r="T3937" i="1"/>
  <c r="T956" i="1"/>
  <c r="T1719" i="1"/>
  <c r="T1866" i="1"/>
  <c r="T1908" i="1"/>
  <c r="T1922" i="1"/>
  <c r="T198" i="1"/>
  <c r="T866" i="1"/>
  <c r="T963" i="1"/>
  <c r="T1989" i="1"/>
  <c r="T2856" i="1"/>
  <c r="T2870" i="1"/>
  <c r="T3107" i="1"/>
  <c r="T771" i="1"/>
  <c r="T878" i="1"/>
  <c r="T888" i="1"/>
  <c r="T894" i="1"/>
  <c r="T1108" i="1"/>
  <c r="T1572" i="1"/>
  <c r="T1810" i="1"/>
  <c r="T2408" i="1"/>
  <c r="T3846" i="1"/>
  <c r="T179" i="1"/>
  <c r="T236" i="1"/>
  <c r="T885" i="1"/>
  <c r="T898" i="1"/>
  <c r="T954" i="1"/>
  <c r="T1139" i="1"/>
  <c r="T1306" i="1"/>
  <c r="T1317" i="1"/>
  <c r="T1782" i="1"/>
  <c r="T1786" i="1"/>
  <c r="T444" i="1"/>
  <c r="T673" i="1"/>
  <c r="T896" i="1"/>
  <c r="T961" i="1"/>
  <c r="T1071" i="1"/>
  <c r="T1797" i="1"/>
  <c r="T1912" i="1"/>
  <c r="T2323" i="1"/>
  <c r="T2600" i="1"/>
  <c r="T3104" i="1"/>
  <c r="T932" i="1"/>
  <c r="T953" i="1"/>
  <c r="T2875" i="1"/>
  <c r="T2891" i="1"/>
  <c r="T3989" i="1"/>
  <c r="T4003" i="1"/>
  <c r="T4046" i="1"/>
  <c r="T4054" i="1"/>
  <c r="T556" i="1"/>
  <c r="T901" i="1"/>
  <c r="T2913" i="1"/>
  <c r="T3913" i="1"/>
  <c r="T4037" i="1"/>
  <c r="T4096" i="1"/>
  <c r="T185" i="1"/>
  <c r="T767" i="1"/>
  <c r="T1114" i="1"/>
  <c r="T1781" i="1"/>
  <c r="T1807" i="1"/>
  <c r="T3637" i="1"/>
  <c r="T3916" i="1"/>
  <c r="T3945" i="1"/>
  <c r="T695" i="1"/>
  <c r="T974" i="1"/>
  <c r="T1015" i="1"/>
  <c r="T1806" i="1"/>
  <c r="T3635" i="1"/>
  <c r="T3985" i="1"/>
  <c r="T3997" i="1"/>
  <c r="T600" i="1"/>
  <c r="T713" i="1"/>
  <c r="T979" i="1"/>
  <c r="T1551" i="1"/>
  <c r="T1728" i="1"/>
  <c r="T2645" i="1"/>
  <c r="T2704" i="1"/>
  <c r="T2884" i="1"/>
  <c r="T3853" i="1"/>
  <c r="T4071" i="1"/>
  <c r="T182" i="1"/>
  <c r="T481" i="1"/>
  <c r="T1693" i="1"/>
  <c r="T2674" i="1"/>
  <c r="T2887" i="1"/>
  <c r="T3893" i="1"/>
  <c r="T3900" i="1"/>
  <c r="T1313" i="1"/>
  <c r="T1433" i="1"/>
  <c r="T2847" i="1"/>
  <c r="T2863" i="1"/>
  <c r="T3960" i="1"/>
  <c r="T3976" i="1"/>
  <c r="T3987" i="1"/>
  <c r="T704" i="1"/>
  <c r="T881" i="1"/>
  <c r="T923" i="1"/>
  <c r="T1016" i="1"/>
  <c r="T1315" i="1"/>
  <c r="T1492" i="1"/>
  <c r="T1689" i="1"/>
  <c r="T1805" i="1"/>
  <c r="T3639" i="1"/>
  <c r="T4042" i="1"/>
  <c r="T205" i="1"/>
  <c r="T936" i="1"/>
  <c r="T985" i="1"/>
  <c r="T1004" i="1"/>
  <c r="T2147" i="1"/>
  <c r="T3106" i="1"/>
  <c r="T3809" i="1"/>
  <c r="T672" i="1"/>
  <c r="T1079" i="1"/>
  <c r="T1230" i="1"/>
  <c r="T1548" i="1"/>
  <c r="T1593" i="1"/>
  <c r="T2129" i="1"/>
  <c r="T2364" i="1"/>
  <c r="T2744" i="1"/>
  <c r="T4077" i="1"/>
  <c r="T4112" i="1"/>
  <c r="T146" i="1"/>
  <c r="T687" i="1"/>
  <c r="T952" i="1"/>
  <c r="T964" i="1"/>
  <c r="T2139" i="1"/>
  <c r="T2159" i="1"/>
  <c r="T2675" i="1"/>
  <c r="T2684" i="1"/>
  <c r="T2749" i="1"/>
  <c r="T3736" i="1"/>
  <c r="T4030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202" i="1"/>
  <c r="T679" i="1"/>
  <c r="T682" i="1"/>
  <c r="T1069" i="1"/>
  <c r="T1307" i="1"/>
  <c r="T1702" i="1"/>
  <c r="T1783" i="1"/>
  <c r="T2000" i="1"/>
  <c r="T2699" i="1"/>
  <c r="T2780" i="1"/>
  <c r="T4035" i="1"/>
  <c r="T212" i="1"/>
  <c r="T241" i="1"/>
  <c r="T517" i="1"/>
  <c r="T995" i="1"/>
  <c r="T1502" i="1"/>
  <c r="T1692" i="1"/>
  <c r="T2409" i="1"/>
  <c r="T3111" i="1"/>
  <c r="T3205" i="1"/>
  <c r="T869" i="1"/>
  <c r="T876" i="1"/>
  <c r="T1785" i="1"/>
  <c r="T2598" i="1"/>
  <c r="T3053" i="1"/>
  <c r="T3957" i="1"/>
  <c r="T3961" i="1"/>
  <c r="T3969" i="1"/>
  <c r="T4012" i="1"/>
  <c r="T152" i="1"/>
  <c r="T521" i="1"/>
  <c r="T595" i="1"/>
  <c r="T1019" i="1"/>
  <c r="T1577" i="1"/>
  <c r="T2407" i="1"/>
  <c r="T2882" i="1"/>
  <c r="T3091" i="1"/>
  <c r="T3095" i="1"/>
  <c r="T313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482" i="1"/>
  <c r="T667" i="1"/>
  <c r="T1168" i="1"/>
  <c r="T2517" i="1"/>
  <c r="T2659" i="1"/>
  <c r="T2755" i="1"/>
  <c r="T2885" i="1"/>
  <c r="T4066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2" i="1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2736" i="1"/>
  <c r="S2245" i="1"/>
  <c r="U2245" i="1" s="1"/>
  <c r="S1255" i="1"/>
  <c r="U1255" i="1" s="1"/>
  <c r="S1014" i="1"/>
  <c r="U1014" i="1" s="1"/>
  <c r="S2016" i="1"/>
  <c r="U2016" i="1" s="1"/>
  <c r="S3842" i="1"/>
  <c r="U3842" i="1" s="1"/>
  <c r="S2613" i="1"/>
  <c r="U2613" i="1" s="1"/>
  <c r="S80" i="1"/>
  <c r="U80" i="1" s="1"/>
  <c r="S2247" i="1"/>
  <c r="U2247" i="1" s="1"/>
  <c r="S2261" i="1"/>
  <c r="U2261" i="1" s="1"/>
  <c r="S2187" i="1"/>
  <c r="U2187" i="1" s="1"/>
  <c r="S2271" i="1"/>
  <c r="U2271" i="1" s="1"/>
  <c r="S1945" i="1"/>
  <c r="U1945" i="1" s="1"/>
  <c r="S2077" i="1"/>
  <c r="U2077" i="1" s="1"/>
  <c r="S2723" i="1"/>
  <c r="U2723" i="1" s="1"/>
  <c r="S644" i="1"/>
  <c r="U644" i="1" s="1"/>
  <c r="S1960" i="1"/>
  <c r="U1960" i="1" s="1"/>
  <c r="S2626" i="1"/>
  <c r="U2626" i="1" s="1"/>
  <c r="S2244" i="1"/>
  <c r="U2244" i="1" s="1"/>
  <c r="S2274" i="1"/>
  <c r="U2274" i="1" s="1"/>
  <c r="S1662" i="1"/>
  <c r="U1662" i="1" s="1"/>
  <c r="S2233" i="1"/>
  <c r="U2233" i="1" s="1"/>
  <c r="S1480" i="1"/>
  <c r="U1480" i="1" s="1"/>
  <c r="S2230" i="1"/>
  <c r="U2230" i="1" s="1"/>
  <c r="S2236" i="1"/>
  <c r="U2236" i="1" s="1"/>
  <c r="S1972" i="1"/>
  <c r="U1972" i="1" s="1"/>
  <c r="S1963" i="1"/>
  <c r="U1963" i="1" s="1"/>
  <c r="S2194" i="1"/>
  <c r="U2194" i="1" s="1"/>
  <c r="S1980" i="1"/>
  <c r="U1980" i="1" s="1"/>
  <c r="S2189" i="1"/>
  <c r="U2189" i="1" s="1"/>
  <c r="S2737" i="1"/>
  <c r="U2737" i="1" s="1"/>
  <c r="S2252" i="1"/>
  <c r="U2252" i="1" s="1"/>
  <c r="S2627" i="1"/>
  <c r="U2627" i="1" s="1"/>
  <c r="S2199" i="1"/>
  <c r="U2199" i="1" s="1"/>
  <c r="S2227" i="1"/>
  <c r="U2227" i="1" s="1"/>
  <c r="S2018" i="1"/>
  <c r="U2018" i="1" s="1"/>
  <c r="S1764" i="1"/>
  <c r="U1764" i="1" s="1"/>
  <c r="S2619" i="1"/>
  <c r="U2619" i="1" s="1"/>
  <c r="S2013" i="1"/>
  <c r="U2013" i="1" s="1"/>
  <c r="S2047" i="1"/>
  <c r="U2047" i="1" s="1"/>
  <c r="S2243" i="1"/>
  <c r="U2243" i="1" s="1"/>
  <c r="S1950" i="1"/>
  <c r="U1950" i="1" s="1"/>
  <c r="S1946" i="1"/>
  <c r="U1946" i="1" s="1"/>
  <c r="S1217" i="1"/>
  <c r="U1217" i="1" s="1"/>
  <c r="S2263" i="1"/>
  <c r="U2263" i="1" s="1"/>
  <c r="S2272" i="1"/>
  <c r="U2272" i="1" s="1"/>
  <c r="S2204" i="1"/>
  <c r="U2204" i="1" s="1"/>
  <c r="S1956" i="1"/>
  <c r="U1956" i="1" s="1"/>
  <c r="S1974" i="1"/>
  <c r="U1974" i="1" s="1"/>
  <c r="S1478" i="1"/>
  <c r="U1478" i="1" s="1"/>
  <c r="S2603" i="1"/>
  <c r="U2603" i="1" s="1"/>
  <c r="S2629" i="1"/>
  <c r="U2629" i="1" s="1"/>
  <c r="S2259" i="1"/>
  <c r="U2259" i="1" s="1"/>
  <c r="S2026" i="1"/>
  <c r="U2026" i="1" s="1"/>
  <c r="S1971" i="1"/>
  <c r="U1971" i="1" s="1"/>
  <c r="S1514" i="1"/>
  <c r="U1514" i="1" s="1"/>
  <c r="S2078" i="1"/>
  <c r="U2078" i="1" s="1"/>
  <c r="S2202" i="1"/>
  <c r="U2202" i="1" s="1"/>
  <c r="S2196" i="1"/>
  <c r="U2196" i="1" s="1"/>
  <c r="S2238" i="1"/>
  <c r="U2238" i="1" s="1"/>
  <c r="S2329" i="1"/>
  <c r="U2329" i="1" s="1"/>
  <c r="S2184" i="1"/>
  <c r="U2184" i="1" s="1"/>
  <c r="S2338" i="1"/>
  <c r="U2338" i="1" s="1"/>
  <c r="S2082" i="1"/>
  <c r="U2082" i="1" s="1"/>
  <c r="S2045" i="1"/>
  <c r="U2045" i="1" s="1"/>
  <c r="S2191" i="1"/>
  <c r="U2191" i="1" s="1"/>
  <c r="S1403" i="1"/>
  <c r="U1403" i="1" s="1"/>
  <c r="S2234" i="1"/>
  <c r="U2234" i="1" s="1"/>
  <c r="S2015" i="1"/>
  <c r="U2015" i="1" s="1"/>
  <c r="S2729" i="1"/>
  <c r="U2729" i="1" s="1"/>
  <c r="S2185" i="1"/>
  <c r="U2185" i="1" s="1"/>
  <c r="S2021" i="1"/>
  <c r="U2021" i="1" s="1"/>
  <c r="S1534" i="1"/>
  <c r="U1534" i="1" s="1"/>
  <c r="S2052" i="1"/>
  <c r="U2052" i="1" s="1"/>
  <c r="S2256" i="1"/>
  <c r="U2256" i="1" s="1"/>
  <c r="S2996" i="1"/>
  <c r="U2996" i="1" s="1"/>
  <c r="S1467" i="1"/>
  <c r="U1467" i="1" s="1"/>
  <c r="S2195" i="1"/>
  <c r="U2195" i="1" s="1"/>
  <c r="S2312" i="1"/>
  <c r="U2312" i="1" s="1"/>
  <c r="S2449" i="1"/>
  <c r="U2449" i="1" s="1"/>
  <c r="S1382" i="1"/>
  <c r="U1382" i="1" s="1"/>
  <c r="S2040" i="1"/>
  <c r="U2040" i="1" s="1"/>
  <c r="S1536" i="1"/>
  <c r="U1536" i="1" s="1"/>
  <c r="S2190" i="1"/>
  <c r="U2190" i="1" s="1"/>
  <c r="S2277" i="1"/>
  <c r="U2277" i="1" s="1"/>
  <c r="S2609" i="1"/>
  <c r="U2609" i="1" s="1"/>
  <c r="S2282" i="1"/>
  <c r="U2282" i="1" s="1"/>
  <c r="S1979" i="1"/>
  <c r="U1979" i="1" s="1"/>
  <c r="S1957" i="1"/>
  <c r="U1957" i="1" s="1"/>
  <c r="S79" i="1"/>
  <c r="U79" i="1" s="1"/>
  <c r="S2036" i="1"/>
  <c r="U2036" i="1" s="1"/>
  <c r="S316" i="1"/>
  <c r="U316" i="1" s="1"/>
  <c r="S2741" i="1"/>
  <c r="U2741" i="1" s="1"/>
  <c r="S2203" i="1"/>
  <c r="U2203" i="1" s="1"/>
  <c r="S2003" i="1"/>
  <c r="U2003" i="1" s="1"/>
  <c r="S2269" i="1"/>
  <c r="U2269" i="1" s="1"/>
  <c r="S1346" i="1"/>
  <c r="U1346" i="1" s="1"/>
  <c r="S2246" i="1"/>
  <c r="U2246" i="1" s="1"/>
  <c r="S1976" i="1"/>
  <c r="U1976" i="1" s="1"/>
  <c r="S1969" i="1"/>
  <c r="U1969" i="1" s="1"/>
  <c r="S2031" i="1"/>
  <c r="U2031" i="1" s="1"/>
  <c r="S1982" i="1"/>
  <c r="U1982" i="1" s="1"/>
  <c r="S2635" i="1"/>
  <c r="U2635" i="1" s="1"/>
  <c r="S2054" i="1"/>
  <c r="U2054" i="1" s="1"/>
  <c r="S2239" i="1"/>
  <c r="U2239" i="1" s="1"/>
  <c r="S1023" i="1"/>
  <c r="U1023" i="1" s="1"/>
  <c r="S2709" i="1"/>
  <c r="U2709" i="1" s="1"/>
  <c r="S2301" i="1"/>
  <c r="U2301" i="1" s="1"/>
  <c r="S1947" i="1"/>
  <c r="U1947" i="1" s="1"/>
  <c r="S1978" i="1"/>
  <c r="U1978" i="1" s="1"/>
  <c r="S1032" i="1"/>
  <c r="U1032" i="1" s="1"/>
  <c r="S3728" i="1"/>
  <c r="U3728" i="1" s="1"/>
  <c r="S3155" i="1"/>
  <c r="U3155" i="1" s="1"/>
  <c r="S2235" i="1"/>
  <c r="U2235" i="1" s="1"/>
  <c r="S3813" i="1"/>
  <c r="U3813" i="1" s="1"/>
  <c r="S2262" i="1"/>
  <c r="U2262" i="1" s="1"/>
  <c r="S2604" i="1"/>
  <c r="U2604" i="1" s="1"/>
  <c r="S1196" i="1"/>
  <c r="U1196" i="1" s="1"/>
  <c r="S2012" i="1"/>
  <c r="U2012" i="1" s="1"/>
  <c r="S2268" i="1"/>
  <c r="U2268" i="1" s="1"/>
  <c r="S3003" i="1"/>
  <c r="U3003" i="1" s="1"/>
  <c r="S2072" i="1"/>
  <c r="U2072" i="1" s="1"/>
  <c r="S738" i="1"/>
  <c r="U738" i="1" s="1"/>
  <c r="S3355" i="1"/>
  <c r="U3355" i="1" s="1"/>
  <c r="S2005" i="1"/>
  <c r="U2005" i="1" s="1"/>
  <c r="S45" i="1"/>
  <c r="U45" i="1" s="1"/>
  <c r="S1839" i="1"/>
  <c r="U1839" i="1" s="1"/>
  <c r="S248" i="1"/>
  <c r="U248" i="1" s="1"/>
  <c r="S2011" i="1"/>
  <c r="U2011" i="1" s="1"/>
  <c r="S2034" i="1"/>
  <c r="U2034" i="1" s="1"/>
  <c r="S2611" i="1"/>
  <c r="U2611" i="1" s="1"/>
  <c r="S540" i="1"/>
  <c r="U540" i="1" s="1"/>
  <c r="S3027" i="1"/>
  <c r="U3027" i="1" s="1"/>
  <c r="S646" i="1"/>
  <c r="U646" i="1" s="1"/>
  <c r="S2039" i="1"/>
  <c r="U2039" i="1" s="1"/>
  <c r="S3710" i="1"/>
  <c r="U3710" i="1" s="1"/>
  <c r="S2267" i="1"/>
  <c r="U2267" i="1" s="1"/>
  <c r="S2726" i="1"/>
  <c r="U2726" i="1" s="1"/>
  <c r="S1259" i="1"/>
  <c r="U1259" i="1" s="1"/>
  <c r="S1958" i="1"/>
  <c r="U1958" i="1" s="1"/>
  <c r="S2341" i="1"/>
  <c r="U2341" i="1" s="1"/>
  <c r="S308" i="1"/>
  <c r="U308" i="1" s="1"/>
  <c r="S2216" i="1"/>
  <c r="U2216" i="1" s="1"/>
  <c r="S1194" i="1"/>
  <c r="U1194" i="1" s="1"/>
  <c r="S3446" i="1"/>
  <c r="U3446" i="1" s="1"/>
  <c r="S2081" i="1"/>
  <c r="U2081" i="1" s="1"/>
  <c r="S2257" i="1"/>
  <c r="U2257" i="1" s="1"/>
  <c r="S3584" i="1"/>
  <c r="U3584" i="1" s="1"/>
  <c r="S3294" i="1"/>
  <c r="U3294" i="1" s="1"/>
  <c r="S1970" i="1"/>
  <c r="U1970" i="1" s="1"/>
  <c r="S2186" i="1"/>
  <c r="U2186" i="1" s="1"/>
  <c r="S320" i="1"/>
  <c r="U320" i="1" s="1"/>
  <c r="S2273" i="1"/>
  <c r="U2273" i="1" s="1"/>
  <c r="S1530" i="1"/>
  <c r="U1530" i="1" s="1"/>
  <c r="S2023" i="1"/>
  <c r="U2023" i="1" s="1"/>
  <c r="S2073" i="1"/>
  <c r="U2073" i="1" s="1"/>
  <c r="S1224" i="1"/>
  <c r="U1224" i="1" s="1"/>
  <c r="S647" i="1"/>
  <c r="U647" i="1" s="1"/>
  <c r="S1506" i="1"/>
  <c r="U1506" i="1" s="1"/>
  <c r="S1612" i="1"/>
  <c r="U1612" i="1" s="1"/>
  <c r="S2254" i="1"/>
  <c r="U2254" i="1" s="1"/>
  <c r="S2242" i="1"/>
  <c r="U2242" i="1" s="1"/>
  <c r="S2280" i="1"/>
  <c r="U2280" i="1" s="1"/>
  <c r="S1198" i="1"/>
  <c r="U1198" i="1" s="1"/>
  <c r="S656" i="1"/>
  <c r="U656" i="1" s="1"/>
  <c r="S845" i="1"/>
  <c r="U845" i="1" s="1"/>
  <c r="S2488" i="1"/>
  <c r="U2488" i="1" s="1"/>
  <c r="S1632" i="1"/>
  <c r="U1632" i="1" s="1"/>
  <c r="S2717" i="1"/>
  <c r="U2717" i="1" s="1"/>
  <c r="S1835" i="1"/>
  <c r="U1835" i="1" s="1"/>
  <c r="S1973" i="1"/>
  <c r="U1973" i="1" s="1"/>
  <c r="S1967" i="1"/>
  <c r="U1967" i="1" s="1"/>
  <c r="S1200" i="1"/>
  <c r="U1200" i="1" s="1"/>
  <c r="S1754" i="1"/>
  <c r="U1754" i="1" s="1"/>
  <c r="S1966" i="1"/>
  <c r="U1966" i="1" s="1"/>
  <c r="S1975" i="1"/>
  <c r="U1975" i="1" s="1"/>
  <c r="S384" i="1"/>
  <c r="U384" i="1" s="1"/>
  <c r="S1212" i="1"/>
  <c r="U1212" i="1" s="1"/>
  <c r="S2107" i="1"/>
  <c r="U2107" i="1" s="1"/>
  <c r="S2330" i="1"/>
  <c r="U2330" i="1" s="1"/>
  <c r="S1199" i="1"/>
  <c r="U1199" i="1" s="1"/>
  <c r="S2724" i="1"/>
  <c r="U2724" i="1" s="1"/>
  <c r="S1378" i="1"/>
  <c r="U1378" i="1" s="1"/>
  <c r="S3654" i="1"/>
  <c r="U3654" i="1" s="1"/>
  <c r="S1538" i="1"/>
  <c r="U1538" i="1" s="1"/>
  <c r="S2177" i="1"/>
  <c r="U2177" i="1" s="1"/>
  <c r="S2008" i="1"/>
  <c r="U2008" i="1" s="1"/>
  <c r="S2042" i="1"/>
  <c r="U2042" i="1" s="1"/>
  <c r="S110" i="1"/>
  <c r="U110" i="1" s="1"/>
  <c r="S2739" i="1"/>
  <c r="U2739" i="1" s="1"/>
  <c r="S3026" i="1"/>
  <c r="U3026" i="1" s="1"/>
  <c r="S2226" i="1"/>
  <c r="U2226" i="1" s="1"/>
  <c r="S1289" i="1"/>
  <c r="U1289" i="1" s="1"/>
  <c r="S2817" i="1"/>
  <c r="U2817" i="1" s="1"/>
  <c r="S1925" i="1"/>
  <c r="U1925" i="1" s="1"/>
  <c r="S264" i="1"/>
  <c r="U264" i="1" s="1"/>
  <c r="S3720" i="1"/>
  <c r="U3720" i="1" s="1"/>
  <c r="S759" i="1"/>
  <c r="U759" i="1" s="1"/>
  <c r="S1025" i="1"/>
  <c r="U1025" i="1" s="1"/>
  <c r="S2014" i="1"/>
  <c r="U2014" i="1" s="1"/>
  <c r="S2006" i="1"/>
  <c r="U2006" i="1" s="1"/>
  <c r="S833" i="1"/>
  <c r="U833" i="1" s="1"/>
  <c r="S2710" i="1"/>
  <c r="U2710" i="1" s="1"/>
  <c r="S306" i="1"/>
  <c r="U306" i="1" s="1"/>
  <c r="S287" i="1"/>
  <c r="U287" i="1" s="1"/>
  <c r="S3820" i="1"/>
  <c r="U3820" i="1" s="1"/>
  <c r="S1955" i="1"/>
  <c r="U1955" i="1" s="1"/>
  <c r="S2032" i="1"/>
  <c r="U2032" i="1" s="1"/>
  <c r="S2117" i="1"/>
  <c r="U2117" i="1" s="1"/>
  <c r="S3832" i="1"/>
  <c r="U3832" i="1" s="1"/>
  <c r="S2610" i="1"/>
  <c r="U2610" i="1" s="1"/>
  <c r="S2258" i="1"/>
  <c r="U2258" i="1" s="1"/>
  <c r="S3393" i="1"/>
  <c r="U3393" i="1" s="1"/>
  <c r="S3368" i="1"/>
  <c r="U3368" i="1" s="1"/>
  <c r="S111" i="1"/>
  <c r="U111" i="1" s="1"/>
  <c r="S2275" i="1"/>
  <c r="U2275" i="1" s="1"/>
  <c r="S1388" i="1"/>
  <c r="U1388" i="1" s="1"/>
  <c r="S2068" i="1"/>
  <c r="U2068" i="1" s="1"/>
  <c r="S858" i="1"/>
  <c r="U858" i="1" s="1"/>
  <c r="S3364" i="1"/>
  <c r="U3364" i="1" s="1"/>
  <c r="S2004" i="1"/>
  <c r="U2004" i="1" s="1"/>
  <c r="S1509" i="1"/>
  <c r="U1509" i="1" s="1"/>
  <c r="S3473" i="1"/>
  <c r="U3473" i="1" s="1"/>
  <c r="S389" i="1"/>
  <c r="U389" i="1" s="1"/>
  <c r="S658" i="1"/>
  <c r="U658" i="1" s="1"/>
  <c r="S1260" i="1"/>
  <c r="U1260" i="1" s="1"/>
  <c r="S3039" i="1"/>
  <c r="U3039" i="1" s="1"/>
  <c r="S1385" i="1"/>
  <c r="U1385" i="1" s="1"/>
  <c r="S1953" i="1"/>
  <c r="U1953" i="1" s="1"/>
  <c r="S2335" i="1"/>
  <c r="U2335" i="1" s="1"/>
  <c r="S1285" i="1"/>
  <c r="U1285" i="1" s="1"/>
  <c r="S2037" i="1"/>
  <c r="U2037" i="1" s="1"/>
  <c r="S3316" i="1"/>
  <c r="U3316" i="1" s="1"/>
  <c r="S3410" i="1"/>
  <c r="U3410" i="1" s="1"/>
  <c r="S3721" i="1"/>
  <c r="U3721" i="1" s="1"/>
  <c r="S1977" i="1"/>
  <c r="U1977" i="1" s="1"/>
  <c r="S385" i="1"/>
  <c r="U385" i="1" s="1"/>
  <c r="S1526" i="1"/>
  <c r="U1526" i="1" s="1"/>
  <c r="S1968" i="1"/>
  <c r="U1968" i="1" s="1"/>
  <c r="S1022" i="1"/>
  <c r="U1022" i="1" s="1"/>
  <c r="S1520" i="1"/>
  <c r="U1520" i="1" s="1"/>
  <c r="S1841" i="1"/>
  <c r="U1841" i="1" s="1"/>
  <c r="S790" i="1"/>
  <c r="U790" i="1" s="1"/>
  <c r="S1351" i="1"/>
  <c r="U1351" i="1" s="1"/>
  <c r="S1380" i="1"/>
  <c r="U1380" i="1" s="1"/>
  <c r="S2445" i="1"/>
  <c r="U2445" i="1" s="1"/>
  <c r="S2501" i="1"/>
  <c r="U2501" i="1" s="1"/>
  <c r="S1257" i="1"/>
  <c r="U1257" i="1" s="1"/>
  <c r="S1676" i="1"/>
  <c r="U1676" i="1" s="1"/>
  <c r="S1752" i="1"/>
  <c r="U1752" i="1" s="1"/>
  <c r="S2059" i="1"/>
  <c r="U2059" i="1" s="1"/>
  <c r="S2730" i="1"/>
  <c r="U2730" i="1" s="1"/>
  <c r="S3464" i="1"/>
  <c r="U3464" i="1" s="1"/>
  <c r="S3601" i="1"/>
  <c r="U3601" i="1" s="1"/>
  <c r="S1952" i="1"/>
  <c r="U1952" i="1" s="1"/>
  <c r="S2027" i="1"/>
  <c r="U2027" i="1" s="1"/>
  <c r="S1252" i="1"/>
  <c r="U1252" i="1" s="1"/>
  <c r="S1838" i="1"/>
  <c r="U1838" i="1" s="1"/>
  <c r="S2215" i="1"/>
  <c r="U2215" i="1" s="1"/>
  <c r="S1204" i="1"/>
  <c r="U1204" i="1" s="1"/>
  <c r="S1256" i="1"/>
  <c r="U1256" i="1" s="1"/>
  <c r="S2067" i="1"/>
  <c r="U2067" i="1" s="1"/>
  <c r="S83" i="1"/>
  <c r="U83" i="1" s="1"/>
  <c r="S1954" i="1"/>
  <c r="U1954" i="1" s="1"/>
  <c r="S2062" i="1"/>
  <c r="U2062" i="1" s="1"/>
  <c r="S2213" i="1"/>
  <c r="U2213" i="1" s="1"/>
  <c r="S1928" i="1"/>
  <c r="U1928" i="1" s="1"/>
  <c r="S2547" i="1"/>
  <c r="U2547" i="1" s="1"/>
  <c r="S846" i="1"/>
  <c r="U846" i="1" s="1"/>
  <c r="S1964" i="1"/>
  <c r="U1964" i="1" s="1"/>
  <c r="S2022" i="1"/>
  <c r="U2022" i="1" s="1"/>
  <c r="S260" i="1"/>
  <c r="U260" i="1" s="1"/>
  <c r="S2066" i="1"/>
  <c r="U2066" i="1" s="1"/>
  <c r="S3048" i="1"/>
  <c r="U3048" i="1" s="1"/>
  <c r="S3458" i="1"/>
  <c r="U3458" i="1" s="1"/>
  <c r="S3462" i="1"/>
  <c r="U3462" i="1" s="1"/>
  <c r="S1376" i="1"/>
  <c r="U1376" i="1" s="1"/>
  <c r="S1477" i="1"/>
  <c r="U1477" i="1" s="1"/>
  <c r="S3157" i="1"/>
  <c r="U3157" i="1" s="1"/>
  <c r="S2621" i="1"/>
  <c r="U2621" i="1" s="1"/>
  <c r="S1939" i="1"/>
  <c r="U1939" i="1" s="1"/>
  <c r="S2638" i="1"/>
  <c r="U2638" i="1" s="1"/>
  <c r="S2837" i="1"/>
  <c r="U2837" i="1" s="1"/>
  <c r="S3445" i="1"/>
  <c r="U3445" i="1" s="1"/>
  <c r="S3709" i="1"/>
  <c r="U3709" i="1" s="1"/>
  <c r="S254" i="1"/>
  <c r="U254" i="1" s="1"/>
  <c r="S2192" i="1"/>
  <c r="U2192" i="1" s="1"/>
  <c r="S2283" i="1"/>
  <c r="U2283" i="1" s="1"/>
  <c r="S2284" i="1"/>
  <c r="U2284" i="1" s="1"/>
  <c r="S3397" i="1"/>
  <c r="U3397" i="1" s="1"/>
  <c r="S3607" i="1"/>
  <c r="U3607" i="1" s="1"/>
  <c r="S39" i="1"/>
  <c r="U39" i="1" s="1"/>
  <c r="S1358" i="1"/>
  <c r="U1358" i="1" s="1"/>
  <c r="S391" i="1"/>
  <c r="U391" i="1" s="1"/>
  <c r="S2043" i="1"/>
  <c r="U2043" i="1" s="1"/>
  <c r="S2457" i="1"/>
  <c r="U2457" i="1" s="1"/>
  <c r="S787" i="1"/>
  <c r="U787" i="1" s="1"/>
  <c r="S2172" i="1"/>
  <c r="U2172" i="1" s="1"/>
  <c r="S2458" i="1"/>
  <c r="U2458" i="1" s="1"/>
  <c r="S825" i="1"/>
  <c r="U825" i="1" s="1"/>
  <c r="S1539" i="1"/>
  <c r="U1539" i="1" s="1"/>
  <c r="S2266" i="1"/>
  <c r="U2266" i="1" s="1"/>
  <c r="S2467" i="1"/>
  <c r="U2467" i="1" s="1"/>
  <c r="S3009" i="1"/>
  <c r="U3009" i="1" s="1"/>
  <c r="S3510" i="1"/>
  <c r="U3510" i="1" s="1"/>
  <c r="S3539" i="1"/>
  <c r="U3539" i="1" s="1"/>
  <c r="S301" i="1"/>
  <c r="U301" i="1" s="1"/>
  <c r="S747" i="1"/>
  <c r="U747" i="1" s="1"/>
  <c r="S2035" i="1"/>
  <c r="U2035" i="1" s="1"/>
  <c r="S274" i="1"/>
  <c r="U274" i="1" s="1"/>
  <c r="S2991" i="1"/>
  <c r="U2991" i="1" s="1"/>
  <c r="S289" i="1"/>
  <c r="U289" i="1" s="1"/>
  <c r="S1533" i="1"/>
  <c r="U1533" i="1" s="1"/>
  <c r="S2315" i="1"/>
  <c r="U2315" i="1" s="1"/>
  <c r="S1681" i="1"/>
  <c r="U1681" i="1" s="1"/>
  <c r="S2975" i="1"/>
  <c r="U2975" i="1" s="1"/>
  <c r="S3257" i="1"/>
  <c r="U3257" i="1" s="1"/>
  <c r="S3308" i="1"/>
  <c r="U3308" i="1" s="1"/>
  <c r="S3593" i="1"/>
  <c r="U3593" i="1" s="1"/>
  <c r="S359" i="1"/>
  <c r="U359" i="1" s="1"/>
  <c r="S1527" i="1"/>
  <c r="U1527" i="1" s="1"/>
  <c r="S1655" i="1"/>
  <c r="U1655" i="1" s="1"/>
  <c r="S3656" i="1"/>
  <c r="U3656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1220" i="1"/>
  <c r="U1220" i="1" s="1"/>
  <c r="S1935" i="1"/>
  <c r="U1935" i="1" s="1"/>
  <c r="S2614" i="1"/>
  <c r="U2614" i="1" s="1"/>
  <c r="S2998" i="1"/>
  <c r="U2998" i="1" s="1"/>
  <c r="S3180" i="1"/>
  <c r="U3180" i="1" s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2978" i="1"/>
  <c r="U2978" i="1" s="1"/>
  <c r="S3345" i="1"/>
  <c r="U3345" i="1" s="1"/>
  <c r="S3451" i="1"/>
  <c r="U3451" i="1" s="1"/>
  <c r="S3605" i="1"/>
  <c r="U3605" i="1" s="1"/>
  <c r="S348" i="1"/>
  <c r="U348" i="1" s="1"/>
  <c r="S1642" i="1"/>
  <c r="U1642" i="1" s="1"/>
  <c r="S2617" i="1"/>
  <c r="U2617" i="1" s="1"/>
  <c r="S2732" i="1"/>
  <c r="U2732" i="1" s="1"/>
  <c r="S2836" i="1"/>
  <c r="U2836" i="1" s="1"/>
  <c r="S3295" i="1"/>
  <c r="U3295" i="1" s="1"/>
  <c r="S2251" i="1"/>
  <c r="U2251" i="1" s="1"/>
  <c r="S3523" i="1"/>
  <c r="U3523" i="1" s="1"/>
  <c r="S1959" i="1"/>
  <c r="U1959" i="1" s="1"/>
  <c r="S2060" i="1"/>
  <c r="U2060" i="1" s="1"/>
  <c r="S2448" i="1"/>
  <c r="U2448" i="1" s="1"/>
  <c r="S3030" i="1"/>
  <c r="U3030" i="1" s="1"/>
  <c r="S37" i="1"/>
  <c r="U37" i="1" s="1"/>
  <c r="S1402" i="1"/>
  <c r="U1402" i="1" s="1"/>
  <c r="S1831" i="1"/>
  <c r="U1831" i="1" s="1"/>
  <c r="S2057" i="1"/>
  <c r="U2057" i="1" s="1"/>
  <c r="S1266" i="1"/>
  <c r="U1266" i="1" s="1"/>
  <c r="S1503" i="1"/>
  <c r="U1503" i="1" s="1"/>
  <c r="S1890" i="1"/>
  <c r="U1890" i="1" s="1"/>
  <c r="S2639" i="1"/>
  <c r="U2639" i="1" s="1"/>
  <c r="S3050" i="1"/>
  <c r="U3050" i="1" s="1"/>
  <c r="S14" i="1"/>
  <c r="U14" i="1" s="1"/>
  <c r="S1762" i="1"/>
  <c r="U1762" i="1" s="1"/>
  <c r="S2641" i="1"/>
  <c r="U2641" i="1" s="1"/>
  <c r="S3267" i="1"/>
  <c r="U3267" i="1" s="1"/>
  <c r="S1466" i="1"/>
  <c r="U1466" i="1" s="1"/>
  <c r="S2224" i="1"/>
  <c r="U2224" i="1" s="1"/>
  <c r="S2971" i="1"/>
  <c r="U2971" i="1" s="1"/>
  <c r="S3167" i="1"/>
  <c r="U3167" i="1" s="1"/>
  <c r="S1277" i="1"/>
  <c r="U1277" i="1" s="1"/>
  <c r="S1519" i="1"/>
  <c r="U1519" i="1" s="1"/>
  <c r="S3612" i="1"/>
  <c r="U3612" i="1" s="1"/>
  <c r="S1190" i="1"/>
  <c r="U1190" i="1" s="1"/>
  <c r="S1668" i="1"/>
  <c r="U1668" i="1" s="1"/>
  <c r="S2025" i="1"/>
  <c r="U2025" i="1" s="1"/>
  <c r="S2181" i="1"/>
  <c r="U2181" i="1" s="1"/>
  <c r="S3233" i="1"/>
  <c r="U3233" i="1" s="1"/>
  <c r="S15" i="1"/>
  <c r="U15" i="1" s="1"/>
  <c r="S734" i="1"/>
  <c r="U734" i="1" s="1"/>
  <c r="S815" i="1"/>
  <c r="U815" i="1" s="1"/>
  <c r="S3168" i="1"/>
  <c r="U3168" i="1" s="1"/>
  <c r="S3485" i="1"/>
  <c r="U3485" i="1" s="1"/>
  <c r="S3837" i="1"/>
  <c r="U3837" i="1" s="1"/>
  <c r="S1221" i="1"/>
  <c r="U1221" i="1" s="1"/>
  <c r="S2668" i="1"/>
  <c r="U2668" i="1" s="1"/>
  <c r="S3311" i="1"/>
  <c r="U3311" i="1" s="1"/>
  <c r="S741" i="1"/>
  <c r="U741" i="1" s="1"/>
  <c r="S2632" i="1"/>
  <c r="U2632" i="1" s="1"/>
  <c r="S3012" i="1"/>
  <c r="U3012" i="1" s="1"/>
  <c r="S3493" i="1"/>
  <c r="U3493" i="1" s="1"/>
  <c r="S281" i="1"/>
  <c r="U281" i="1" s="1"/>
  <c r="S1517" i="1"/>
  <c r="U1517" i="1" s="1"/>
  <c r="S1961" i="1"/>
  <c r="U1961" i="1" s="1"/>
  <c r="S2229" i="1"/>
  <c r="U2229" i="1" s="1"/>
  <c r="S2316" i="1"/>
  <c r="U2316" i="1" s="1"/>
  <c r="S3015" i="1"/>
  <c r="U3015" i="1" s="1"/>
  <c r="S276" i="1"/>
  <c r="U276" i="1" s="1"/>
  <c r="S282" i="1"/>
  <c r="U282" i="1" s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536" i="1"/>
  <c r="U3536" i="1" s="1"/>
  <c r="S3718" i="1"/>
  <c r="U3718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3488" i="1"/>
  <c r="U3488" i="1" s="1"/>
  <c r="S3698" i="1"/>
  <c r="U3698" i="1" s="1"/>
  <c r="S1857" i="1"/>
  <c r="U1857" i="1" s="1"/>
  <c r="S2264" i="1"/>
  <c r="U2264" i="1" s="1"/>
  <c r="S2281" i="1"/>
  <c r="U2281" i="1" s="1"/>
  <c r="S2712" i="1"/>
  <c r="U2712" i="1" s="1"/>
  <c r="S3274" i="1"/>
  <c r="U3274" i="1" s="1"/>
  <c r="S3714" i="1"/>
  <c r="U3714" i="1" s="1"/>
  <c r="S78" i="1"/>
  <c r="U78" i="1" s="1"/>
  <c r="S272" i="1"/>
  <c r="U272" i="1" s="1"/>
  <c r="S2058" i="1"/>
  <c r="U2058" i="1" s="1"/>
  <c r="S2075" i="1"/>
  <c r="U2075" i="1" s="1"/>
  <c r="S2183" i="1"/>
  <c r="U2183" i="1" s="1"/>
  <c r="S2237" i="1"/>
  <c r="U2237" i="1" s="1"/>
  <c r="S3351" i="1"/>
  <c r="U3351" i="1" s="1"/>
  <c r="S3454" i="1"/>
  <c r="U3454" i="1" s="1"/>
  <c r="S3538" i="1"/>
  <c r="U3538" i="1" s="1"/>
  <c r="S3611" i="1"/>
  <c r="U3611" i="1" s="1"/>
  <c r="S3829" i="1"/>
  <c r="U3829" i="1" s="1"/>
  <c r="S802" i="1"/>
  <c r="U802" i="1" s="1"/>
  <c r="S814" i="1"/>
  <c r="U814" i="1" s="1"/>
  <c r="S1250" i="1"/>
  <c r="U1250" i="1" s="1"/>
  <c r="S2207" i="1"/>
  <c r="U2207" i="1" s="1"/>
  <c r="S3452" i="1"/>
  <c r="U3452" i="1" s="1"/>
  <c r="S2211" i="1"/>
  <c r="U2211" i="1" s="1"/>
  <c r="S3787" i="1"/>
  <c r="U3787" i="1" s="1"/>
  <c r="S280" i="1"/>
  <c r="U280" i="1" s="1"/>
  <c r="S1515" i="1"/>
  <c r="U1515" i="1" s="1"/>
  <c r="S1948" i="1"/>
  <c r="U1948" i="1" s="1"/>
  <c r="S2796" i="1"/>
  <c r="U2796" i="1" s="1"/>
  <c r="S3472" i="1"/>
  <c r="U3472" i="1" s="1"/>
  <c r="S2298" i="1"/>
  <c r="U2298" i="1" s="1"/>
  <c r="S3049" i="1"/>
  <c r="U3049" i="1" s="1"/>
  <c r="S3564" i="1"/>
  <c r="U3564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50" i="1"/>
  <c r="U2050" i="1" s="1"/>
  <c r="S2065" i="1"/>
  <c r="U2065" i="1" s="1"/>
  <c r="S2119" i="1"/>
  <c r="U2119" i="1" s="1"/>
  <c r="S2740" i="1"/>
  <c r="U2740" i="1" s="1"/>
  <c r="S271" i="1"/>
  <c r="U271" i="1" s="1"/>
  <c r="S657" i="1"/>
  <c r="U657" i="1" s="1"/>
  <c r="S1348" i="1"/>
  <c r="U1348" i="1" s="1"/>
  <c r="S2168" i="1"/>
  <c r="U2168" i="1" s="1"/>
  <c r="S2201" i="1"/>
  <c r="U2201" i="1" s="1"/>
  <c r="S2260" i="1"/>
  <c r="U2260" i="1" s="1"/>
  <c r="S2985" i="1"/>
  <c r="U2985" i="1" s="1"/>
  <c r="S3035" i="1"/>
  <c r="U3035" i="1" s="1"/>
  <c r="S268" i="1"/>
  <c r="U268" i="1" s="1"/>
  <c r="S1218" i="1"/>
  <c r="U1218" i="1" s="1"/>
  <c r="S1293" i="1"/>
  <c r="U1293" i="1" s="1"/>
  <c r="S1619" i="1"/>
  <c r="U1619" i="1" s="1"/>
  <c r="S2105" i="1"/>
  <c r="U2105" i="1" s="1"/>
  <c r="S2296" i="1"/>
  <c r="U2296" i="1" s="1"/>
  <c r="S2623" i="1"/>
  <c r="U2623" i="1" s="1"/>
  <c r="S3330" i="1"/>
  <c r="U3330" i="1" s="1"/>
  <c r="S3773" i="1"/>
  <c r="U3773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642" i="1"/>
  <c r="U642" i="1" s="1"/>
  <c r="S722" i="1"/>
  <c r="U722" i="1" s="1"/>
  <c r="S792" i="1"/>
  <c r="U792" i="1" s="1"/>
  <c r="S860" i="1"/>
  <c r="U860" i="1" s="1"/>
  <c r="S2333" i="1"/>
  <c r="U2333" i="1" s="1"/>
  <c r="S2622" i="1"/>
  <c r="U2622" i="1" s="1"/>
  <c r="S3298" i="1"/>
  <c r="U3298" i="1" s="1"/>
  <c r="S3560" i="1"/>
  <c r="U3560" i="1" s="1"/>
  <c r="S3614" i="1"/>
  <c r="U3614" i="1" s="1"/>
  <c r="S3" i="1"/>
  <c r="U3" i="1" s="1"/>
  <c r="S788" i="1"/>
  <c r="U788" i="1" s="1"/>
  <c r="S1657" i="1"/>
  <c r="U1657" i="1" s="1"/>
  <c r="S1834" i="1"/>
  <c r="U1834" i="1" s="1"/>
  <c r="S2061" i="1"/>
  <c r="U2061" i="1" s="1"/>
  <c r="S3028" i="1"/>
  <c r="U3028" i="1" s="1"/>
  <c r="S3482" i="1"/>
  <c r="U3482" i="1" s="1"/>
  <c r="S3779" i="1"/>
  <c r="U3779" i="1" s="1"/>
  <c r="S3822" i="1"/>
  <c r="U3822" i="1" s="1"/>
  <c r="S38" i="1"/>
  <c r="U38" i="1" s="1"/>
  <c r="S44" i="1"/>
  <c r="U44" i="1" s="1"/>
  <c r="S382" i="1"/>
  <c r="U382" i="1" s="1"/>
  <c r="S404" i="1"/>
  <c r="U404" i="1" s="1"/>
  <c r="S1652" i="1"/>
  <c r="U1652" i="1" s="1"/>
  <c r="S2818" i="1"/>
  <c r="U2818" i="1" s="1"/>
  <c r="S3396" i="1"/>
  <c r="U3396" i="1" s="1"/>
  <c r="S115" i="1"/>
  <c r="U115" i="1" s="1"/>
  <c r="S655" i="1"/>
  <c r="U655" i="1" s="1"/>
  <c r="S1298" i="1"/>
  <c r="U1298" i="1" s="1"/>
  <c r="S2279" i="1"/>
  <c r="U2279" i="1" s="1"/>
  <c r="S2612" i="1"/>
  <c r="U2612" i="1" s="1"/>
  <c r="S3712" i="1"/>
  <c r="U3712" i="1" s="1"/>
  <c r="S117" i="1"/>
  <c r="U117" i="1" s="1"/>
  <c r="S651" i="1"/>
  <c r="U651" i="1" s="1"/>
  <c r="S1671" i="1"/>
  <c r="U1671" i="1" s="1"/>
  <c r="S2725" i="1"/>
  <c r="U2725" i="1" s="1"/>
  <c r="S3425" i="1"/>
  <c r="U3425" i="1" s="1"/>
  <c r="S3459" i="1"/>
  <c r="U3459" i="1" s="1"/>
  <c r="S3677" i="1"/>
  <c r="U3677" i="1" s="1"/>
  <c r="S3816" i="1"/>
  <c r="U3816" i="1" s="1"/>
  <c r="S258" i="1"/>
  <c r="U258" i="1" s="1"/>
  <c r="S1474" i="1"/>
  <c r="U1474" i="1" s="1"/>
  <c r="S1524" i="1"/>
  <c r="U1524" i="1" s="1"/>
  <c r="S2167" i="1"/>
  <c r="U2167" i="1" s="1"/>
  <c r="S2180" i="1"/>
  <c r="U2180" i="1" s="1"/>
  <c r="S3336" i="1"/>
  <c r="U3336" i="1" s="1"/>
  <c r="S3373" i="1"/>
  <c r="U3373" i="1" s="1"/>
  <c r="S3463" i="1"/>
  <c r="U3463" i="1" s="1"/>
  <c r="S3684" i="1"/>
  <c r="U3684" i="1" s="1"/>
  <c r="S3686" i="1"/>
  <c r="U3686" i="1" s="1"/>
  <c r="S1254" i="1"/>
  <c r="U1254" i="1" s="1"/>
  <c r="S1848" i="1"/>
  <c r="U1848" i="1" s="1"/>
  <c r="S1944" i="1"/>
  <c r="U1944" i="1" s="1"/>
  <c r="S3342" i="1"/>
  <c r="U3342" i="1" s="1"/>
  <c r="S3407" i="1"/>
  <c r="U3407" i="1" s="1"/>
  <c r="S3422" i="1"/>
  <c r="U3422" i="1" s="1"/>
  <c r="S3484" i="1"/>
  <c r="U3484" i="1" s="1"/>
  <c r="S3671" i="1"/>
  <c r="U3671" i="1" s="1"/>
  <c r="S2" i="1"/>
  <c r="U2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329" i="1"/>
  <c r="U329" i="1" s="1"/>
  <c r="S1354" i="1"/>
  <c r="U1354" i="1" s="1"/>
  <c r="S1541" i="1"/>
  <c r="U1541" i="1" s="1"/>
  <c r="S2041" i="1"/>
  <c r="U2041" i="1" s="1"/>
  <c r="S2104" i="1"/>
  <c r="U2104" i="1" s="1"/>
  <c r="S2474" i="1"/>
  <c r="U2474" i="1" s="1"/>
  <c r="S2822" i="1"/>
  <c r="U2822" i="1" s="1"/>
  <c r="S3302" i="1"/>
  <c r="U3302" i="1" s="1"/>
  <c r="S3613" i="1"/>
  <c r="U3613" i="1" s="1"/>
  <c r="S3706" i="1"/>
  <c r="U3706" i="1" s="1"/>
  <c r="S1192" i="1"/>
  <c r="U1192" i="1" s="1"/>
  <c r="S1197" i="1"/>
  <c r="U1197" i="1" s="1"/>
  <c r="S1302" i="1"/>
  <c r="U1302" i="1" s="1"/>
  <c r="S1390" i="1"/>
  <c r="U1390" i="1" s="1"/>
  <c r="S1532" i="1"/>
  <c r="U1532" i="1" s="1"/>
  <c r="S1823" i="1"/>
  <c r="U1823" i="1" s="1"/>
  <c r="S1886" i="1"/>
  <c r="U1886" i="1" s="1"/>
  <c r="S2120" i="1"/>
  <c r="U2120" i="1" s="1"/>
  <c r="S3441" i="1"/>
  <c r="U3441" i="1" s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27" i="1"/>
  <c r="U27" i="1" s="1"/>
  <c r="S297" i="1"/>
  <c r="U297" i="1" s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2802" i="1"/>
  <c r="U2802" i="1" s="1"/>
  <c r="S2803" i="1"/>
  <c r="U2803" i="1" s="1"/>
  <c r="S2939" i="1"/>
  <c r="U2939" i="1" s="1"/>
  <c r="S3047" i="1"/>
  <c r="U3047" i="1" s="1"/>
  <c r="S3161" i="1"/>
  <c r="U3161" i="1" s="1"/>
  <c r="S3291" i="1"/>
  <c r="U3291" i="1" s="1"/>
  <c r="S3303" i="1"/>
  <c r="U3303" i="1" s="1"/>
  <c r="S3753" i="1"/>
  <c r="U3753" i="1" s="1"/>
  <c r="S261" i="1"/>
  <c r="U261" i="1" s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531" i="1"/>
  <c r="U3531" i="1" s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714" i="1"/>
  <c r="U2714" i="1" s="1"/>
  <c r="S2929" i="1"/>
  <c r="U2929" i="1" s="1"/>
  <c r="S3029" i="1"/>
  <c r="U3029" i="1" s="1"/>
  <c r="S3150" i="1"/>
  <c r="U3150" i="1" s="1"/>
  <c r="S3234" i="1"/>
  <c r="U3234" i="1" s="1"/>
  <c r="S3268" i="1"/>
  <c r="U3268" i="1" s="1"/>
  <c r="S3567" i="1"/>
  <c r="U3567" i="1" s="1"/>
  <c r="S36" i="1"/>
  <c r="U36" i="1" s="1"/>
  <c r="S307" i="1"/>
  <c r="U307" i="1" s="1"/>
  <c r="S531" i="1"/>
  <c r="U531" i="1" s="1"/>
  <c r="S853" i="1"/>
  <c r="U853" i="1" s="1"/>
  <c r="S1036" i="1"/>
  <c r="U1036" i="1" s="1"/>
  <c r="S1305" i="1"/>
  <c r="U1305" i="1" s="1"/>
  <c r="S1356" i="1"/>
  <c r="U1356" i="1" s="1"/>
  <c r="S1750" i="1"/>
  <c r="U1750" i="1" s="1"/>
  <c r="S2053" i="1"/>
  <c r="U2053" i="1" s="1"/>
  <c r="S2106" i="1"/>
  <c r="U2106" i="1" s="1"/>
  <c r="S2819" i="1"/>
  <c r="U2819" i="1" s="1"/>
  <c r="S3273" i="1"/>
  <c r="U3273" i="1" s="1"/>
  <c r="S3347" i="1"/>
  <c r="U3347" i="1" s="1"/>
  <c r="S3415" i="1"/>
  <c r="U3415" i="1" s="1"/>
  <c r="S3431" i="1"/>
  <c r="U3431" i="1" s="1"/>
  <c r="S3579" i="1"/>
  <c r="U3579" i="1" s="1"/>
  <c r="S3602" i="1"/>
  <c r="U3602" i="1" s="1"/>
  <c r="S3608" i="1"/>
  <c r="U3608" i="1" s="1"/>
  <c r="S3757" i="1"/>
  <c r="U3757" i="1" s="1"/>
  <c r="S57" i="1"/>
  <c r="U57" i="1" s="1"/>
  <c r="S1214" i="1"/>
  <c r="U1214" i="1" s="1"/>
  <c r="S2495" i="1"/>
  <c r="U2495" i="1" s="1"/>
  <c r="S2923" i="1"/>
  <c r="U2923" i="1" s="1"/>
  <c r="S2980" i="1"/>
  <c r="U2980" i="1" s="1"/>
  <c r="S2983" i="1"/>
  <c r="U2983" i="1" s="1"/>
  <c r="S3678" i="1"/>
  <c r="U3678" i="1" s="1"/>
  <c r="S3695" i="1"/>
  <c r="U3695" i="1" s="1"/>
  <c r="S3785" i="1"/>
  <c r="U3785" i="1" s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2071" i="1"/>
  <c r="U2071" i="1" s="1"/>
  <c r="S2241" i="1"/>
  <c r="U2241" i="1" s="1"/>
  <c r="S2473" i="1"/>
  <c r="U2473" i="1" s="1"/>
  <c r="S2480" i="1"/>
  <c r="U2480" i="1" s="1"/>
  <c r="S2497" i="1"/>
  <c r="U2497" i="1" s="1"/>
  <c r="S2631" i="1"/>
  <c r="U2631" i="1" s="1"/>
  <c r="S2805" i="1"/>
  <c r="U2805" i="1" s="1"/>
  <c r="S2815" i="1"/>
  <c r="U2815" i="1" s="1"/>
  <c r="S2938" i="1"/>
  <c r="U2938" i="1" s="1"/>
  <c r="S3044" i="1"/>
  <c r="U3044" i="1" s="1"/>
  <c r="S3138" i="1"/>
  <c r="U3138" i="1" s="1"/>
  <c r="S3254" i="1"/>
  <c r="U3254" i="1" s="1"/>
  <c r="S3258" i="1"/>
  <c r="U3258" i="1" s="1"/>
  <c r="S3270" i="1"/>
  <c r="U3270" i="1" s="1"/>
  <c r="S3455" i="1"/>
  <c r="U3455" i="1" s="1"/>
  <c r="S3481" i="1"/>
  <c r="U3481" i="1" s="1"/>
  <c r="S3489" i="1"/>
  <c r="U3489" i="1" s="1"/>
  <c r="S3492" i="1"/>
  <c r="U3492" i="1" s="1"/>
  <c r="S3533" i="1"/>
  <c r="U3533" i="1" s="1"/>
  <c r="S3540" i="1"/>
  <c r="U3540" i="1" s="1"/>
  <c r="S3591" i="1"/>
  <c r="U3591" i="1" s="1"/>
  <c r="S3693" i="1"/>
  <c r="U3693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034" i="1"/>
  <c r="U3034" i="1" s="1"/>
  <c r="S3038" i="1"/>
  <c r="U3038" i="1" s="1"/>
  <c r="S3164" i="1"/>
  <c r="U3164" i="1" s="1"/>
  <c r="S3244" i="1"/>
  <c r="U3244" i="1" s="1"/>
  <c r="S3468" i="1"/>
  <c r="U3468" i="1" s="1"/>
  <c r="S3589" i="1"/>
  <c r="U3589" i="1" s="1"/>
  <c r="S3594" i="1"/>
  <c r="U3594" i="1" s="1"/>
  <c r="S3727" i="1"/>
  <c r="U3727" i="1" s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1943" i="1"/>
  <c r="U1943" i="1" s="1"/>
  <c r="S2030" i="1"/>
  <c r="U2030" i="1" s="1"/>
  <c r="S2178" i="1"/>
  <c r="U2178" i="1" s="1"/>
  <c r="S2232" i="1"/>
  <c r="U2232" i="1" s="1"/>
  <c r="S2444" i="1"/>
  <c r="U2444" i="1" s="1"/>
  <c r="S2534" i="1"/>
  <c r="U2534" i="1" s="1"/>
  <c r="S2809" i="1"/>
  <c r="U2809" i="1" s="1"/>
  <c r="S3212" i="1"/>
  <c r="U3212" i="1" s="1"/>
  <c r="S3214" i="1"/>
  <c r="U3214" i="1" s="1"/>
  <c r="S3320" i="1"/>
  <c r="U3320" i="1" s="1"/>
  <c r="S3325" i="1"/>
  <c r="U3325" i="1" s="1"/>
  <c r="S3357" i="1"/>
  <c r="U3357" i="1" s="1"/>
  <c r="S3461" i="1"/>
  <c r="U3461" i="1" s="1"/>
  <c r="S3535" i="1"/>
  <c r="U3535" i="1" s="1"/>
  <c r="S3596" i="1"/>
  <c r="U3596" i="1" s="1"/>
  <c r="S3694" i="1"/>
  <c r="U3694" i="1" s="1"/>
  <c r="S335" i="1"/>
  <c r="U335" i="1" s="1"/>
  <c r="S342" i="1"/>
  <c r="U342" i="1" s="1"/>
  <c r="S374" i="1"/>
  <c r="U374" i="1" s="1"/>
  <c r="S400" i="1"/>
  <c r="U400" i="1" s="1"/>
  <c r="S1264" i="1"/>
  <c r="U1264" i="1" s="1"/>
  <c r="S1291" i="1"/>
  <c r="U1291" i="1" s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24" i="1"/>
  <c r="U2024" i="1" s="1"/>
  <c r="S2297" i="1"/>
  <c r="U2297" i="1" s="1"/>
  <c r="S2494" i="1"/>
  <c r="U2494" i="1" s="1"/>
  <c r="S2671" i="1"/>
  <c r="U2671" i="1" s="1"/>
  <c r="S2928" i="1"/>
  <c r="U2928" i="1" s="1"/>
  <c r="S3224" i="1"/>
  <c r="U3224" i="1" s="1"/>
  <c r="S3229" i="1"/>
  <c r="U3229" i="1" s="1"/>
  <c r="S3618" i="1"/>
  <c r="U3618" i="1" s="1"/>
  <c r="S73" i="1"/>
  <c r="U73" i="1" s="1"/>
  <c r="S364" i="1"/>
  <c r="U364" i="1" s="1"/>
  <c r="S1284" i="1"/>
  <c r="U1284" i="1" s="1"/>
  <c r="S1301" i="1"/>
  <c r="U1301" i="1" s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25" i="1"/>
  <c r="U2825" i="1" s="1"/>
  <c r="S3013" i="1"/>
  <c r="U3013" i="1" s="1"/>
  <c r="S3170" i="1"/>
  <c r="U3170" i="1" s="1"/>
  <c r="S3411" i="1"/>
  <c r="U3411" i="1" s="1"/>
  <c r="S3460" i="1"/>
  <c r="U3460" i="1" s="1"/>
  <c r="S3498" i="1"/>
  <c r="U3498" i="1" s="1"/>
  <c r="S6" i="1"/>
  <c r="U6" i="1" s="1"/>
  <c r="S31" i="1"/>
  <c r="U31" i="1" s="1"/>
  <c r="S325" i="1"/>
  <c r="U325" i="1" s="1"/>
  <c r="S347" i="1"/>
  <c r="U347" i="1" s="1"/>
  <c r="S534" i="1"/>
  <c r="U534" i="1" s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542" i="1"/>
  <c r="U3542" i="1" s="1"/>
  <c r="S3705" i="1"/>
  <c r="U3705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1296" i="1"/>
  <c r="U1296" i="1" s="1"/>
  <c r="S1396" i="1"/>
  <c r="U1396" i="1" s="1"/>
  <c r="S1606" i="1"/>
  <c r="U1606" i="1" s="1"/>
  <c r="S1666" i="1"/>
  <c r="U1666" i="1" s="1"/>
  <c r="S2170" i="1"/>
  <c r="U2170" i="1" s="1"/>
  <c r="S2964" i="1"/>
  <c r="U2964" i="1" s="1"/>
  <c r="S2987" i="1"/>
  <c r="U2987" i="1" s="1"/>
  <c r="S3283" i="1"/>
  <c r="U3283" i="1" s="1"/>
  <c r="S3310" i="1"/>
  <c r="U3310" i="1" s="1"/>
  <c r="S3406" i="1"/>
  <c r="U3406" i="1" s="1"/>
  <c r="S3470" i="1"/>
  <c r="U3470" i="1" s="1"/>
  <c r="S3573" i="1"/>
  <c r="U3573" i="1" s="1"/>
  <c r="S3812" i="1"/>
  <c r="U3812" i="1" s="1"/>
  <c r="S13" i="1"/>
  <c r="U13" i="1" s="1"/>
  <c r="S283" i="1"/>
  <c r="U283" i="1" s="1"/>
  <c r="S525" i="1"/>
  <c r="U525" i="1" s="1"/>
  <c r="S539" i="1"/>
  <c r="U539" i="1" s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021" i="1"/>
  <c r="U3021" i="1" s="1"/>
  <c r="S3292" i="1"/>
  <c r="U3292" i="1" s="1"/>
  <c r="S3490" i="1"/>
  <c r="U3490" i="1" s="1"/>
  <c r="S3702" i="1"/>
  <c r="U3702" i="1" s="1"/>
  <c r="S3708" i="1"/>
  <c r="U3708" i="1" s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29" i="1"/>
  <c r="U2029" i="1" s="1"/>
  <c r="S2033" i="1"/>
  <c r="U2033" i="1" s="1"/>
  <c r="S2051" i="1"/>
  <c r="U2051" i="1" s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2718" i="1"/>
  <c r="U2718" i="1" s="1"/>
  <c r="S2719" i="1"/>
  <c r="U2719" i="1" s="1"/>
  <c r="S2784" i="1"/>
  <c r="U2784" i="1" s="1"/>
  <c r="S2789" i="1"/>
  <c r="U2789" i="1" s="1"/>
  <c r="S2829" i="1"/>
  <c r="U2829" i="1" s="1"/>
  <c r="S2840" i="1"/>
  <c r="U2840" i="1" s="1"/>
  <c r="S3007" i="1"/>
  <c r="U3007" i="1" s="1"/>
  <c r="S3011" i="1"/>
  <c r="U3011" i="1" s="1"/>
  <c r="S3182" i="1"/>
  <c r="U3182" i="1" s="1"/>
  <c r="S3213" i="1"/>
  <c r="U3213" i="1" s="1"/>
  <c r="S3418" i="1"/>
  <c r="U3418" i="1" s="1"/>
  <c r="S3541" i="1"/>
  <c r="U3541" i="1" s="1"/>
  <c r="S3625" i="1"/>
  <c r="U3625" i="1" s="1"/>
  <c r="S3692" i="1"/>
  <c r="U3692" i="1" s="1"/>
  <c r="S3756" i="1"/>
  <c r="U3756" i="1" s="1"/>
  <c r="S3782" i="1"/>
  <c r="U3782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2786" i="1"/>
  <c r="U2786" i="1" s="1"/>
  <c r="S3001" i="1"/>
  <c r="U3001" i="1" s="1"/>
  <c r="S3211" i="1"/>
  <c r="U3211" i="1" s="1"/>
  <c r="S3235" i="1"/>
  <c r="U3235" i="1" s="1"/>
  <c r="S3349" i="1"/>
  <c r="U3349" i="1" s="1"/>
  <c r="S3369" i="1"/>
  <c r="U3369" i="1" s="1"/>
  <c r="S3483" i="1"/>
  <c r="U3483" i="1" s="1"/>
  <c r="S3534" i="1"/>
  <c r="U3534" i="1" s="1"/>
  <c r="S3587" i="1"/>
  <c r="U3587" i="1" s="1"/>
  <c r="S3597" i="1"/>
  <c r="U3597" i="1" s="1"/>
  <c r="S3619" i="1"/>
  <c r="U3619" i="1" s="1"/>
  <c r="S3818" i="1"/>
  <c r="U3818" i="1" s="1"/>
  <c r="S3828" i="1"/>
  <c r="U3828" i="1" s="1"/>
  <c r="S265" i="1"/>
  <c r="U265" i="1" s="1"/>
  <c r="S266" i="1"/>
  <c r="U266" i="1" s="1"/>
  <c r="S538" i="1"/>
  <c r="U538" i="1" s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62" i="1"/>
  <c r="U1962" i="1" s="1"/>
  <c r="S2559" i="1"/>
  <c r="U2559" i="1" s="1"/>
  <c r="S2722" i="1"/>
  <c r="U2722" i="1" s="1"/>
  <c r="S2734" i="1"/>
  <c r="U2734" i="1" s="1"/>
  <c r="S2788" i="1"/>
  <c r="U2788" i="1" s="1"/>
  <c r="S3149" i="1"/>
  <c r="U3149" i="1" s="1"/>
  <c r="S3296" i="1"/>
  <c r="U3296" i="1" s="1"/>
  <c r="S3372" i="1"/>
  <c r="U3372" i="1" s="1"/>
  <c r="S3515" i="1"/>
  <c r="U3515" i="1" s="1"/>
  <c r="S3691" i="1"/>
  <c r="U3691" i="1" s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1482" i="1"/>
  <c r="U1482" i="1" s="1"/>
  <c r="S1629" i="1"/>
  <c r="U1629" i="1" s="1"/>
  <c r="S1854" i="1"/>
  <c r="U1854" i="1" s="1"/>
  <c r="S1938" i="1"/>
  <c r="U1938" i="1" s="1"/>
  <c r="S2010" i="1"/>
  <c r="U2010" i="1" s="1"/>
  <c r="S2801" i="1"/>
  <c r="U2801" i="1" s="1"/>
  <c r="S2826" i="1"/>
  <c r="U2826" i="1" s="1"/>
  <c r="S3014" i="1"/>
  <c r="U3014" i="1" s="1"/>
  <c r="S3179" i="1"/>
  <c r="U3179" i="1" s="1"/>
  <c r="S3278" i="1"/>
  <c r="U3278" i="1" s="1"/>
  <c r="S3331" i="1"/>
  <c r="U3331" i="1" s="1"/>
  <c r="S3389" i="1"/>
  <c r="U3389" i="1" s="1"/>
  <c r="S3529" i="1"/>
  <c r="U3529" i="1" s="1"/>
  <c r="S3769" i="1"/>
  <c r="U3769" i="1" s="1"/>
  <c r="S3835" i="1"/>
  <c r="U3835" i="1" s="1"/>
  <c r="S54" i="1"/>
  <c r="U54" i="1" s="1"/>
  <c r="S69" i="1"/>
  <c r="U69" i="1" s="1"/>
  <c r="S357" i="1"/>
  <c r="U357" i="1" s="1"/>
  <c r="S381" i="1"/>
  <c r="U381" i="1" s="1"/>
  <c r="S530" i="1"/>
  <c r="U530" i="1" s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2079" i="1"/>
  <c r="U2079" i="1" s="1"/>
  <c r="S2090" i="1"/>
  <c r="U2090" i="1" s="1"/>
  <c r="S2163" i="1"/>
  <c r="U2163" i="1" s="1"/>
  <c r="S2265" i="1"/>
  <c r="U2265" i="1" s="1"/>
  <c r="S2465" i="1"/>
  <c r="U2465" i="1" s="1"/>
  <c r="S2538" i="1"/>
  <c r="U2538" i="1" s="1"/>
  <c r="S2716" i="1"/>
  <c r="U2716" i="1" s="1"/>
  <c r="S2798" i="1"/>
  <c r="U2798" i="1" s="1"/>
  <c r="S3023" i="1"/>
  <c r="U3023" i="1" s="1"/>
  <c r="S3169" i="1"/>
  <c r="U3169" i="1" s="1"/>
  <c r="S3189" i="1"/>
  <c r="U3189" i="1" s="1"/>
  <c r="S3219" i="1"/>
  <c r="U3219" i="1" s="1"/>
  <c r="S3301" i="1"/>
  <c r="U3301" i="1" s="1"/>
  <c r="S3305" i="1"/>
  <c r="U3305" i="1" s="1"/>
  <c r="S3315" i="1"/>
  <c r="U3315" i="1" s="1"/>
  <c r="S3586" i="1"/>
  <c r="U3586" i="1" s="1"/>
  <c r="S3657" i="1"/>
  <c r="U3657" i="1" s="1"/>
  <c r="S77" i="1"/>
  <c r="U77" i="1" s="1"/>
  <c r="S91" i="1"/>
  <c r="U91" i="1" s="1"/>
  <c r="S98" i="1"/>
  <c r="U98" i="1" s="1"/>
  <c r="S352" i="1"/>
  <c r="U352" i="1" s="1"/>
  <c r="S524" i="1"/>
  <c r="U524" i="1" s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1981" i="1"/>
  <c r="U1981" i="1" s="1"/>
  <c r="S2064" i="1"/>
  <c r="U2064" i="1" s="1"/>
  <c r="S2083" i="1"/>
  <c r="U2083" i="1" s="1"/>
  <c r="S2092" i="1"/>
  <c r="U2092" i="1" s="1"/>
  <c r="S2453" i="1"/>
  <c r="U2453" i="1" s="1"/>
  <c r="S2618" i="1"/>
  <c r="U2618" i="1" s="1"/>
  <c r="S2633" i="1"/>
  <c r="U2633" i="1" s="1"/>
  <c r="S2785" i="1"/>
  <c r="U2785" i="1" s="1"/>
  <c r="S2806" i="1"/>
  <c r="U2806" i="1" s="1"/>
  <c r="S2834" i="1"/>
  <c r="U2834" i="1" s="1"/>
  <c r="S3174" i="1"/>
  <c r="U3174" i="1" s="1"/>
  <c r="S3178" i="1"/>
  <c r="U3178" i="1" s="1"/>
  <c r="S3243" i="1"/>
  <c r="U3243" i="1" s="1"/>
  <c r="S3391" i="1"/>
  <c r="U3391" i="1" s="1"/>
  <c r="S3479" i="1"/>
  <c r="U3479" i="1" s="1"/>
  <c r="S3667" i="1"/>
  <c r="U3667" i="1" s="1"/>
  <c r="S3786" i="1"/>
  <c r="U3786" i="1" s="1"/>
  <c r="S65" i="1"/>
  <c r="U65" i="1" s="1"/>
  <c r="S118" i="1"/>
  <c r="U118" i="1" s="1"/>
  <c r="S246" i="1"/>
  <c r="U246" i="1" s="1"/>
  <c r="S285" i="1"/>
  <c r="U285" i="1" s="1"/>
  <c r="S318" i="1"/>
  <c r="U318" i="1" s="1"/>
  <c r="S373" i="1"/>
  <c r="U373" i="1" s="1"/>
  <c r="S379" i="1"/>
  <c r="U379" i="1" s="1"/>
  <c r="S528" i="1"/>
  <c r="U528" i="1" s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968" i="1"/>
  <c r="U2968" i="1" s="1"/>
  <c r="S2969" i="1"/>
  <c r="U2969" i="1" s="1"/>
  <c r="S2979" i="1"/>
  <c r="U2979" i="1" s="1"/>
  <c r="S3160" i="1"/>
  <c r="U3160" i="1" s="1"/>
  <c r="S3181" i="1"/>
  <c r="U3181" i="1" s="1"/>
  <c r="S3281" i="1"/>
  <c r="U3281" i="1" s="1"/>
  <c r="S3293" i="1"/>
  <c r="U3293" i="1" s="1"/>
  <c r="S3486" i="1"/>
  <c r="U3486" i="1" s="1"/>
  <c r="S3525" i="1"/>
  <c r="U3525" i="1" s="1"/>
  <c r="S3549" i="1"/>
  <c r="U3549" i="1" s="1"/>
  <c r="S3572" i="1"/>
  <c r="U3572" i="1" s="1"/>
  <c r="S3582" i="1"/>
  <c r="U3582" i="1" s="1"/>
  <c r="S3675" i="1"/>
  <c r="U3675" i="1" s="1"/>
  <c r="S3713" i="1"/>
  <c r="U3713" i="1" s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328" i="1"/>
  <c r="U328" i="1" s="1"/>
  <c r="S334" i="1"/>
  <c r="U334" i="1" s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814" i="1"/>
  <c r="U2814" i="1" s="1"/>
  <c r="S3006" i="1"/>
  <c r="U3006" i="1" s="1"/>
  <c r="S3016" i="1"/>
  <c r="U3016" i="1" s="1"/>
  <c r="S3036" i="1"/>
  <c r="U3036" i="1" s="1"/>
  <c r="S3156" i="1"/>
  <c r="U3156" i="1" s="1"/>
  <c r="S3327" i="1"/>
  <c r="U3327" i="1" s="1"/>
  <c r="S3363" i="1"/>
  <c r="U3363" i="1" s="1"/>
  <c r="S3471" i="1"/>
  <c r="U3471" i="1" s="1"/>
  <c r="S3477" i="1"/>
  <c r="U3477" i="1" s="1"/>
  <c r="S3480" i="1"/>
  <c r="U3480" i="1" s="1"/>
  <c r="S3491" i="1"/>
  <c r="U3491" i="1" s="1"/>
  <c r="S3556" i="1"/>
  <c r="U3556" i="1" s="1"/>
  <c r="S3606" i="1"/>
  <c r="U3606" i="1" s="1"/>
  <c r="S3621" i="1"/>
  <c r="U3621" i="1" s="1"/>
  <c r="S3682" i="1"/>
  <c r="U3682" i="1" s="1"/>
  <c r="S3754" i="1"/>
  <c r="U3754" i="1" s="1"/>
  <c r="S3767" i="1"/>
  <c r="U3767" i="1" s="1"/>
  <c r="S3838" i="1"/>
  <c r="U3838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2708" i="1"/>
  <c r="U2708" i="1" s="1"/>
  <c r="S2808" i="1"/>
  <c r="U2808" i="1" s="1"/>
  <c r="S3172" i="1"/>
  <c r="U3172" i="1" s="1"/>
  <c r="S3240" i="1"/>
  <c r="U3240" i="1" s="1"/>
  <c r="S3265" i="1"/>
  <c r="U3265" i="1" s="1"/>
  <c r="S3287" i="1"/>
  <c r="U3287" i="1" s="1"/>
  <c r="S3385" i="1"/>
  <c r="U3385" i="1" s="1"/>
  <c r="S3399" i="1"/>
  <c r="U3399" i="1" s="1"/>
  <c r="S3437" i="1"/>
  <c r="U3437" i="1" s="1"/>
  <c r="S3683" i="1"/>
  <c r="U3683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2074" i="1"/>
  <c r="U2074" i="1" s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2795" i="1"/>
  <c r="U2795" i="1" s="1"/>
  <c r="S2833" i="1"/>
  <c r="U2833" i="1" s="1"/>
  <c r="S2841" i="1"/>
  <c r="U2841" i="1" s="1"/>
  <c r="S3165" i="1"/>
  <c r="U3165" i="1" s="1"/>
  <c r="S3248" i="1"/>
  <c r="U3248" i="1" s="1"/>
  <c r="S3253" i="1"/>
  <c r="U3253" i="1" s="1"/>
  <c r="S3400" i="1"/>
  <c r="U3400" i="1" s="1"/>
  <c r="S3570" i="1"/>
  <c r="U3570" i="1" s="1"/>
  <c r="S3595" i="1"/>
  <c r="U3595" i="1" s="1"/>
  <c r="S3659" i="1"/>
  <c r="U3659" i="1" s="1"/>
  <c r="S3663" i="1"/>
  <c r="U3663" i="1" s="1"/>
  <c r="S3685" i="1"/>
  <c r="U3685" i="1" s="1"/>
  <c r="S3700" i="1"/>
  <c r="U3700" i="1" s="1"/>
  <c r="S3724" i="1"/>
  <c r="U3724" i="1" s="1"/>
  <c r="S3788" i="1"/>
  <c r="U3788" i="1" s="1"/>
  <c r="S7" i="1"/>
  <c r="U7" i="1" s="1"/>
  <c r="S40" i="1"/>
  <c r="U40" i="1" s="1"/>
  <c r="S55" i="1"/>
  <c r="U55" i="1" s="1"/>
  <c r="S279" i="1"/>
  <c r="U279" i="1" s="1"/>
  <c r="S340" i="1"/>
  <c r="U340" i="1" s="1"/>
  <c r="S366" i="1"/>
  <c r="U366" i="1" s="1"/>
  <c r="S371" i="1"/>
  <c r="U371" i="1" s="1"/>
  <c r="S395" i="1"/>
  <c r="U395" i="1" s="1"/>
  <c r="S1027" i="1"/>
  <c r="U1027" i="1" s="1"/>
  <c r="S1294" i="1"/>
  <c r="U1294" i="1" s="1"/>
  <c r="S1299" i="1"/>
  <c r="U1299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07" i="1"/>
  <c r="U2807" i="1" s="1"/>
  <c r="S2963" i="1"/>
  <c r="U2963" i="1" s="1"/>
  <c r="S2989" i="1"/>
  <c r="U2989" i="1" s="1"/>
  <c r="S3031" i="1"/>
  <c r="U3031" i="1" s="1"/>
  <c r="S3043" i="1"/>
  <c r="U3043" i="1" s="1"/>
  <c r="S3045" i="1"/>
  <c r="U3045" i="1" s="1"/>
  <c r="S3177" i="1"/>
  <c r="U3177" i="1" s="1"/>
  <c r="S3225" i="1"/>
  <c r="U3225" i="1" s="1"/>
  <c r="S3232" i="1"/>
  <c r="U3232" i="1" s="1"/>
  <c r="S3313" i="1"/>
  <c r="U3313" i="1" s="1"/>
  <c r="S3317" i="1"/>
  <c r="U3317" i="1" s="1"/>
  <c r="S3339" i="1"/>
  <c r="U3339" i="1" s="1"/>
  <c r="S3348" i="1"/>
  <c r="U3348" i="1" s="1"/>
  <c r="S3404" i="1"/>
  <c r="U3404" i="1" s="1"/>
  <c r="S3434" i="1"/>
  <c r="U3434" i="1" s="1"/>
  <c r="S3450" i="1"/>
  <c r="U3450" i="1" s="1"/>
  <c r="S3516" i="1"/>
  <c r="U3516" i="1" s="1"/>
  <c r="S3520" i="1"/>
  <c r="U3520" i="1" s="1"/>
  <c r="S3600" i="1"/>
  <c r="U3600" i="1" s="1"/>
  <c r="S3623" i="1"/>
  <c r="U3623" i="1" s="1"/>
  <c r="S3672" i="1"/>
  <c r="U3672" i="1" s="1"/>
  <c r="S3681" i="1"/>
  <c r="U3681" i="1" s="1"/>
  <c r="S3761" i="1"/>
  <c r="U3761" i="1" s="1"/>
  <c r="S3774" i="1"/>
  <c r="U3774" i="1" s="1"/>
  <c r="S3783" i="1"/>
  <c r="U3783" i="1" s="1"/>
  <c r="S3814" i="1"/>
  <c r="U3814" i="1" s="1"/>
  <c r="S3824" i="1"/>
  <c r="U3824" i="1" s="1"/>
  <c r="S23" i="1"/>
  <c r="U23" i="1" s="1"/>
  <c r="S26" i="1"/>
  <c r="U26" i="1" s="1"/>
  <c r="S288" i="1"/>
  <c r="U288" i="1" s="1"/>
  <c r="S300" i="1"/>
  <c r="U300" i="1" s="1"/>
  <c r="S355" i="1"/>
  <c r="U355" i="1" s="1"/>
  <c r="S526" i="1"/>
  <c r="U526" i="1" s="1"/>
  <c r="S725" i="1"/>
  <c r="U725" i="1" s="1"/>
  <c r="S791" i="1"/>
  <c r="U791" i="1" s="1"/>
  <c r="S821" i="1"/>
  <c r="U821" i="1" s="1"/>
  <c r="S1193" i="1"/>
  <c r="U1193" i="1" s="1"/>
  <c r="S1271" i="1"/>
  <c r="U1271" i="1" s="1"/>
  <c r="S1292" i="1"/>
  <c r="U1292" i="1" s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2721" i="1"/>
  <c r="U2721" i="1" s="1"/>
  <c r="S2967" i="1"/>
  <c r="U2967" i="1" s="1"/>
  <c r="S2982" i="1"/>
  <c r="U2982" i="1" s="1"/>
  <c r="S3004" i="1"/>
  <c r="U3004" i="1" s="1"/>
  <c r="S3037" i="1"/>
  <c r="U3037" i="1" s="1"/>
  <c r="S3041" i="1"/>
  <c r="U3041" i="1" s="1"/>
  <c r="S3046" i="1"/>
  <c r="U3046" i="1" s="1"/>
  <c r="S3130" i="1"/>
  <c r="U3130" i="1" s="1"/>
  <c r="S3173" i="1"/>
  <c r="U3173" i="1" s="1"/>
  <c r="S3183" i="1"/>
  <c r="U3183" i="1" s="1"/>
  <c r="S3185" i="1"/>
  <c r="U3185" i="1" s="1"/>
  <c r="S3262" i="1"/>
  <c r="U3262" i="1" s="1"/>
  <c r="S3279" i="1"/>
  <c r="U3279" i="1" s="1"/>
  <c r="S3412" i="1"/>
  <c r="U3412" i="1" s="1"/>
  <c r="S3424" i="1"/>
  <c r="U3424" i="1" s="1"/>
  <c r="S3432" i="1"/>
  <c r="U3432" i="1" s="1"/>
  <c r="S3499" i="1"/>
  <c r="U3499" i="1" s="1"/>
  <c r="S3569" i="1"/>
  <c r="U3569" i="1" s="1"/>
  <c r="S3585" i="1"/>
  <c r="U3585" i="1" s="1"/>
  <c r="S3588" i="1"/>
  <c r="U3588" i="1" s="1"/>
  <c r="S3666" i="1"/>
  <c r="U3666" i="1" s="1"/>
  <c r="S3690" i="1"/>
  <c r="U3690" i="1" s="1"/>
  <c r="S3704" i="1"/>
  <c r="U3704" i="1" s="1"/>
  <c r="S3759" i="1"/>
  <c r="U3759" i="1" s="1"/>
  <c r="S3836" i="1"/>
  <c r="U3836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532" i="1"/>
  <c r="U532" i="1" s="1"/>
  <c r="S799" i="1"/>
  <c r="U799" i="1" s="1"/>
  <c r="S832" i="1"/>
  <c r="U832" i="1" s="1"/>
  <c r="S1034" i="1"/>
  <c r="U1034" i="1" s="1"/>
  <c r="S1037" i="1"/>
  <c r="U1037" i="1" s="1"/>
  <c r="S1191" i="1"/>
  <c r="U1191" i="1" s="1"/>
  <c r="S1288" i="1"/>
  <c r="U1288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2735" i="1"/>
  <c r="U2735" i="1" s="1"/>
  <c r="S2794" i="1"/>
  <c r="U2794" i="1" s="1"/>
  <c r="S2812" i="1"/>
  <c r="U2812" i="1" s="1"/>
  <c r="S2816" i="1"/>
  <c r="U2816" i="1" s="1"/>
  <c r="S2828" i="1"/>
  <c r="U2828" i="1" s="1"/>
  <c r="S2835" i="1"/>
  <c r="U2835" i="1" s="1"/>
  <c r="S2838" i="1"/>
  <c r="U2838" i="1" s="1"/>
  <c r="S2936" i="1"/>
  <c r="U2936" i="1" s="1"/>
  <c r="S3008" i="1"/>
  <c r="U3008" i="1" s="1"/>
  <c r="S3042" i="1"/>
  <c r="U3042" i="1" s="1"/>
  <c r="S3135" i="1"/>
  <c r="U3135" i="1" s="1"/>
  <c r="S3231" i="1"/>
  <c r="U3231" i="1" s="1"/>
  <c r="S3321" i="1"/>
  <c r="U3321" i="1" s="1"/>
  <c r="S3354" i="1"/>
  <c r="U3354" i="1" s="1"/>
  <c r="S3380" i="1"/>
  <c r="U3380" i="1" s="1"/>
  <c r="S3428" i="1"/>
  <c r="U3428" i="1" s="1"/>
  <c r="S3448" i="1"/>
  <c r="U3448" i="1" s="1"/>
  <c r="S3449" i="1"/>
  <c r="U3449" i="1" s="1"/>
  <c r="S3505" i="1"/>
  <c r="U3505" i="1" s="1"/>
  <c r="S3562" i="1"/>
  <c r="U3562" i="1" s="1"/>
  <c r="S3598" i="1"/>
  <c r="U3598" i="1" s="1"/>
  <c r="S3699" i="1"/>
  <c r="U3699" i="1" s="1"/>
  <c r="S3711" i="1"/>
  <c r="U3711" i="1" s="1"/>
  <c r="S3770" i="1"/>
  <c r="U3770" i="1" s="1"/>
  <c r="S3775" i="1"/>
  <c r="U3775" i="1" s="1"/>
  <c r="S3826" i="1"/>
  <c r="U3826" i="1" s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607" i="1"/>
  <c r="U2607" i="1" s="1"/>
  <c r="S2664" i="1"/>
  <c r="U2664" i="1" s="1"/>
  <c r="S2831" i="1"/>
  <c r="U2831" i="1" s="1"/>
  <c r="S2942" i="1"/>
  <c r="U2942" i="1" s="1"/>
  <c r="S2965" i="1"/>
  <c r="U2965" i="1" s="1"/>
  <c r="S3032" i="1"/>
  <c r="U3032" i="1" s="1"/>
  <c r="S3051" i="1"/>
  <c r="U3051" i="1" s="1"/>
  <c r="S3166" i="1"/>
  <c r="U3166" i="1" s="1"/>
  <c r="S3186" i="1"/>
  <c r="U3186" i="1" s="1"/>
  <c r="S3275" i="1"/>
  <c r="U3275" i="1" s="1"/>
  <c r="S3309" i="1"/>
  <c r="U3309" i="1" s="1"/>
  <c r="S3323" i="1"/>
  <c r="U3323" i="1" s="1"/>
  <c r="S3376" i="1"/>
  <c r="U3376" i="1" s="1"/>
  <c r="S3409" i="1"/>
  <c r="U3409" i="1" s="1"/>
  <c r="S3421" i="1"/>
  <c r="U3421" i="1" s="1"/>
  <c r="S3497" i="1"/>
  <c r="U3497" i="1" s="1"/>
  <c r="S3617" i="1"/>
  <c r="U3617" i="1" s="1"/>
  <c r="S3696" i="1"/>
  <c r="U3696" i="1" s="1"/>
  <c r="S3778" i="1"/>
  <c r="U3778" i="1" s="1"/>
  <c r="S3819" i="1"/>
  <c r="U3819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1951" i="1"/>
  <c r="U1951" i="1" s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728" i="1"/>
  <c r="U2728" i="1" s="1"/>
  <c r="S2820" i="1"/>
  <c r="U2820" i="1" s="1"/>
  <c r="S2933" i="1"/>
  <c r="U2933" i="1" s="1"/>
  <c r="S2970" i="1"/>
  <c r="U2970" i="1" s="1"/>
  <c r="S2972" i="1"/>
  <c r="U2972" i="1" s="1"/>
  <c r="S2988" i="1"/>
  <c r="U2988" i="1" s="1"/>
  <c r="S3019" i="1"/>
  <c r="U3019" i="1" s="1"/>
  <c r="S3052" i="1"/>
  <c r="U3052" i="1" s="1"/>
  <c r="S3154" i="1"/>
  <c r="U3154" i="1" s="1"/>
  <c r="S3241" i="1"/>
  <c r="U3241" i="1" s="1"/>
  <c r="S3249" i="1"/>
  <c r="U3249" i="1" s="1"/>
  <c r="S3259" i="1"/>
  <c r="U3259" i="1" s="1"/>
  <c r="S3261" i="1"/>
  <c r="U3261" i="1" s="1"/>
  <c r="S3319" i="1"/>
  <c r="U3319" i="1" s="1"/>
  <c r="S3332" i="1"/>
  <c r="U3332" i="1" s="1"/>
  <c r="S3361" i="1"/>
  <c r="U3361" i="1" s="1"/>
  <c r="S3366" i="1"/>
  <c r="U3366" i="1" s="1"/>
  <c r="S3395" i="1"/>
  <c r="U3395" i="1" s="1"/>
  <c r="S3436" i="1"/>
  <c r="U3436" i="1" s="1"/>
  <c r="S3438" i="1"/>
  <c r="U3438" i="1" s="1"/>
  <c r="S3501" i="1"/>
  <c r="U3501" i="1" s="1"/>
  <c r="S3502" i="1"/>
  <c r="U3502" i="1" s="1"/>
  <c r="S3511" i="1"/>
  <c r="U3511" i="1" s="1"/>
  <c r="S3527" i="1"/>
  <c r="U3527" i="1" s="1"/>
  <c r="S3555" i="1"/>
  <c r="U3555" i="1" s="1"/>
  <c r="S3576" i="1"/>
  <c r="U3576" i="1" s="1"/>
  <c r="S3658" i="1"/>
  <c r="U3658" i="1" s="1"/>
  <c r="S3687" i="1"/>
  <c r="U3687" i="1" s="1"/>
  <c r="S3764" i="1"/>
  <c r="U3764" i="1" s="1"/>
  <c r="S3821" i="1"/>
  <c r="U3821" i="1" s="1"/>
  <c r="S3825" i="1"/>
  <c r="U3825" i="1" s="1"/>
  <c r="S3833" i="1"/>
  <c r="U3833" i="1" s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523" i="1"/>
  <c r="U523" i="1" s="1"/>
  <c r="S536" i="1"/>
  <c r="U536" i="1" s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1300" i="1"/>
  <c r="U1300" i="1" s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2783" i="1"/>
  <c r="U2783" i="1" s="1"/>
  <c r="S2787" i="1"/>
  <c r="U2787" i="1" s="1"/>
  <c r="S2792" i="1"/>
  <c r="U2792" i="1" s="1"/>
  <c r="S2821" i="1"/>
  <c r="U2821" i="1" s="1"/>
  <c r="S2934" i="1"/>
  <c r="U2934" i="1" s="1"/>
  <c r="S2974" i="1"/>
  <c r="U2974" i="1" s="1"/>
  <c r="S2994" i="1"/>
  <c r="U2994" i="1" s="1"/>
  <c r="S2997" i="1"/>
  <c r="U2997" i="1" s="1"/>
  <c r="S3163" i="1"/>
  <c r="U3163" i="1" s="1"/>
  <c r="S3251" i="1"/>
  <c r="U3251" i="1" s="1"/>
  <c r="S3260" i="1"/>
  <c r="U3260" i="1" s="1"/>
  <c r="S3285" i="1"/>
  <c r="U3285" i="1" s="1"/>
  <c r="S3306" i="1"/>
  <c r="U3306" i="1" s="1"/>
  <c r="S3333" i="1"/>
  <c r="U3333" i="1" s="1"/>
  <c r="S3335" i="1"/>
  <c r="U3335" i="1" s="1"/>
  <c r="S3370" i="1"/>
  <c r="U3370" i="1" s="1"/>
  <c r="S3388" i="1"/>
  <c r="U3388" i="1" s="1"/>
  <c r="S3442" i="1"/>
  <c r="U3442" i="1" s="1"/>
  <c r="S3494" i="1"/>
  <c r="U3494" i="1" s="1"/>
  <c r="S3504" i="1"/>
  <c r="U3504" i="1" s="1"/>
  <c r="S3543" i="1"/>
  <c r="U3543" i="1" s="1"/>
  <c r="S3545" i="1"/>
  <c r="U3545" i="1" s="1"/>
  <c r="S3552" i="1"/>
  <c r="U3552" i="1" s="1"/>
  <c r="S3565" i="1"/>
  <c r="U3565" i="1" s="1"/>
  <c r="S3568" i="1"/>
  <c r="U3568" i="1" s="1"/>
  <c r="S3609" i="1"/>
  <c r="U3609" i="1" s="1"/>
  <c r="S3622" i="1"/>
  <c r="U3622" i="1" s="1"/>
  <c r="S3626" i="1"/>
  <c r="U3626" i="1" s="1"/>
  <c r="S3722" i="1"/>
  <c r="U3722" i="1" s="1"/>
  <c r="S3751" i="1"/>
  <c r="U3751" i="1" s="1"/>
  <c r="S3780" i="1"/>
  <c r="U3780" i="1" s="1"/>
  <c r="S3823" i="1"/>
  <c r="U3823" i="1" s="1"/>
  <c r="S3827" i="1"/>
  <c r="U3827" i="1" s="1"/>
  <c r="S3834" i="1"/>
  <c r="U3834" i="1" s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327" i="1"/>
  <c r="U327" i="1" s="1"/>
  <c r="S330" i="1"/>
  <c r="U330" i="1" s="1"/>
  <c r="S356" i="1"/>
  <c r="U356" i="1" s="1"/>
  <c r="S367" i="1"/>
  <c r="U367" i="1" s="1"/>
  <c r="S370" i="1"/>
  <c r="U370" i="1" s="1"/>
  <c r="S399" i="1"/>
  <c r="U399" i="1" s="1"/>
  <c r="S403" i="1"/>
  <c r="U403" i="1" s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2705" i="1"/>
  <c r="U2705" i="1" s="1"/>
  <c r="S2720" i="1"/>
  <c r="U2720" i="1" s="1"/>
  <c r="S2731" i="1"/>
  <c r="U2731" i="1" s="1"/>
  <c r="S2733" i="1"/>
  <c r="U2733" i="1" s="1"/>
  <c r="S2797" i="1"/>
  <c r="U2797" i="1" s="1"/>
  <c r="S2842" i="1"/>
  <c r="U2842" i="1" s="1"/>
  <c r="S2999" i="1"/>
  <c r="U2999" i="1" s="1"/>
  <c r="S3151" i="1"/>
  <c r="U3151" i="1" s="1"/>
  <c r="S3210" i="1"/>
  <c r="U3210" i="1" s="1"/>
  <c r="S3228" i="1"/>
  <c r="U3228" i="1" s="1"/>
  <c r="S3247" i="1"/>
  <c r="U3247" i="1" s="1"/>
  <c r="S3341" i="1"/>
  <c r="U3341" i="1" s="1"/>
  <c r="S3352" i="1"/>
  <c r="U3352" i="1" s="1"/>
  <c r="S3367" i="1"/>
  <c r="U3367" i="1" s="1"/>
  <c r="S3371" i="1"/>
  <c r="U3371" i="1" s="1"/>
  <c r="S3374" i="1"/>
  <c r="U3374" i="1" s="1"/>
  <c r="S3381" i="1"/>
  <c r="U3381" i="1" s="1"/>
  <c r="S3382" i="1"/>
  <c r="U3382" i="1" s="1"/>
  <c r="S3390" i="1"/>
  <c r="U3390" i="1" s="1"/>
  <c r="S3398" i="1"/>
  <c r="U3398" i="1" s="1"/>
  <c r="S3401" i="1"/>
  <c r="U3401" i="1" s="1"/>
  <c r="S3413" i="1"/>
  <c r="U3413" i="1" s="1"/>
  <c r="S3416" i="1"/>
  <c r="U3416" i="1" s="1"/>
  <c r="S3426" i="1"/>
  <c r="U3426" i="1" s="1"/>
  <c r="S3440" i="1"/>
  <c r="U3440" i="1" s="1"/>
  <c r="S3478" i="1"/>
  <c r="U3478" i="1" s="1"/>
  <c r="S3507" i="1"/>
  <c r="U3507" i="1" s="1"/>
  <c r="S3509" i="1"/>
  <c r="U3509" i="1" s="1"/>
  <c r="S3561" i="1"/>
  <c r="U3561" i="1" s="1"/>
  <c r="S3603" i="1"/>
  <c r="U3603" i="1" s="1"/>
  <c r="S3651" i="1"/>
  <c r="U3651" i="1" s="1"/>
  <c r="S3653" i="1"/>
  <c r="U3653" i="1" s="1"/>
  <c r="S3665" i="1"/>
  <c r="U3665" i="1" s="1"/>
  <c r="S3670" i="1"/>
  <c r="U3670" i="1" s="1"/>
  <c r="S3750" i="1"/>
  <c r="U3750" i="1" s="1"/>
  <c r="S3781" i="1"/>
  <c r="U3781" i="1" s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90" i="1"/>
  <c r="U290" i="1" s="1"/>
  <c r="S323" i="1"/>
  <c r="U323" i="1" s="1"/>
  <c r="S337" i="1"/>
  <c r="U337" i="1" s="1"/>
  <c r="S350" i="1"/>
  <c r="U350" i="1" s="1"/>
  <c r="S358" i="1"/>
  <c r="U358" i="1" s="1"/>
  <c r="S360" i="1"/>
  <c r="U360" i="1" s="1"/>
  <c r="S369" i="1"/>
  <c r="U369" i="1" s="1"/>
  <c r="S406" i="1"/>
  <c r="U406" i="1" s="1"/>
  <c r="S416" i="1"/>
  <c r="U416" i="1" s="1"/>
  <c r="S537" i="1"/>
  <c r="U537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1303" i="1"/>
  <c r="U1303" i="1" s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49" i="1"/>
  <c r="U2049" i="1" s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2790" i="1"/>
  <c r="U2790" i="1" s="1"/>
  <c r="S2793" i="1"/>
  <c r="U2793" i="1" s="1"/>
  <c r="S2799" i="1"/>
  <c r="U2799" i="1" s="1"/>
  <c r="S2827" i="1"/>
  <c r="U2827" i="1" s="1"/>
  <c r="S2926" i="1"/>
  <c r="U2926" i="1" s="1"/>
  <c r="S2935" i="1"/>
  <c r="U2935" i="1" s="1"/>
  <c r="S2941" i="1"/>
  <c r="U2941" i="1" s="1"/>
  <c r="S2993" i="1"/>
  <c r="U2993" i="1" s="1"/>
  <c r="S3000" i="1"/>
  <c r="U3000" i="1" s="1"/>
  <c r="S3017" i="1"/>
  <c r="U3017" i="1" s="1"/>
  <c r="S3018" i="1"/>
  <c r="U3018" i="1" s="1"/>
  <c r="S3025" i="1"/>
  <c r="U3025" i="1" s="1"/>
  <c r="S3171" i="1"/>
  <c r="U3171" i="1" s="1"/>
  <c r="S3175" i="1"/>
  <c r="U3175" i="1" s="1"/>
  <c r="S3223" i="1"/>
  <c r="U3223" i="1" s="1"/>
  <c r="S3237" i="1"/>
  <c r="U3237" i="1" s="1"/>
  <c r="S3245" i="1"/>
  <c r="U3245" i="1" s="1"/>
  <c r="S3246" i="1"/>
  <c r="U3246" i="1" s="1"/>
  <c r="S3264" i="1"/>
  <c r="U3264" i="1" s="1"/>
  <c r="S3266" i="1"/>
  <c r="U3266" i="1" s="1"/>
  <c r="S3280" i="1"/>
  <c r="U3280" i="1" s="1"/>
  <c r="S3282" i="1"/>
  <c r="U3282" i="1" s="1"/>
  <c r="S3284" i="1"/>
  <c r="U3284" i="1" s="1"/>
  <c r="S3297" i="1"/>
  <c r="U3297" i="1" s="1"/>
  <c r="S3304" i="1"/>
  <c r="U3304" i="1" s="1"/>
  <c r="S3360" i="1"/>
  <c r="U3360" i="1" s="1"/>
  <c r="S3427" i="1"/>
  <c r="U3427" i="1" s="1"/>
  <c r="S3430" i="1"/>
  <c r="U3430" i="1" s="1"/>
  <c r="S3443" i="1"/>
  <c r="U3443" i="1" s="1"/>
  <c r="S3465" i="1"/>
  <c r="U3465" i="1" s="1"/>
  <c r="S3467" i="1"/>
  <c r="U3467" i="1" s="1"/>
  <c r="S3517" i="1"/>
  <c r="U3517" i="1" s="1"/>
  <c r="S3537" i="1"/>
  <c r="U3537" i="1" s="1"/>
  <c r="S3575" i="1"/>
  <c r="U3575" i="1" s="1"/>
  <c r="S3599" i="1"/>
  <c r="U3599" i="1" s="1"/>
  <c r="S3627" i="1"/>
  <c r="U3627" i="1" s="1"/>
  <c r="S3669" i="1"/>
  <c r="U3669" i="1" s="1"/>
  <c r="S3679" i="1"/>
  <c r="U3679" i="1" s="1"/>
  <c r="S3680" i="1"/>
  <c r="U3680" i="1" s="1"/>
  <c r="S3707" i="1"/>
  <c r="U3707" i="1" s="1"/>
  <c r="S3717" i="1"/>
  <c r="U3717" i="1" s="1"/>
  <c r="S3726" i="1"/>
  <c r="U3726" i="1" s="1"/>
  <c r="S3755" i="1"/>
  <c r="U3755" i="1" s="1"/>
  <c r="S3768" i="1"/>
  <c r="U3768" i="1" s="1"/>
  <c r="S35" i="1"/>
  <c r="U35" i="1" s="1"/>
  <c r="S59" i="1"/>
  <c r="U59" i="1" s="1"/>
  <c r="S109" i="1"/>
  <c r="U109" i="1" s="1"/>
  <c r="S294" i="1"/>
  <c r="U294" i="1" s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522" i="1"/>
  <c r="U522" i="1" s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1287" i="1"/>
  <c r="U1287" i="1" s="1"/>
  <c r="S1295" i="1"/>
  <c r="U1295" i="1" s="1"/>
  <c r="S1297" i="1"/>
  <c r="U1297" i="1" s="1"/>
  <c r="S1345" i="1"/>
  <c r="U1345" i="1" s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2020" i="1"/>
  <c r="U2020" i="1" s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2711" i="1"/>
  <c r="U2711" i="1" s="1"/>
  <c r="S2715" i="1"/>
  <c r="U2715" i="1" s="1"/>
  <c r="S2804" i="1"/>
  <c r="U2804" i="1" s="1"/>
  <c r="S2811" i="1"/>
  <c r="U2811" i="1" s="1"/>
  <c r="S2927" i="1"/>
  <c r="U2927" i="1" s="1"/>
  <c r="S2931" i="1"/>
  <c r="U2931" i="1" s="1"/>
  <c r="S2976" i="1"/>
  <c r="U2976" i="1" s="1"/>
  <c r="S2984" i="1"/>
  <c r="U2984" i="1" s="1"/>
  <c r="S3158" i="1"/>
  <c r="U3158" i="1" s="1"/>
  <c r="S3162" i="1"/>
  <c r="U3162" i="1" s="1"/>
  <c r="S3188" i="1"/>
  <c r="U3188" i="1" s="1"/>
  <c r="S3216" i="1"/>
  <c r="U3216" i="1" s="1"/>
  <c r="S3220" i="1"/>
  <c r="U3220" i="1" s="1"/>
  <c r="S3226" i="1"/>
  <c r="U3226" i="1" s="1"/>
  <c r="S3227" i="1"/>
  <c r="U3227" i="1" s="1"/>
  <c r="S3230" i="1"/>
  <c r="U3230" i="1" s="1"/>
  <c r="S3252" i="1"/>
  <c r="U3252" i="1" s="1"/>
  <c r="S3255" i="1"/>
  <c r="U3255" i="1" s="1"/>
  <c r="S3269" i="1"/>
  <c r="U3269" i="1" s="1"/>
  <c r="S3271" i="1"/>
  <c r="U3271" i="1" s="1"/>
  <c r="S3272" i="1"/>
  <c r="U3272" i="1" s="1"/>
  <c r="S3286" i="1"/>
  <c r="U3286" i="1" s="1"/>
  <c r="S3288" i="1"/>
  <c r="U3288" i="1" s="1"/>
  <c r="S3300" i="1"/>
  <c r="U3300" i="1" s="1"/>
  <c r="S3307" i="1"/>
  <c r="U3307" i="1" s="1"/>
  <c r="S3324" i="1"/>
  <c r="U3324" i="1" s="1"/>
  <c r="S3326" i="1"/>
  <c r="U3326" i="1" s="1"/>
  <c r="S3340" i="1"/>
  <c r="U3340" i="1" s="1"/>
  <c r="S3344" i="1"/>
  <c r="U3344" i="1" s="1"/>
  <c r="S3356" i="1"/>
  <c r="U3356" i="1" s="1"/>
  <c r="S3383" i="1"/>
  <c r="U3383" i="1" s="1"/>
  <c r="S3392" i="1"/>
  <c r="U3392" i="1" s="1"/>
  <c r="S3403" i="1"/>
  <c r="U3403" i="1" s="1"/>
  <c r="S3466" i="1"/>
  <c r="U3466" i="1" s="1"/>
  <c r="S3474" i="1"/>
  <c r="U3474" i="1" s="1"/>
  <c r="S3500" i="1"/>
  <c r="U3500" i="1" s="1"/>
  <c r="S3508" i="1"/>
  <c r="U3508" i="1" s="1"/>
  <c r="S3526" i="1"/>
  <c r="U3526" i="1" s="1"/>
  <c r="S3528" i="1"/>
  <c r="U3528" i="1" s="1"/>
  <c r="S3544" i="1"/>
  <c r="U3544" i="1" s="1"/>
  <c r="S3548" i="1"/>
  <c r="U3548" i="1" s="1"/>
  <c r="S3550" i="1"/>
  <c r="U3550" i="1" s="1"/>
  <c r="S3551" i="1"/>
  <c r="U3551" i="1" s="1"/>
  <c r="S3553" i="1"/>
  <c r="U3553" i="1" s="1"/>
  <c r="S3563" i="1"/>
  <c r="U3563" i="1" s="1"/>
  <c r="S3628" i="1"/>
  <c r="U3628" i="1" s="1"/>
  <c r="S3661" i="1"/>
  <c r="U3661" i="1" s="1"/>
  <c r="S3674" i="1"/>
  <c r="U3674" i="1" s="1"/>
  <c r="S3715" i="1"/>
  <c r="U3715" i="1" s="1"/>
  <c r="S3716" i="1"/>
  <c r="U3716" i="1" s="1"/>
  <c r="S3725" i="1"/>
  <c r="U3725" i="1" s="1"/>
  <c r="S3760" i="1"/>
  <c r="U3760" i="1" s="1"/>
  <c r="S3784" i="1"/>
  <c r="U3784" i="1" s="1"/>
  <c r="S3839" i="1"/>
  <c r="U3839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50" i="1"/>
  <c r="U250" i="1" s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529" i="1"/>
  <c r="U529" i="1" s="1"/>
  <c r="S541" i="1"/>
  <c r="U541" i="1" s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1286" i="1"/>
  <c r="U1286" i="1" s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U1683" i="1" s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2310" i="1"/>
  <c r="U2310" i="1" s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2713" i="1"/>
  <c r="U2713" i="1" s="1"/>
  <c r="S2791" i="1"/>
  <c r="U2791" i="1" s="1"/>
  <c r="S2800" i="1"/>
  <c r="U2800" i="1" s="1"/>
  <c r="S2932" i="1"/>
  <c r="U2932" i="1" s="1"/>
  <c r="S2937" i="1"/>
  <c r="U2937" i="1" s="1"/>
  <c r="S2940" i="1"/>
  <c r="U2940" i="1" s="1"/>
  <c r="S2966" i="1"/>
  <c r="U2966" i="1" s="1"/>
  <c r="S2981" i="1"/>
  <c r="U2981" i="1" s="1"/>
  <c r="S3005" i="1"/>
  <c r="U3005" i="1" s="1"/>
  <c r="S3010" i="1"/>
  <c r="U3010" i="1" s="1"/>
  <c r="S3020" i="1"/>
  <c r="U3020" i="1" s="1"/>
  <c r="S3022" i="1"/>
  <c r="U3022" i="1" s="1"/>
  <c r="S3024" i="1"/>
  <c r="U3024" i="1" s="1"/>
  <c r="S3040" i="1"/>
  <c r="U3040" i="1" s="1"/>
  <c r="S3152" i="1"/>
  <c r="U3152" i="1" s="1"/>
  <c r="S3159" i="1"/>
  <c r="U3159" i="1" s="1"/>
  <c r="S3176" i="1"/>
  <c r="U3176" i="1" s="1"/>
  <c r="S3184" i="1"/>
  <c r="U3184" i="1" s="1"/>
  <c r="S3222" i="1"/>
  <c r="U3222" i="1" s="1"/>
  <c r="S3238" i="1"/>
  <c r="U3238" i="1" s="1"/>
  <c r="S3239" i="1"/>
  <c r="U3239" i="1" s="1"/>
  <c r="S3242" i="1"/>
  <c r="U3242" i="1" s="1"/>
  <c r="S3250" i="1"/>
  <c r="U3250" i="1" s="1"/>
  <c r="S3256" i="1"/>
  <c r="U3256" i="1" s="1"/>
  <c r="S3276" i="1"/>
  <c r="U3276" i="1" s="1"/>
  <c r="S3322" i="1"/>
  <c r="U3322" i="1" s="1"/>
  <c r="S3328" i="1"/>
  <c r="U3328" i="1" s="1"/>
  <c r="S3329" i="1"/>
  <c r="U3329" i="1" s="1"/>
  <c r="S3346" i="1"/>
  <c r="U3346" i="1" s="1"/>
  <c r="S3353" i="1"/>
  <c r="U3353" i="1" s="1"/>
  <c r="S3358" i="1"/>
  <c r="U3358" i="1" s="1"/>
  <c r="S3359" i="1"/>
  <c r="U3359" i="1" s="1"/>
  <c r="S3362" i="1"/>
  <c r="U3362" i="1" s="1"/>
  <c r="S3365" i="1"/>
  <c r="U3365" i="1" s="1"/>
  <c r="S3379" i="1"/>
  <c r="U3379" i="1" s="1"/>
  <c r="S3384" i="1"/>
  <c r="U3384" i="1" s="1"/>
  <c r="S3420" i="1"/>
  <c r="U3420" i="1" s="1"/>
  <c r="S3423" i="1"/>
  <c r="U3423" i="1" s="1"/>
  <c r="S3439" i="1"/>
  <c r="U3439" i="1" s="1"/>
  <c r="S3453" i="1"/>
  <c r="U3453" i="1" s="1"/>
  <c r="S3456" i="1"/>
  <c r="U3456" i="1" s="1"/>
  <c r="S3457" i="1"/>
  <c r="U3457" i="1" s="1"/>
  <c r="S3469" i="1"/>
  <c r="U3469" i="1" s="1"/>
  <c r="S3476" i="1"/>
  <c r="U3476" i="1" s="1"/>
  <c r="S3487" i="1"/>
  <c r="U3487" i="1" s="1"/>
  <c r="S3503" i="1"/>
  <c r="U3503" i="1" s="1"/>
  <c r="S3512" i="1"/>
  <c r="U3512" i="1" s="1"/>
  <c r="S3513" i="1"/>
  <c r="U3513" i="1" s="1"/>
  <c r="S3521" i="1"/>
  <c r="U3521" i="1" s="1"/>
  <c r="S3522" i="1"/>
  <c r="U3522" i="1" s="1"/>
  <c r="S3530" i="1"/>
  <c r="U3530" i="1" s="1"/>
  <c r="S3566" i="1"/>
  <c r="U3566" i="1" s="1"/>
  <c r="S3577" i="1"/>
  <c r="U3577" i="1" s="1"/>
  <c r="S3590" i="1"/>
  <c r="U3590" i="1" s="1"/>
  <c r="S3616" i="1"/>
  <c r="U3616" i="1" s="1"/>
  <c r="S3620" i="1"/>
  <c r="U3620" i="1" s="1"/>
  <c r="S3655" i="1"/>
  <c r="U3655" i="1" s="1"/>
  <c r="S3660" i="1"/>
  <c r="U3660" i="1" s="1"/>
  <c r="S3664" i="1"/>
  <c r="U3664" i="1" s="1"/>
  <c r="S3673" i="1"/>
  <c r="U3673" i="1" s="1"/>
  <c r="S3688" i="1"/>
  <c r="U3688" i="1" s="1"/>
  <c r="S3701" i="1"/>
  <c r="U3701" i="1" s="1"/>
  <c r="S3719" i="1"/>
  <c r="U3719" i="1" s="1"/>
  <c r="S3723" i="1"/>
  <c r="U3723" i="1" s="1"/>
  <c r="S3729" i="1"/>
  <c r="U3729" i="1" s="1"/>
  <c r="S3758" i="1"/>
  <c r="U3758" i="1" s="1"/>
  <c r="S3762" i="1"/>
  <c r="U3762" i="1" s="1"/>
  <c r="S3811" i="1"/>
  <c r="U3811" i="1" s="1"/>
  <c r="S3815" i="1"/>
  <c r="U3815" i="1" s="1"/>
  <c r="S3840" i="1"/>
  <c r="U3840" i="1" s="1"/>
  <c r="S3841" i="1"/>
  <c r="U3841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344" i="1"/>
  <c r="U344" i="1" s="1"/>
  <c r="S388" i="1"/>
  <c r="U388" i="1" s="1"/>
  <c r="S392" i="1"/>
  <c r="U392" i="1" s="1"/>
  <c r="S419" i="1"/>
  <c r="U419" i="1" s="1"/>
  <c r="S421" i="1"/>
  <c r="U421" i="1" s="1"/>
  <c r="S527" i="1"/>
  <c r="U527" i="1" s="1"/>
  <c r="S533" i="1"/>
  <c r="U533" i="1" s="1"/>
  <c r="S535" i="1"/>
  <c r="U535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1290" i="1"/>
  <c r="U1290" i="1" s="1"/>
  <c r="S1304" i="1"/>
  <c r="U1304" i="1" s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2810" i="1"/>
  <c r="U2810" i="1" s="1"/>
  <c r="S2813" i="1"/>
  <c r="U2813" i="1" s="1"/>
  <c r="S2823" i="1"/>
  <c r="U2823" i="1" s="1"/>
  <c r="S2824" i="1"/>
  <c r="U2824" i="1" s="1"/>
  <c r="S2830" i="1"/>
  <c r="U2830" i="1" s="1"/>
  <c r="S2832" i="1"/>
  <c r="U2832" i="1" s="1"/>
  <c r="S2839" i="1"/>
  <c r="U2839" i="1" s="1"/>
  <c r="S2924" i="1"/>
  <c r="U2924" i="1" s="1"/>
  <c r="S2925" i="1"/>
  <c r="U2925" i="1" s="1"/>
  <c r="S2930" i="1"/>
  <c r="U2930" i="1" s="1"/>
  <c r="S2973" i="1"/>
  <c r="U2973" i="1" s="1"/>
  <c r="S2977" i="1"/>
  <c r="U2977" i="1" s="1"/>
  <c r="S2986" i="1"/>
  <c r="U2986" i="1" s="1"/>
  <c r="S2990" i="1"/>
  <c r="U2990" i="1" s="1"/>
  <c r="S2992" i="1"/>
  <c r="U2992" i="1" s="1"/>
  <c r="S2995" i="1"/>
  <c r="U2995" i="1" s="1"/>
  <c r="S3002" i="1"/>
  <c r="U3002" i="1" s="1"/>
  <c r="S3033" i="1"/>
  <c r="U3033" i="1" s="1"/>
  <c r="S3153" i="1"/>
  <c r="U3153" i="1" s="1"/>
  <c r="S3187" i="1"/>
  <c r="U3187" i="1" s="1"/>
  <c r="S3215" i="1"/>
  <c r="U3215" i="1" s="1"/>
  <c r="S3217" i="1"/>
  <c r="U3217" i="1" s="1"/>
  <c r="S3218" i="1"/>
  <c r="U3218" i="1" s="1"/>
  <c r="S3221" i="1"/>
  <c r="U3221" i="1" s="1"/>
  <c r="S3236" i="1"/>
  <c r="U3236" i="1" s="1"/>
  <c r="S3263" i="1"/>
  <c r="U3263" i="1" s="1"/>
  <c r="S3277" i="1"/>
  <c r="U3277" i="1" s="1"/>
  <c r="S3289" i="1"/>
  <c r="U3289" i="1" s="1"/>
  <c r="S3290" i="1"/>
  <c r="U3290" i="1" s="1"/>
  <c r="S3299" i="1"/>
  <c r="U3299" i="1" s="1"/>
  <c r="S3312" i="1"/>
  <c r="U3312" i="1" s="1"/>
  <c r="S3314" i="1"/>
  <c r="U3314" i="1" s="1"/>
  <c r="S3318" i="1"/>
  <c r="U3318" i="1" s="1"/>
  <c r="S3334" i="1"/>
  <c r="U3334" i="1" s="1"/>
  <c r="S3337" i="1"/>
  <c r="U3337" i="1" s="1"/>
  <c r="S3338" i="1"/>
  <c r="U3338" i="1" s="1"/>
  <c r="S3343" i="1"/>
  <c r="U3343" i="1" s="1"/>
  <c r="S3350" i="1"/>
  <c r="U3350" i="1" s="1"/>
  <c r="S3375" i="1"/>
  <c r="U3375" i="1" s="1"/>
  <c r="S3377" i="1"/>
  <c r="U3377" i="1" s="1"/>
  <c r="S3378" i="1"/>
  <c r="U3378" i="1" s="1"/>
  <c r="S3386" i="1"/>
  <c r="U3386" i="1" s="1"/>
  <c r="S3387" i="1"/>
  <c r="U3387" i="1" s="1"/>
  <c r="S3394" i="1"/>
  <c r="U3394" i="1" s="1"/>
  <c r="S3402" i="1"/>
  <c r="U3402" i="1" s="1"/>
  <c r="S3405" i="1"/>
  <c r="U3405" i="1" s="1"/>
  <c r="S3408" i="1"/>
  <c r="U3408" i="1" s="1"/>
  <c r="S3414" i="1"/>
  <c r="U3414" i="1" s="1"/>
  <c r="S3417" i="1"/>
  <c r="U3417" i="1" s="1"/>
  <c r="S3419" i="1"/>
  <c r="U3419" i="1" s="1"/>
  <c r="S3429" i="1"/>
  <c r="U3429" i="1" s="1"/>
  <c r="S3433" i="1"/>
  <c r="U3433" i="1" s="1"/>
  <c r="S3435" i="1"/>
  <c r="U3435" i="1" s="1"/>
  <c r="S3444" i="1"/>
  <c r="U3444" i="1" s="1"/>
  <c r="S3447" i="1"/>
  <c r="U3447" i="1" s="1"/>
  <c r="S3475" i="1"/>
  <c r="U3475" i="1" s="1"/>
  <c r="S3495" i="1"/>
  <c r="U3495" i="1" s="1"/>
  <c r="S3496" i="1"/>
  <c r="U3496" i="1" s="1"/>
  <c r="S3506" i="1"/>
  <c r="U3506" i="1" s="1"/>
  <c r="S3514" i="1"/>
  <c r="U3514" i="1" s="1"/>
  <c r="S3518" i="1"/>
  <c r="U3518" i="1" s="1"/>
  <c r="S3519" i="1"/>
  <c r="U3519" i="1" s="1"/>
  <c r="S3524" i="1"/>
  <c r="U3524" i="1" s="1"/>
  <c r="S3532" i="1"/>
  <c r="U3532" i="1" s="1"/>
  <c r="S3546" i="1"/>
  <c r="U3546" i="1" s="1"/>
  <c r="S3547" i="1"/>
  <c r="U3547" i="1" s="1"/>
  <c r="S3554" i="1"/>
  <c r="U3554" i="1" s="1"/>
  <c r="S3557" i="1"/>
  <c r="U3557" i="1" s="1"/>
  <c r="S3558" i="1"/>
  <c r="U3558" i="1" s="1"/>
  <c r="S3559" i="1"/>
  <c r="U3559" i="1" s="1"/>
  <c r="S3571" i="1"/>
  <c r="U3571" i="1" s="1"/>
  <c r="S3574" i="1"/>
  <c r="U3574" i="1" s="1"/>
  <c r="S3578" i="1"/>
  <c r="U3578" i="1" s="1"/>
  <c r="S3580" i="1"/>
  <c r="U3580" i="1" s="1"/>
  <c r="S3581" i="1"/>
  <c r="U3581" i="1" s="1"/>
  <c r="S3583" i="1"/>
  <c r="U3583" i="1" s="1"/>
  <c r="S3592" i="1"/>
  <c r="U3592" i="1" s="1"/>
  <c r="S3604" i="1"/>
  <c r="U3604" i="1" s="1"/>
  <c r="S3610" i="1"/>
  <c r="U3610" i="1" s="1"/>
  <c r="S3615" i="1"/>
  <c r="U3615" i="1" s="1"/>
  <c r="S3624" i="1"/>
  <c r="U3624" i="1" s="1"/>
  <c r="S3629" i="1"/>
  <c r="U3629" i="1" s="1"/>
  <c r="S3650" i="1"/>
  <c r="U3650" i="1" s="1"/>
  <c r="S3652" i="1"/>
  <c r="U3652" i="1" s="1"/>
  <c r="S3662" i="1"/>
  <c r="U3662" i="1" s="1"/>
  <c r="S3668" i="1"/>
  <c r="U3668" i="1" s="1"/>
  <c r="S3676" i="1"/>
  <c r="U3676" i="1" s="1"/>
  <c r="S3689" i="1"/>
  <c r="U3689" i="1" s="1"/>
  <c r="S3697" i="1"/>
  <c r="U3697" i="1" s="1"/>
  <c r="S3703" i="1"/>
  <c r="U3703" i="1" s="1"/>
  <c r="S3752" i="1"/>
  <c r="U3752" i="1" s="1"/>
  <c r="S3763" i="1"/>
  <c r="U3763" i="1" s="1"/>
  <c r="S3765" i="1"/>
  <c r="U3765" i="1" s="1"/>
  <c r="S3766" i="1"/>
  <c r="U3766" i="1" s="1"/>
  <c r="S3771" i="1"/>
  <c r="U3771" i="1" s="1"/>
  <c r="S3772" i="1"/>
  <c r="U3772" i="1" s="1"/>
  <c r="S3776" i="1"/>
  <c r="U3776" i="1" s="1"/>
  <c r="S3777" i="1"/>
  <c r="U3777" i="1" s="1"/>
  <c r="S3789" i="1"/>
  <c r="U3789" i="1" s="1"/>
  <c r="S3810" i="1"/>
  <c r="U3810" i="1" s="1"/>
  <c r="S3817" i="1"/>
  <c r="U3817" i="1" s="1"/>
  <c r="S3830" i="1"/>
  <c r="U3830" i="1" s="1"/>
  <c r="S3831" i="1"/>
  <c r="U3831" i="1" s="1"/>
  <c r="S1064" i="1"/>
  <c r="U1064" i="1" s="1"/>
  <c r="S3799" i="1"/>
  <c r="U3799" i="1" s="1"/>
  <c r="S3939" i="1"/>
  <c r="U3939" i="1" s="1"/>
  <c r="S1338" i="1"/>
  <c r="U1338" i="1" s="1"/>
  <c r="S981" i="1"/>
  <c r="U981" i="1" s="1"/>
  <c r="S701" i="1"/>
  <c r="U701" i="1" s="1"/>
  <c r="S1006" i="1"/>
  <c r="U1006" i="1" s="1"/>
  <c r="S709" i="1"/>
  <c r="U709" i="1" s="1"/>
  <c r="S1587" i="1"/>
  <c r="U1587" i="1" s="1"/>
  <c r="S3975" i="1"/>
  <c r="U3975" i="1" s="1"/>
  <c r="S887" i="1"/>
  <c r="U887" i="1" s="1"/>
  <c r="S1007" i="1"/>
  <c r="U1007" i="1" s="1"/>
  <c r="S3146" i="1"/>
  <c r="U3146" i="1" s="1"/>
  <c r="S690" i="1"/>
  <c r="U690" i="1" s="1"/>
  <c r="S1873" i="1"/>
  <c r="U1873" i="1" s="1"/>
  <c r="S4108" i="1"/>
  <c r="U4108" i="1" s="1"/>
  <c r="S776" i="1"/>
  <c r="U776" i="1" s="1"/>
  <c r="S1343" i="1"/>
  <c r="U1343" i="1" s="1"/>
  <c r="S4024" i="1"/>
  <c r="U4024" i="1" s="1"/>
  <c r="S879" i="1"/>
  <c r="U879" i="1" s="1"/>
  <c r="S1730" i="1"/>
  <c r="U1730" i="1" s="1"/>
  <c r="S1799" i="1"/>
  <c r="U1799" i="1" s="1"/>
  <c r="S3125" i="1"/>
  <c r="U3125" i="1" s="1"/>
  <c r="S3064" i="1"/>
  <c r="U3064" i="1" s="1"/>
  <c r="S3908" i="1"/>
  <c r="U3908" i="1" s="1"/>
  <c r="S1308" i="1"/>
  <c r="U1308" i="1" s="1"/>
  <c r="S1706" i="1"/>
  <c r="U1706" i="1" s="1"/>
  <c r="S1777" i="1"/>
  <c r="U1777" i="1" s="1"/>
  <c r="S3190" i="1"/>
  <c r="U3190" i="1" s="1"/>
  <c r="S454" i="1"/>
  <c r="U454" i="1" s="1"/>
  <c r="S1078" i="1"/>
  <c r="U1078" i="1" s="1"/>
  <c r="S2676" i="1"/>
  <c r="U2676" i="1" s="1"/>
  <c r="S2902" i="1"/>
  <c r="U2902" i="1" s="1"/>
  <c r="S1794" i="1"/>
  <c r="U1794" i="1" s="1"/>
  <c r="S2917" i="1"/>
  <c r="U2917" i="1" s="1"/>
  <c r="S4069" i="1"/>
  <c r="U4069" i="1" s="1"/>
  <c r="S168" i="1"/>
  <c r="U168" i="1" s="1"/>
  <c r="S2957" i="1"/>
  <c r="U2957" i="1" s="1"/>
  <c r="S3073" i="1"/>
  <c r="U3073" i="1" s="1"/>
  <c r="S3795" i="1"/>
  <c r="U3795" i="1" s="1"/>
  <c r="S4041" i="1"/>
  <c r="U4041" i="1" s="1"/>
  <c r="S1000" i="1"/>
  <c r="U1000" i="1" s="1"/>
  <c r="S1767" i="1"/>
  <c r="U1767" i="1" s="1"/>
  <c r="S1914" i="1"/>
  <c r="U1914" i="1" s="1"/>
  <c r="S3197" i="1"/>
  <c r="U3197" i="1" s="1"/>
  <c r="S203" i="1"/>
  <c r="U203" i="1" s="1"/>
  <c r="S691" i="1"/>
  <c r="U691" i="1" s="1"/>
  <c r="S3124" i="1"/>
  <c r="U3124" i="1" s="1"/>
  <c r="S1772" i="1"/>
  <c r="U1772" i="1" s="1"/>
  <c r="S3118" i="1"/>
  <c r="U3118" i="1" s="1"/>
  <c r="S4000" i="1"/>
  <c r="U4000" i="1" s="1"/>
  <c r="S218" i="1"/>
  <c r="U218" i="1" s="1"/>
  <c r="S980" i="1"/>
  <c r="U980" i="1" s="1"/>
  <c r="S3204" i="1"/>
  <c r="U3204" i="1" s="1"/>
  <c r="S1919" i="1"/>
  <c r="U1919" i="1" s="1"/>
  <c r="S3878" i="1"/>
  <c r="U3878" i="1" s="1"/>
  <c r="S4058" i="1"/>
  <c r="U4058" i="1" s="1"/>
  <c r="S1819" i="1"/>
  <c r="U1819" i="1" s="1"/>
  <c r="S2757" i="1"/>
  <c r="U2757" i="1" s="1"/>
  <c r="S3143" i="1"/>
  <c r="U3143" i="1" s="1"/>
  <c r="S3201" i="1"/>
  <c r="U3201" i="1" s="1"/>
  <c r="S206" i="1"/>
  <c r="U206" i="1" s="1"/>
  <c r="S778" i="1"/>
  <c r="U778" i="1" s="1"/>
  <c r="S1243" i="1"/>
  <c r="U1243" i="1" s="1"/>
  <c r="S3633" i="1"/>
  <c r="U3633" i="1" s="1"/>
  <c r="S485" i="1"/>
  <c r="U485" i="1" s="1"/>
  <c r="S2678" i="1"/>
  <c r="U2678" i="1" s="1"/>
  <c r="S2857" i="1"/>
  <c r="U2857" i="1" s="1"/>
  <c r="S1339" i="1"/>
  <c r="U1339" i="1" s="1"/>
  <c r="S1554" i="1"/>
  <c r="U1554" i="1" s="1"/>
  <c r="S1816" i="1"/>
  <c r="U1816" i="1" s="1"/>
  <c r="S3904" i="1"/>
  <c r="U3904" i="1" s="1"/>
  <c r="S1694" i="1"/>
  <c r="U1694" i="1" s="1"/>
  <c r="S1788" i="1"/>
  <c r="U1788" i="1" s="1"/>
  <c r="S1804" i="1"/>
  <c r="U1804" i="1" s="1"/>
  <c r="S2325" i="1"/>
  <c r="U2325" i="1" s="1"/>
  <c r="S3978" i="1"/>
  <c r="U3978" i="1" s="1"/>
  <c r="S971" i="1"/>
  <c r="U971" i="1" s="1"/>
  <c r="S1021" i="1"/>
  <c r="U1021" i="1" s="1"/>
  <c r="S1905" i="1"/>
  <c r="U1905" i="1" s="1"/>
  <c r="S1921" i="1"/>
  <c r="U1921" i="1" s="1"/>
  <c r="S4038" i="1"/>
  <c r="U4038" i="1" s="1"/>
  <c r="S699" i="1"/>
  <c r="U699" i="1" s="1"/>
  <c r="S962" i="1"/>
  <c r="U962" i="1" s="1"/>
  <c r="S972" i="1"/>
  <c r="U972" i="1" s="1"/>
  <c r="S1769" i="1"/>
  <c r="U1769" i="1" s="1"/>
  <c r="S1776" i="1"/>
  <c r="U1776" i="1" s="1"/>
  <c r="S2703" i="1"/>
  <c r="U2703" i="1" s="1"/>
  <c r="S3209" i="1"/>
  <c r="U3209" i="1" s="1"/>
  <c r="S213" i="1"/>
  <c r="U213" i="1" s="1"/>
  <c r="S1558" i="1"/>
  <c r="U1558" i="1" s="1"/>
  <c r="S1009" i="1"/>
  <c r="U1009" i="1" s="1"/>
  <c r="S1690" i="1"/>
  <c r="U1690" i="1" s="1"/>
  <c r="S3937" i="1"/>
  <c r="U3937" i="1" s="1"/>
  <c r="S956" i="1"/>
  <c r="U956" i="1" s="1"/>
  <c r="S1719" i="1"/>
  <c r="U1719" i="1" s="1"/>
  <c r="S1866" i="1"/>
  <c r="U1866" i="1" s="1"/>
  <c r="S1908" i="1"/>
  <c r="U1908" i="1" s="1"/>
  <c r="S1922" i="1"/>
  <c r="U1922" i="1" s="1"/>
  <c r="S198" i="1"/>
  <c r="U198" i="1" s="1"/>
  <c r="S866" i="1"/>
  <c r="U866" i="1" s="1"/>
  <c r="S963" i="1"/>
  <c r="U963" i="1" s="1"/>
  <c r="S1989" i="1"/>
  <c r="U1989" i="1" s="1"/>
  <c r="S2856" i="1"/>
  <c r="U2856" i="1" s="1"/>
  <c r="S2870" i="1"/>
  <c r="U2870" i="1" s="1"/>
  <c r="S3107" i="1"/>
  <c r="U3107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846" i="1"/>
  <c r="U3846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U1317" i="1" s="1"/>
  <c r="S1782" i="1"/>
  <c r="U1782" i="1" s="1"/>
  <c r="S1786" i="1"/>
  <c r="U1786" i="1" s="1"/>
  <c r="S444" i="1"/>
  <c r="U444" i="1" s="1"/>
  <c r="S673" i="1"/>
  <c r="U673" i="1" s="1"/>
  <c r="S896" i="1"/>
  <c r="U896" i="1" s="1"/>
  <c r="S961" i="1"/>
  <c r="U961" i="1" s="1"/>
  <c r="S1071" i="1"/>
  <c r="U1071" i="1" s="1"/>
  <c r="S1797" i="1"/>
  <c r="U1797" i="1" s="1"/>
  <c r="S1912" i="1"/>
  <c r="U1912" i="1" s="1"/>
  <c r="S2323" i="1"/>
  <c r="U2323" i="1" s="1"/>
  <c r="S2600" i="1"/>
  <c r="U2600" i="1" s="1"/>
  <c r="S3104" i="1"/>
  <c r="U3104" i="1" s="1"/>
  <c r="S932" i="1"/>
  <c r="U932" i="1" s="1"/>
  <c r="S953" i="1"/>
  <c r="U953" i="1" s="1"/>
  <c r="S2875" i="1"/>
  <c r="U2875" i="1" s="1"/>
  <c r="S2891" i="1"/>
  <c r="U2891" i="1" s="1"/>
  <c r="S3989" i="1"/>
  <c r="U3989" i="1" s="1"/>
  <c r="S4003" i="1"/>
  <c r="U4003" i="1" s="1"/>
  <c r="S4046" i="1"/>
  <c r="U4046" i="1" s="1"/>
  <c r="S4054" i="1"/>
  <c r="U4054" i="1" s="1"/>
  <c r="S556" i="1"/>
  <c r="U556" i="1" s="1"/>
  <c r="S901" i="1"/>
  <c r="U901" i="1" s="1"/>
  <c r="S2913" i="1"/>
  <c r="U2913" i="1" s="1"/>
  <c r="S3913" i="1"/>
  <c r="U3913" i="1" s="1"/>
  <c r="S4037" i="1"/>
  <c r="U4037" i="1" s="1"/>
  <c r="S4096" i="1"/>
  <c r="U4096" i="1" s="1"/>
  <c r="S185" i="1"/>
  <c r="U185" i="1" s="1"/>
  <c r="S767" i="1"/>
  <c r="U767" i="1" s="1"/>
  <c r="S1114" i="1"/>
  <c r="U1114" i="1" s="1"/>
  <c r="S1781" i="1"/>
  <c r="U1781" i="1" s="1"/>
  <c r="S1807" i="1"/>
  <c r="U1807" i="1" s="1"/>
  <c r="S3637" i="1"/>
  <c r="U3637" i="1" s="1"/>
  <c r="S3916" i="1"/>
  <c r="U3916" i="1" s="1"/>
  <c r="S3945" i="1"/>
  <c r="U3945" i="1" s="1"/>
  <c r="S695" i="1"/>
  <c r="U695" i="1" s="1"/>
  <c r="S974" i="1"/>
  <c r="U974" i="1" s="1"/>
  <c r="S1015" i="1"/>
  <c r="U1015" i="1" s="1"/>
  <c r="S1806" i="1"/>
  <c r="U1806" i="1" s="1"/>
  <c r="S3635" i="1"/>
  <c r="U3635" i="1" s="1"/>
  <c r="S3985" i="1"/>
  <c r="U3985" i="1" s="1"/>
  <c r="S3997" i="1"/>
  <c r="U3997" i="1" s="1"/>
  <c r="S600" i="1"/>
  <c r="U600" i="1" s="1"/>
  <c r="S713" i="1"/>
  <c r="U713" i="1" s="1"/>
  <c r="S979" i="1"/>
  <c r="U979" i="1" s="1"/>
  <c r="S1551" i="1"/>
  <c r="U1551" i="1" s="1"/>
  <c r="S1728" i="1"/>
  <c r="U1728" i="1" s="1"/>
  <c r="S2645" i="1"/>
  <c r="U2645" i="1" s="1"/>
  <c r="S2704" i="1"/>
  <c r="U2704" i="1" s="1"/>
  <c r="S2884" i="1"/>
  <c r="U2884" i="1" s="1"/>
  <c r="S3853" i="1"/>
  <c r="U3853" i="1" s="1"/>
  <c r="S4071" i="1"/>
  <c r="U4071" i="1" s="1"/>
  <c r="S182" i="1"/>
  <c r="U182" i="1" s="1"/>
  <c r="S481" i="1"/>
  <c r="U481" i="1" s="1"/>
  <c r="S1693" i="1"/>
  <c r="U1693" i="1" s="1"/>
  <c r="S2674" i="1"/>
  <c r="U2674" i="1" s="1"/>
  <c r="S2887" i="1"/>
  <c r="U2887" i="1" s="1"/>
  <c r="S3893" i="1"/>
  <c r="U3893" i="1" s="1"/>
  <c r="S3900" i="1"/>
  <c r="U3900" i="1" s="1"/>
  <c r="S1313" i="1"/>
  <c r="U1313" i="1" s="1"/>
  <c r="S1433" i="1"/>
  <c r="U1433" i="1" s="1"/>
  <c r="S2847" i="1"/>
  <c r="U2847" i="1" s="1"/>
  <c r="S2863" i="1"/>
  <c r="U2863" i="1" s="1"/>
  <c r="S3960" i="1"/>
  <c r="U3960" i="1" s="1"/>
  <c r="S3976" i="1"/>
  <c r="U3976" i="1" s="1"/>
  <c r="S3987" i="1"/>
  <c r="U3987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3639" i="1"/>
  <c r="U3639" i="1" s="1"/>
  <c r="S4042" i="1"/>
  <c r="U4042" i="1" s="1"/>
  <c r="S205" i="1"/>
  <c r="U205" i="1" s="1"/>
  <c r="S936" i="1"/>
  <c r="U936" i="1" s="1"/>
  <c r="S985" i="1"/>
  <c r="U985" i="1" s="1"/>
  <c r="S1004" i="1"/>
  <c r="U1004" i="1" s="1"/>
  <c r="S2147" i="1"/>
  <c r="U2147" i="1" s="1"/>
  <c r="S3106" i="1"/>
  <c r="U3106" i="1" s="1"/>
  <c r="S3809" i="1"/>
  <c r="U3809" i="1" s="1"/>
  <c r="S672" i="1"/>
  <c r="U672" i="1" s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4077" i="1"/>
  <c r="U4077" i="1" s="1"/>
  <c r="S4112" i="1"/>
  <c r="U4112" i="1" s="1"/>
  <c r="S146" i="1"/>
  <c r="U146" i="1" s="1"/>
  <c r="S687" i="1"/>
  <c r="U687" i="1" s="1"/>
  <c r="S952" i="1"/>
  <c r="U952" i="1" s="1"/>
  <c r="S964" i="1"/>
  <c r="U964" i="1" s="1"/>
  <c r="S2139" i="1"/>
  <c r="U2139" i="1" s="1"/>
  <c r="S2159" i="1"/>
  <c r="U2159" i="1" s="1"/>
  <c r="S2675" i="1"/>
  <c r="U2675" i="1" s="1"/>
  <c r="S2684" i="1"/>
  <c r="U2684" i="1" s="1"/>
  <c r="S2749" i="1"/>
  <c r="U2749" i="1" s="1"/>
  <c r="S3736" i="1"/>
  <c r="U3736" i="1" s="1"/>
  <c r="S4030" i="1"/>
  <c r="U4030" i="1" s="1"/>
  <c r="S467" i="1"/>
  <c r="U467" i="1" s="1"/>
  <c r="S547" i="1"/>
  <c r="U547" i="1" s="1"/>
  <c r="S703" i="1"/>
  <c r="U703" i="1" s="1"/>
  <c r="S1439" i="1"/>
  <c r="U1439" i="1" s="1"/>
  <c r="S2748" i="1"/>
  <c r="U2748" i="1" s="1"/>
  <c r="S2920" i="1"/>
  <c r="U2920" i="1" s="1"/>
  <c r="S2922" i="1"/>
  <c r="U2922" i="1" s="1"/>
  <c r="S3113" i="1"/>
  <c r="U3113" i="1" s="1"/>
  <c r="S3867" i="1"/>
  <c r="U3867" i="1" s="1"/>
  <c r="S3890" i="1"/>
  <c r="U3890" i="1" s="1"/>
  <c r="S4076" i="1"/>
  <c r="U4076" i="1" s="1"/>
  <c r="S4104" i="1"/>
  <c r="U4104" i="1" s="1"/>
  <c r="S202" i="1"/>
  <c r="U202" i="1" s="1"/>
  <c r="S679" i="1"/>
  <c r="U679" i="1" s="1"/>
  <c r="S682" i="1"/>
  <c r="U682" i="1" s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4035" i="1"/>
  <c r="U4035" i="1" s="1"/>
  <c r="S212" i="1"/>
  <c r="U212" i="1" s="1"/>
  <c r="S241" i="1"/>
  <c r="U241" i="1" s="1"/>
  <c r="S517" i="1"/>
  <c r="U517" i="1" s="1"/>
  <c r="S995" i="1"/>
  <c r="U995" i="1" s="1"/>
  <c r="S1502" i="1"/>
  <c r="U1502" i="1" s="1"/>
  <c r="S1692" i="1"/>
  <c r="U1692" i="1" s="1"/>
  <c r="S2409" i="1"/>
  <c r="U2409" i="1" s="1"/>
  <c r="S3111" i="1"/>
  <c r="U3111" i="1" s="1"/>
  <c r="S3205" i="1"/>
  <c r="U3205" i="1" s="1"/>
  <c r="S869" i="1"/>
  <c r="U869" i="1" s="1"/>
  <c r="S876" i="1"/>
  <c r="U876" i="1" s="1"/>
  <c r="S1785" i="1"/>
  <c r="U1785" i="1" s="1"/>
  <c r="S2598" i="1"/>
  <c r="U2598" i="1" s="1"/>
  <c r="S3053" i="1"/>
  <c r="U3053" i="1" s="1"/>
  <c r="S3957" i="1"/>
  <c r="U3957" i="1" s="1"/>
  <c r="S3961" i="1"/>
  <c r="U3961" i="1" s="1"/>
  <c r="S3969" i="1"/>
  <c r="U3969" i="1" s="1"/>
  <c r="S4012" i="1"/>
  <c r="U4012" i="1" s="1"/>
  <c r="S152" i="1"/>
  <c r="U152" i="1" s="1"/>
  <c r="S521" i="1"/>
  <c r="U521" i="1" s="1"/>
  <c r="S595" i="1"/>
  <c r="U595" i="1" s="1"/>
  <c r="S1019" i="1"/>
  <c r="U1019" i="1" s="1"/>
  <c r="S1577" i="1"/>
  <c r="U1577" i="1" s="1"/>
  <c r="S2407" i="1"/>
  <c r="U2407" i="1" s="1"/>
  <c r="S2882" i="1"/>
  <c r="U2882" i="1" s="1"/>
  <c r="S3091" i="1"/>
  <c r="U3091" i="1" s="1"/>
  <c r="S3095" i="1"/>
  <c r="U3095" i="1" s="1"/>
  <c r="S3136" i="1"/>
  <c r="U3136" i="1" s="1"/>
  <c r="S171" i="1"/>
  <c r="U171" i="1" s="1"/>
  <c r="S469" i="1"/>
  <c r="U469" i="1" s="1"/>
  <c r="S487" i="1"/>
  <c r="U487" i="1" s="1"/>
  <c r="S671" i="1"/>
  <c r="U671" i="1" s="1"/>
  <c r="S674" i="1"/>
  <c r="U674" i="1" s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2919" i="1"/>
  <c r="U2919" i="1" s="1"/>
  <c r="S3844" i="1"/>
  <c r="U3844" i="1" s="1"/>
  <c r="S3895" i="1"/>
  <c r="U3895" i="1" s="1"/>
  <c r="S4055" i="1"/>
  <c r="U4055" i="1" s="1"/>
  <c r="S4059" i="1"/>
  <c r="U4059" i="1" s="1"/>
  <c r="S4085" i="1"/>
  <c r="U4085" i="1" s="1"/>
  <c r="S183" i="1"/>
  <c r="U183" i="1" s="1"/>
  <c r="S615" i="1"/>
  <c r="U615" i="1" s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2898" i="1"/>
  <c r="U2898" i="1" s="1"/>
  <c r="S3137" i="1"/>
  <c r="U3137" i="1" s="1"/>
  <c r="S3739" i="1"/>
  <c r="U3739" i="1" s="1"/>
  <c r="S3845" i="1"/>
  <c r="U3845" i="1" s="1"/>
  <c r="S3974" i="1"/>
  <c r="U3974" i="1" s="1"/>
  <c r="S4106" i="1"/>
  <c r="U4106" i="1" s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2859" i="1"/>
  <c r="U2859" i="1" s="1"/>
  <c r="S2869" i="1"/>
  <c r="U2869" i="1" s="1"/>
  <c r="S2944" i="1"/>
  <c r="U2944" i="1" s="1"/>
  <c r="S3065" i="1"/>
  <c r="U3065" i="1" s="1"/>
  <c r="S3109" i="1"/>
  <c r="U3109" i="1" s="1"/>
  <c r="S3634" i="1"/>
  <c r="U3634" i="1" s="1"/>
  <c r="S3741" i="1"/>
  <c r="U3741" i="1" s="1"/>
  <c r="S3805" i="1"/>
  <c r="U3805" i="1" s="1"/>
  <c r="S3984" i="1"/>
  <c r="U3984" i="1" s="1"/>
  <c r="S3993" i="1"/>
  <c r="U3993" i="1" s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2885" i="1"/>
  <c r="U2885" i="1" s="1"/>
  <c r="S4066" i="1"/>
  <c r="U4066" i="1" s="1"/>
  <c r="S221" i="1"/>
  <c r="U221" i="1" s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2907" i="1"/>
  <c r="U2907" i="1" s="1"/>
  <c r="S3740" i="1"/>
  <c r="U3740" i="1" s="1"/>
  <c r="S3742" i="1"/>
  <c r="U3742" i="1" s="1"/>
  <c r="S3862" i="1"/>
  <c r="U3862" i="1" s="1"/>
  <c r="S3899" i="1"/>
  <c r="U3899" i="1" s="1"/>
  <c r="S3982" i="1"/>
  <c r="U3982" i="1" s="1"/>
  <c r="S4050" i="1"/>
  <c r="U4050" i="1" s="1"/>
  <c r="S4057" i="1"/>
  <c r="U4057" i="1" s="1"/>
  <c r="S628" i="1"/>
  <c r="U628" i="1" s="1"/>
  <c r="S942" i="1"/>
  <c r="U942" i="1" s="1"/>
  <c r="S991" i="1"/>
  <c r="U991" i="1" s="1"/>
  <c r="S1992" i="1"/>
  <c r="U1992" i="1" s="1"/>
  <c r="S2405" i="1"/>
  <c r="U2405" i="1" s="1"/>
  <c r="S2958" i="1"/>
  <c r="U2958" i="1" s="1"/>
  <c r="S3099" i="1"/>
  <c r="U3099" i="1" s="1"/>
  <c r="S3892" i="1"/>
  <c r="U3892" i="1" s="1"/>
  <c r="S3998" i="1"/>
  <c r="U3998" i="1" s="1"/>
  <c r="S4001" i="1"/>
  <c r="U4001" i="1" s="1"/>
  <c r="S4022" i="1"/>
  <c r="U4022" i="1" s="1"/>
  <c r="S4072" i="1"/>
  <c r="U4072" i="1" s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093" i="1"/>
  <c r="U3093" i="1" s="1"/>
  <c r="S3133" i="1"/>
  <c r="U3133" i="1" s="1"/>
  <c r="S3646" i="1"/>
  <c r="U3646" i="1" s="1"/>
  <c r="S3849" i="1"/>
  <c r="U3849" i="1" s="1"/>
  <c r="S3850" i="1"/>
  <c r="U3850" i="1" s="1"/>
  <c r="S3856" i="1"/>
  <c r="U3856" i="1" s="1"/>
  <c r="S3935" i="1"/>
  <c r="U3935" i="1" s="1"/>
  <c r="S3951" i="1"/>
  <c r="U3951" i="1" s="1"/>
  <c r="S4032" i="1"/>
  <c r="U4032" i="1" s="1"/>
  <c r="S4083" i="1"/>
  <c r="U4083" i="1" s="1"/>
  <c r="S209" i="1"/>
  <c r="U209" i="1" s="1"/>
  <c r="S677" i="1"/>
  <c r="U677" i="1" s="1"/>
  <c r="S681" i="1"/>
  <c r="U681" i="1" s="1"/>
  <c r="S700" i="1"/>
  <c r="U700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872" i="1"/>
  <c r="U2872" i="1" s="1"/>
  <c r="S3078" i="1"/>
  <c r="U3078" i="1" s="1"/>
  <c r="S3102" i="1"/>
  <c r="U3102" i="1" s="1"/>
  <c r="S3734" i="1"/>
  <c r="U3734" i="1" s="1"/>
  <c r="S3872" i="1"/>
  <c r="U3872" i="1" s="1"/>
  <c r="S3909" i="1"/>
  <c r="U3909" i="1" s="1"/>
  <c r="S3926" i="1"/>
  <c r="U3926" i="1" s="1"/>
  <c r="S127" i="1"/>
  <c r="U127" i="1" s="1"/>
  <c r="S433" i="1"/>
  <c r="U433" i="1" s="1"/>
  <c r="S515" i="1"/>
  <c r="U515" i="1" s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2914" i="1"/>
  <c r="U2914" i="1" s="1"/>
  <c r="S3071" i="1"/>
  <c r="U3071" i="1" s="1"/>
  <c r="S3101" i="1"/>
  <c r="U3101" i="1" s="1"/>
  <c r="S3967" i="1"/>
  <c r="U3967" i="1" s="1"/>
  <c r="S4018" i="1"/>
  <c r="U4018" i="1" s="1"/>
  <c r="S137" i="1"/>
  <c r="U137" i="1" s="1"/>
  <c r="S224" i="1"/>
  <c r="U224" i="1" s="1"/>
  <c r="S946" i="1"/>
  <c r="U946" i="1" s="1"/>
  <c r="S988" i="1"/>
  <c r="U988" i="1" s="1"/>
  <c r="S989" i="1"/>
  <c r="U989" i="1" s="1"/>
  <c r="S1011" i="1"/>
  <c r="U1011" i="1" s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737" i="1"/>
  <c r="U3737" i="1" s="1"/>
  <c r="S3869" i="1"/>
  <c r="U3869" i="1" s="1"/>
  <c r="S3882" i="1"/>
  <c r="U3882" i="1" s="1"/>
  <c r="S3930" i="1"/>
  <c r="U3930" i="1" s="1"/>
  <c r="S4093" i="1"/>
  <c r="U4093" i="1" s="1"/>
  <c r="S219" i="1"/>
  <c r="U219" i="1" s="1"/>
  <c r="S473" i="1"/>
  <c r="U473" i="1" s="1"/>
  <c r="S635" i="1"/>
  <c r="U635" i="1" s="1"/>
  <c r="S692" i="1"/>
  <c r="U692" i="1" s="1"/>
  <c r="S871" i="1"/>
  <c r="U871" i="1" s="1"/>
  <c r="S950" i="1"/>
  <c r="U950" i="1" s="1"/>
  <c r="S1182" i="1"/>
  <c r="U1182" i="1" s="1"/>
  <c r="S1235" i="1"/>
  <c r="U1235" i="1" s="1"/>
  <c r="S1309" i="1"/>
  <c r="U1309" i="1" s="1"/>
  <c r="S1697" i="1"/>
  <c r="U1697" i="1" s="1"/>
  <c r="S2131" i="1"/>
  <c r="U2131" i="1" s="1"/>
  <c r="S2597" i="1"/>
  <c r="U2597" i="1" s="1"/>
  <c r="S2655" i="1"/>
  <c r="U2655" i="1" s="1"/>
  <c r="S2760" i="1"/>
  <c r="U2760" i="1" s="1"/>
  <c r="S3068" i="1"/>
  <c r="U3068" i="1" s="1"/>
  <c r="S3086" i="1"/>
  <c r="U3086" i="1" s="1"/>
  <c r="S3103" i="1"/>
  <c r="U3103" i="1" s="1"/>
  <c r="S3191" i="1"/>
  <c r="U3191" i="1" s="1"/>
  <c r="S3195" i="1"/>
  <c r="U3195" i="1" s="1"/>
  <c r="S3907" i="1"/>
  <c r="U3907" i="1" s="1"/>
  <c r="S3925" i="1"/>
  <c r="U3925" i="1" s="1"/>
  <c r="S3940" i="1"/>
  <c r="U3940" i="1" s="1"/>
  <c r="S4040" i="1"/>
  <c r="U4040" i="1" s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U1336" i="1" s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U2658" i="1" s="1"/>
  <c r="S2673" i="1"/>
  <c r="U2673" i="1" s="1"/>
  <c r="S2692" i="1"/>
  <c r="U2692" i="1" s="1"/>
  <c r="S2707" i="1"/>
  <c r="U2707" i="1" s="1"/>
  <c r="S2754" i="1"/>
  <c r="U2754" i="1" s="1"/>
  <c r="S2761" i="1"/>
  <c r="U2761" i="1" s="1"/>
  <c r="S2879" i="1"/>
  <c r="U2879" i="1" s="1"/>
  <c r="S3066" i="1"/>
  <c r="U3066" i="1" s="1"/>
  <c r="S3148" i="1"/>
  <c r="U3148" i="1" s="1"/>
  <c r="S3199" i="1"/>
  <c r="U3199" i="1" s="1"/>
  <c r="S3733" i="1"/>
  <c r="U3733" i="1" s="1"/>
  <c r="S3898" i="1"/>
  <c r="U3898" i="1" s="1"/>
  <c r="S3936" i="1"/>
  <c r="U3936" i="1" s="1"/>
  <c r="S3970" i="1"/>
  <c r="U3970" i="1" s="1"/>
  <c r="S3980" i="1"/>
  <c r="U3980" i="1" s="1"/>
  <c r="S4039" i="1"/>
  <c r="U4039" i="1" s="1"/>
  <c r="S4090" i="1"/>
  <c r="U4090" i="1" s="1"/>
  <c r="S4098" i="1"/>
  <c r="U4098" i="1" s="1"/>
  <c r="S134" i="1"/>
  <c r="U134" i="1" s="1"/>
  <c r="S199" i="1"/>
  <c r="U199" i="1" s="1"/>
  <c r="S434" i="1"/>
  <c r="U434" i="1" s="1"/>
  <c r="S501" i="1"/>
  <c r="U501" i="1" s="1"/>
  <c r="S669" i="1"/>
  <c r="U669" i="1" s="1"/>
  <c r="S718" i="1"/>
  <c r="U718" i="1" s="1"/>
  <c r="S895" i="1"/>
  <c r="U895" i="1" s="1"/>
  <c r="S945" i="1"/>
  <c r="U945" i="1" s="1"/>
  <c r="S1152" i="1"/>
  <c r="U1152" i="1" s="1"/>
  <c r="S1326" i="1"/>
  <c r="U1326" i="1" s="1"/>
  <c r="S1436" i="1"/>
  <c r="U1436" i="1" s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732" i="1"/>
  <c r="U3732" i="1" s="1"/>
  <c r="S3747" i="1"/>
  <c r="U3747" i="1" s="1"/>
  <c r="S3915" i="1"/>
  <c r="U3915" i="1" s="1"/>
  <c r="S3927" i="1"/>
  <c r="U3927" i="1" s="1"/>
  <c r="S3988" i="1"/>
  <c r="U3988" i="1" s="1"/>
  <c r="S4005" i="1"/>
  <c r="U4005" i="1" s="1"/>
  <c r="S4105" i="1"/>
  <c r="U4105" i="1" s="1"/>
  <c r="S440" i="1"/>
  <c r="U440" i="1" s="1"/>
  <c r="S589" i="1"/>
  <c r="U589" i="1" s="1"/>
  <c r="S891" i="1"/>
  <c r="U891" i="1" s="1"/>
  <c r="S944" i="1"/>
  <c r="U944" i="1" s="1"/>
  <c r="S1045" i="1"/>
  <c r="U1045" i="1" s="1"/>
  <c r="S1066" i="1"/>
  <c r="U1066" i="1" s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894" i="1"/>
  <c r="U2894" i="1" s="1"/>
  <c r="S2908" i="1"/>
  <c r="U2908" i="1" s="1"/>
  <c r="S2921" i="1"/>
  <c r="U2921" i="1" s="1"/>
  <c r="S3077" i="1"/>
  <c r="U3077" i="1" s="1"/>
  <c r="S3730" i="1"/>
  <c r="U3730" i="1" s="1"/>
  <c r="S3803" i="1"/>
  <c r="U3803" i="1" s="1"/>
  <c r="S3843" i="1"/>
  <c r="U3843" i="1" s="1"/>
  <c r="S3910" i="1"/>
  <c r="U3910" i="1" s="1"/>
  <c r="S4020" i="1"/>
  <c r="U4020" i="1" s="1"/>
  <c r="S4079" i="1"/>
  <c r="U4079" i="1" s="1"/>
  <c r="S147" i="1"/>
  <c r="U147" i="1" s="1"/>
  <c r="S460" i="1"/>
  <c r="U460" i="1" s="1"/>
  <c r="S666" i="1"/>
  <c r="U666" i="1" s="1"/>
  <c r="S1001" i="1"/>
  <c r="U1001" i="1" s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U2648" i="1" s="1"/>
  <c r="S2677" i="1"/>
  <c r="U2677" i="1" s="1"/>
  <c r="S2778" i="1"/>
  <c r="U2778" i="1" s="1"/>
  <c r="S2918" i="1"/>
  <c r="U2918" i="1" s="1"/>
  <c r="S2954" i="1"/>
  <c r="U2954" i="1" s="1"/>
  <c r="S3924" i="1"/>
  <c r="U3924" i="1" s="1"/>
  <c r="S4013" i="1"/>
  <c r="U4013" i="1" s="1"/>
  <c r="S4048" i="1"/>
  <c r="U4048" i="1" s="1"/>
  <c r="S426" i="1"/>
  <c r="U426" i="1" s="1"/>
  <c r="S448" i="1"/>
  <c r="U448" i="1" s="1"/>
  <c r="S686" i="1"/>
  <c r="U686" i="1" s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U1341" i="1" s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U2160" i="1" s="1"/>
  <c r="S2602" i="1"/>
  <c r="U2602" i="1" s="1"/>
  <c r="S2862" i="1"/>
  <c r="U2862" i="1" s="1"/>
  <c r="S3640" i="1"/>
  <c r="U3640" i="1" s="1"/>
  <c r="S3731" i="1"/>
  <c r="U3731" i="1" s="1"/>
  <c r="S3851" i="1"/>
  <c r="U3851" i="1" s="1"/>
  <c r="S3971" i="1"/>
  <c r="U3971" i="1" s="1"/>
  <c r="S4029" i="1"/>
  <c r="U4029" i="1" s="1"/>
  <c r="S4034" i="1"/>
  <c r="U4034" i="1" s="1"/>
  <c r="S4107" i="1"/>
  <c r="U4107" i="1" s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957" i="1" s="1"/>
  <c r="S987" i="1"/>
  <c r="U987" i="1" s="1"/>
  <c r="S1008" i="1"/>
  <c r="U1008" i="1" s="1"/>
  <c r="S1076" i="1"/>
  <c r="U1076" i="1" s="1"/>
  <c r="S1138" i="1"/>
  <c r="U1138" i="1" s="1"/>
  <c r="S1154" i="1"/>
  <c r="U1154" i="1" s="1"/>
  <c r="S1170" i="1"/>
  <c r="U1170" i="1" s="1"/>
  <c r="S1176" i="1"/>
  <c r="U1176" i="1" s="1"/>
  <c r="S1319" i="1"/>
  <c r="U1319" i="1" s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U2698" i="1" s="1"/>
  <c r="S2706" i="1"/>
  <c r="U2706" i="1" s="1"/>
  <c r="S3642" i="1"/>
  <c r="U3642" i="1" s="1"/>
  <c r="S3649" i="1"/>
  <c r="U3649" i="1" s="1"/>
  <c r="S3966" i="1"/>
  <c r="U3966" i="1" s="1"/>
  <c r="S3986" i="1"/>
  <c r="U3986" i="1" s="1"/>
  <c r="S4010" i="1"/>
  <c r="U4010" i="1" s="1"/>
  <c r="S158" i="1"/>
  <c r="U158" i="1" s="1"/>
  <c r="S193" i="1"/>
  <c r="U193" i="1" s="1"/>
  <c r="S436" i="1"/>
  <c r="U436" i="1" s="1"/>
  <c r="S446" i="1"/>
  <c r="U446" i="1" s="1"/>
  <c r="S500" i="1"/>
  <c r="U500" i="1" s="1"/>
  <c r="S553" i="1"/>
  <c r="U553" i="1" s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U1097" i="1" s="1"/>
  <c r="S1104" i="1"/>
  <c r="U1104" i="1" s="1"/>
  <c r="S1106" i="1"/>
  <c r="U1106" i="1" s="1"/>
  <c r="S1137" i="1"/>
  <c r="U1137" i="1" s="1"/>
  <c r="S1181" i="1"/>
  <c r="U1181" i="1" s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46" i="1"/>
  <c r="U2846" i="1" s="1"/>
  <c r="S2858" i="1"/>
  <c r="U2858" i="1" s="1"/>
  <c r="S2873" i="1"/>
  <c r="U2873" i="1" s="1"/>
  <c r="S2876" i="1"/>
  <c r="U2876" i="1" s="1"/>
  <c r="S2888" i="1"/>
  <c r="U2888" i="1" s="1"/>
  <c r="S2897" i="1"/>
  <c r="U2897" i="1" s="1"/>
  <c r="S2899" i="1"/>
  <c r="U2899" i="1" s="1"/>
  <c r="S2906" i="1"/>
  <c r="U2906" i="1" s="1"/>
  <c r="S3092" i="1"/>
  <c r="U3092" i="1" s="1"/>
  <c r="S3114" i="1"/>
  <c r="U3114" i="1" s="1"/>
  <c r="S3141" i="1"/>
  <c r="U3141" i="1" s="1"/>
  <c r="S3648" i="1"/>
  <c r="U3648" i="1" s="1"/>
  <c r="S3859" i="1"/>
  <c r="U3859" i="1" s="1"/>
  <c r="S3863" i="1"/>
  <c r="U3863" i="1" s="1"/>
  <c r="S3879" i="1"/>
  <c r="U3879" i="1" s="1"/>
  <c r="S3883" i="1"/>
  <c r="U3883" i="1" s="1"/>
  <c r="S3897" i="1"/>
  <c r="U3897" i="1" s="1"/>
  <c r="S3902" i="1"/>
  <c r="U3902" i="1" s="1"/>
  <c r="S3922" i="1"/>
  <c r="U3922" i="1" s="1"/>
  <c r="S3994" i="1"/>
  <c r="U3994" i="1" s="1"/>
  <c r="S4027" i="1"/>
  <c r="U4027" i="1" s="1"/>
  <c r="S4088" i="1"/>
  <c r="U4088" i="1" s="1"/>
  <c r="S4091" i="1"/>
  <c r="U4091" i="1" s="1"/>
  <c r="S170" i="1"/>
  <c r="U170" i="1" s="1"/>
  <c r="S592" i="1"/>
  <c r="U592" i="1" s="1"/>
  <c r="S605" i="1"/>
  <c r="U605" i="1" s="1"/>
  <c r="S680" i="1"/>
  <c r="U680" i="1" s="1"/>
  <c r="S689" i="1"/>
  <c r="U689" i="1" s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U1228" i="1" s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852" i="1"/>
  <c r="U2852" i="1" s="1"/>
  <c r="S2900" i="1"/>
  <c r="U2900" i="1" s="1"/>
  <c r="S2949" i="1"/>
  <c r="U2949" i="1" s="1"/>
  <c r="S3098" i="1"/>
  <c r="U3098" i="1" s="1"/>
  <c r="S3100" i="1"/>
  <c r="U3100" i="1" s="1"/>
  <c r="S3108" i="1"/>
  <c r="U3108" i="1" s="1"/>
  <c r="S3115" i="1"/>
  <c r="U3115" i="1" s="1"/>
  <c r="S3128" i="1"/>
  <c r="U3128" i="1" s="1"/>
  <c r="S3132" i="1"/>
  <c r="U3132" i="1" s="1"/>
  <c r="S3193" i="1"/>
  <c r="U3193" i="1" s="1"/>
  <c r="S3636" i="1"/>
  <c r="U3636" i="1" s="1"/>
  <c r="S3801" i="1"/>
  <c r="U3801" i="1" s="1"/>
  <c r="S3802" i="1"/>
  <c r="U3802" i="1" s="1"/>
  <c r="S3852" i="1"/>
  <c r="U3852" i="1" s="1"/>
  <c r="S3983" i="1"/>
  <c r="U3983" i="1" s="1"/>
  <c r="S3992" i="1"/>
  <c r="U3992" i="1" s="1"/>
  <c r="S4011" i="1"/>
  <c r="U4011" i="1" s="1"/>
  <c r="S140" i="1"/>
  <c r="U140" i="1" s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U662" i="1" s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U977" i="1" s="1"/>
  <c r="S1017" i="1"/>
  <c r="U1017" i="1" s="1"/>
  <c r="S1018" i="1"/>
  <c r="U1018" i="1" s="1"/>
  <c r="S1020" i="1"/>
  <c r="U1020" i="1" s="1"/>
  <c r="S1047" i="1"/>
  <c r="U1047" i="1" s="1"/>
  <c r="S1067" i="1"/>
  <c r="U1067" i="1" s="1"/>
  <c r="S1068" i="1"/>
  <c r="U1068" i="1" s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U1903" i="1" s="1"/>
  <c r="S1987" i="1"/>
  <c r="U1987" i="1" s="1"/>
  <c r="S2158" i="1"/>
  <c r="U2158" i="1" s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2893" i="1"/>
  <c r="U2893" i="1" s="1"/>
  <c r="S2910" i="1"/>
  <c r="U2910" i="1" s="1"/>
  <c r="S2951" i="1"/>
  <c r="U2951" i="1" s="1"/>
  <c r="S3061" i="1"/>
  <c r="U3061" i="1" s="1"/>
  <c r="S3069" i="1"/>
  <c r="U3069" i="1" s="1"/>
  <c r="S3072" i="1"/>
  <c r="U3072" i="1" s="1"/>
  <c r="S3117" i="1"/>
  <c r="U3117" i="1" s="1"/>
  <c r="S3139" i="1"/>
  <c r="U3139" i="1" s="1"/>
  <c r="S3207" i="1"/>
  <c r="U3207" i="1" s="1"/>
  <c r="S3791" i="1"/>
  <c r="U3791" i="1" s="1"/>
  <c r="S3848" i="1"/>
  <c r="U3848" i="1" s="1"/>
  <c r="S3857" i="1"/>
  <c r="U3857" i="1" s="1"/>
  <c r="S3871" i="1"/>
  <c r="U3871" i="1" s="1"/>
  <c r="S3873" i="1"/>
  <c r="U3873" i="1" s="1"/>
  <c r="S3896" i="1"/>
  <c r="U3896" i="1" s="1"/>
  <c r="S3912" i="1"/>
  <c r="U3912" i="1" s="1"/>
  <c r="S3948" i="1"/>
  <c r="U3948" i="1" s="1"/>
  <c r="S3949" i="1"/>
  <c r="U3949" i="1" s="1"/>
  <c r="S3964" i="1"/>
  <c r="U3964" i="1" s="1"/>
  <c r="S4060" i="1"/>
  <c r="U4060" i="1" s="1"/>
  <c r="S4061" i="1"/>
  <c r="U4061" i="1" s="1"/>
  <c r="S4062" i="1"/>
  <c r="U4062" i="1" s="1"/>
  <c r="S4092" i="1"/>
  <c r="U4092" i="1" s="1"/>
  <c r="S4097" i="1"/>
  <c r="U4097" i="1" s="1"/>
  <c r="S4113" i="1"/>
  <c r="U4113" i="1" s="1"/>
  <c r="S129" i="1"/>
  <c r="U129" i="1" s="1"/>
  <c r="S130" i="1"/>
  <c r="U130" i="1" s="1"/>
  <c r="S220" i="1"/>
  <c r="U220" i="1" s="1"/>
  <c r="S423" i="1"/>
  <c r="U423" i="1" s="1"/>
  <c r="S432" i="1"/>
  <c r="U432" i="1" s="1"/>
  <c r="S451" i="1"/>
  <c r="U451" i="1" s="1"/>
  <c r="S465" i="1"/>
  <c r="U465" i="1" s="1"/>
  <c r="S478" i="1"/>
  <c r="U478" i="1" s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U943" i="1" s="1"/>
  <c r="S947" i="1"/>
  <c r="U947" i="1" s="1"/>
  <c r="S948" i="1"/>
  <c r="U948" i="1" s="1"/>
  <c r="S958" i="1"/>
  <c r="U958" i="1" s="1"/>
  <c r="S959" i="1"/>
  <c r="U959" i="1" s="1"/>
  <c r="S975" i="1"/>
  <c r="U975" i="1" s="1"/>
  <c r="S978" i="1"/>
  <c r="U978" i="1" s="1"/>
  <c r="S996" i="1"/>
  <c r="U996" i="1" s="1"/>
  <c r="S998" i="1"/>
  <c r="U998" i="1" s="1"/>
  <c r="S1002" i="1"/>
  <c r="U1002" i="1" s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U1169" i="1" s="1"/>
  <c r="S1327" i="1"/>
  <c r="U1327" i="1" s="1"/>
  <c r="S1330" i="1"/>
  <c r="U1330" i="1" s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U1592" i="1" s="1"/>
  <c r="S1598" i="1"/>
  <c r="U1598" i="1" s="1"/>
  <c r="S1715" i="1"/>
  <c r="U1715" i="1" s="1"/>
  <c r="S1780" i="1"/>
  <c r="U1780" i="1" s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U2134" i="1" s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U2383" i="1" s="1"/>
  <c r="S2411" i="1"/>
  <c r="U2411" i="1" s="1"/>
  <c r="S2516" i="1"/>
  <c r="U2516" i="1" s="1"/>
  <c r="S2571" i="1"/>
  <c r="U2571" i="1" s="1"/>
  <c r="S2589" i="1"/>
  <c r="U2589" i="1" s="1"/>
  <c r="S2593" i="1"/>
  <c r="U2593" i="1" s="1"/>
  <c r="S2646" i="1"/>
  <c r="U2646" i="1" s="1"/>
  <c r="S2653" i="1"/>
  <c r="U2653" i="1" s="1"/>
  <c r="S2768" i="1"/>
  <c r="U2768" i="1" s="1"/>
  <c r="S2781" i="1"/>
  <c r="U2781" i="1" s="1"/>
  <c r="S2854" i="1"/>
  <c r="U2854" i="1" s="1"/>
  <c r="S2861" i="1"/>
  <c r="U2861" i="1" s="1"/>
  <c r="S2866" i="1"/>
  <c r="U2866" i="1" s="1"/>
  <c r="S2880" i="1"/>
  <c r="U2880" i="1" s="1"/>
  <c r="S2953" i="1"/>
  <c r="U2953" i="1" s="1"/>
  <c r="S2959" i="1"/>
  <c r="U2959" i="1" s="1"/>
  <c r="S3087" i="1"/>
  <c r="U3087" i="1" s="1"/>
  <c r="S3144" i="1"/>
  <c r="U3144" i="1" s="1"/>
  <c r="S3644" i="1"/>
  <c r="U3644" i="1" s="1"/>
  <c r="S3744" i="1"/>
  <c r="U3744" i="1" s="1"/>
  <c r="S3748" i="1"/>
  <c r="U3748" i="1" s="1"/>
  <c r="S3797" i="1"/>
  <c r="U3797" i="1" s="1"/>
  <c r="S3847" i="1"/>
  <c r="U3847" i="1" s="1"/>
  <c r="S3860" i="1"/>
  <c r="U3860" i="1" s="1"/>
  <c r="S3889" i="1"/>
  <c r="U3889" i="1" s="1"/>
  <c r="S3921" i="1"/>
  <c r="U3921" i="1" s="1"/>
  <c r="S3931" i="1"/>
  <c r="U3931" i="1" s="1"/>
  <c r="S3962" i="1"/>
  <c r="U3962" i="1" s="1"/>
  <c r="S3981" i="1"/>
  <c r="U3981" i="1" s="1"/>
  <c r="S3990" i="1"/>
  <c r="U3990" i="1" s="1"/>
  <c r="S4004" i="1"/>
  <c r="U4004" i="1" s="1"/>
  <c r="S4049" i="1"/>
  <c r="U4049" i="1" s="1"/>
  <c r="S4064" i="1"/>
  <c r="U4064" i="1" s="1"/>
  <c r="S4084" i="1"/>
  <c r="U4084" i="1" s="1"/>
  <c r="S4095" i="1"/>
  <c r="U4095" i="1" s="1"/>
  <c r="S4109" i="1"/>
  <c r="U4109" i="1" s="1"/>
  <c r="S4110" i="1"/>
  <c r="U4110" i="1" s="1"/>
  <c r="S148" i="1"/>
  <c r="U148" i="1" s="1"/>
  <c r="S151" i="1"/>
  <c r="U151" i="1" s="1"/>
  <c r="S155" i="1"/>
  <c r="U155" i="1" s="1"/>
  <c r="S166" i="1"/>
  <c r="U166" i="1" s="1"/>
  <c r="S200" i="1"/>
  <c r="U200" i="1" s="1"/>
  <c r="S222" i="1"/>
  <c r="U222" i="1" s="1"/>
  <c r="S228" i="1"/>
  <c r="U228" i="1" s="1"/>
  <c r="S424" i="1"/>
  <c r="U424" i="1" s="1"/>
  <c r="S425" i="1"/>
  <c r="U425" i="1" s="1"/>
  <c r="S428" i="1"/>
  <c r="U428" i="1" s="1"/>
  <c r="S452" i="1"/>
  <c r="U452" i="1" s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U510" i="1" s="1"/>
  <c r="S519" i="1"/>
  <c r="U519" i="1" s="1"/>
  <c r="S543" i="1"/>
  <c r="U543" i="1" s="1"/>
  <c r="S546" i="1"/>
  <c r="U546" i="1" s="1"/>
  <c r="S552" i="1"/>
  <c r="U552" i="1" s="1"/>
  <c r="S559" i="1"/>
  <c r="U559" i="1" s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U610" i="1" s="1"/>
  <c r="S611" i="1"/>
  <c r="U611" i="1" s="1"/>
  <c r="S622" i="1"/>
  <c r="U622" i="1" s="1"/>
  <c r="S623" i="1"/>
  <c r="U623" i="1" s="1"/>
  <c r="S633" i="1"/>
  <c r="U633" i="1" s="1"/>
  <c r="S663" i="1"/>
  <c r="U663" i="1" s="1"/>
  <c r="S678" i="1"/>
  <c r="U678" i="1" s="1"/>
  <c r="S685" i="1"/>
  <c r="U685" i="1" s="1"/>
  <c r="S693" i="1"/>
  <c r="U693" i="1" s="1"/>
  <c r="S697" i="1"/>
  <c r="U697" i="1" s="1"/>
  <c r="S706" i="1"/>
  <c r="U706" i="1" s="1"/>
  <c r="S707" i="1"/>
  <c r="U707" i="1" s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U966" i="1" s="1"/>
  <c r="S967" i="1"/>
  <c r="U967" i="1" s="1"/>
  <c r="S970" i="1"/>
  <c r="U970" i="1" s="1"/>
  <c r="S976" i="1"/>
  <c r="U976" i="1" s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U1085" i="1" s="1"/>
  <c r="S1094" i="1"/>
  <c r="U1094" i="1" s="1"/>
  <c r="S1101" i="1"/>
  <c r="U1101" i="1" s="1"/>
  <c r="S1112" i="1"/>
  <c r="U1112" i="1" s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U1316" i="1" s="1"/>
  <c r="S1322" i="1"/>
  <c r="U1322" i="1" s="1"/>
  <c r="S1323" i="1"/>
  <c r="U1323" i="1" s="1"/>
  <c r="S1328" i="1"/>
  <c r="U1328" i="1" s="1"/>
  <c r="S1331" i="1"/>
  <c r="U1331" i="1" s="1"/>
  <c r="S1333" i="1"/>
  <c r="U1333" i="1" s="1"/>
  <c r="S1409" i="1"/>
  <c r="U1409" i="1" s="1"/>
  <c r="S1419" i="1"/>
  <c r="U1419" i="1" s="1"/>
  <c r="S1438" i="1"/>
  <c r="U1438" i="1" s="1"/>
  <c r="S1443" i="1"/>
  <c r="U1443" i="1" s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U2123" i="1" s="1"/>
  <c r="S2127" i="1"/>
  <c r="U2127" i="1" s="1"/>
  <c r="S2149" i="1"/>
  <c r="U2149" i="1" s="1"/>
  <c r="S2152" i="1"/>
  <c r="U2152" i="1" s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U2369" i="1" s="1"/>
  <c r="S2386" i="1"/>
  <c r="U2386" i="1" s="1"/>
  <c r="S2387" i="1"/>
  <c r="U2387" i="1" s="1"/>
  <c r="S2389" i="1"/>
  <c r="U2389" i="1" s="1"/>
  <c r="S2390" i="1"/>
  <c r="U2390" i="1" s="1"/>
  <c r="S2403" i="1"/>
  <c r="U2403" i="1" s="1"/>
  <c r="S2413" i="1"/>
  <c r="U2413" i="1" s="1"/>
  <c r="S2415" i="1"/>
  <c r="U2415" i="1" s="1"/>
  <c r="S2417" i="1"/>
  <c r="U2417" i="1" s="1"/>
  <c r="S2426" i="1"/>
  <c r="U2426" i="1" s="1"/>
  <c r="S2431" i="1"/>
  <c r="U2431" i="1" s="1"/>
  <c r="S2432" i="1"/>
  <c r="U2432" i="1" s="1"/>
  <c r="S2508" i="1"/>
  <c r="U2508" i="1" s="1"/>
  <c r="S2511" i="1"/>
  <c r="U2511" i="1" s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U2652" i="1" s="1"/>
  <c r="S2654" i="1"/>
  <c r="U2654" i="1" s="1"/>
  <c r="S2682" i="1"/>
  <c r="U2682" i="1" s="1"/>
  <c r="S2683" i="1"/>
  <c r="U2683" i="1" s="1"/>
  <c r="S2686" i="1"/>
  <c r="U2686" i="1" s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2843" i="1"/>
  <c r="U2843" i="1" s="1"/>
  <c r="S2851" i="1"/>
  <c r="U2851" i="1" s="1"/>
  <c r="S2868" i="1"/>
  <c r="U2868" i="1" s="1"/>
  <c r="S2871" i="1"/>
  <c r="U2871" i="1" s="1"/>
  <c r="S2892" i="1"/>
  <c r="U2892" i="1" s="1"/>
  <c r="S2895" i="1"/>
  <c r="U2895" i="1" s="1"/>
  <c r="S2903" i="1"/>
  <c r="U2903" i="1" s="1"/>
  <c r="S2905" i="1"/>
  <c r="U2905" i="1" s="1"/>
  <c r="S2946" i="1"/>
  <c r="U2946" i="1" s="1"/>
  <c r="S3081" i="1"/>
  <c r="U3081" i="1" s="1"/>
  <c r="S3089" i="1"/>
  <c r="U3089" i="1" s="1"/>
  <c r="S3094" i="1"/>
  <c r="U3094" i="1" s="1"/>
  <c r="S3123" i="1"/>
  <c r="U3123" i="1" s="1"/>
  <c r="S3131" i="1"/>
  <c r="U3131" i="1" s="1"/>
  <c r="S3142" i="1"/>
  <c r="U3142" i="1" s="1"/>
  <c r="S3194" i="1"/>
  <c r="U3194" i="1" s="1"/>
  <c r="S3203" i="1"/>
  <c r="U3203" i="1" s="1"/>
  <c r="S3738" i="1"/>
  <c r="U3738" i="1" s="1"/>
  <c r="S3749" i="1"/>
  <c r="U3749" i="1" s="1"/>
  <c r="S3790" i="1"/>
  <c r="U3790" i="1" s="1"/>
  <c r="S3796" i="1"/>
  <c r="U3796" i="1" s="1"/>
  <c r="S3800" i="1"/>
  <c r="U3800" i="1" s="1"/>
  <c r="S3866" i="1"/>
  <c r="U3866" i="1" s="1"/>
  <c r="S3868" i="1"/>
  <c r="U3868" i="1" s="1"/>
  <c r="S3891" i="1"/>
  <c r="U3891" i="1" s="1"/>
  <c r="S3901" i="1"/>
  <c r="U3901" i="1" s="1"/>
  <c r="S3903" i="1"/>
  <c r="U3903" i="1" s="1"/>
  <c r="S3929" i="1"/>
  <c r="U3929" i="1" s="1"/>
  <c r="S3943" i="1"/>
  <c r="U3943" i="1" s="1"/>
  <c r="S3952" i="1"/>
  <c r="U3952" i="1" s="1"/>
  <c r="S3968" i="1"/>
  <c r="U3968" i="1" s="1"/>
  <c r="S3973" i="1"/>
  <c r="U3973" i="1" s="1"/>
  <c r="S3979" i="1"/>
  <c r="U3979" i="1" s="1"/>
  <c r="S4007" i="1"/>
  <c r="U4007" i="1" s="1"/>
  <c r="S4015" i="1"/>
  <c r="U4015" i="1" s="1"/>
  <c r="S4019" i="1"/>
  <c r="U4019" i="1" s="1"/>
  <c r="S4021" i="1"/>
  <c r="U4021" i="1" s="1"/>
  <c r="S4023" i="1"/>
  <c r="U4023" i="1" s="1"/>
  <c r="S4026" i="1"/>
  <c r="U4026" i="1" s="1"/>
  <c r="S4036" i="1"/>
  <c r="U4036" i="1" s="1"/>
  <c r="S4065" i="1"/>
  <c r="U4065" i="1" s="1"/>
  <c r="S4067" i="1"/>
  <c r="U4067" i="1" s="1"/>
  <c r="S4070" i="1"/>
  <c r="U4070" i="1" s="1"/>
  <c r="S4075" i="1"/>
  <c r="U4075" i="1" s="1"/>
  <c r="S4101" i="1"/>
  <c r="U4101" i="1" s="1"/>
  <c r="S122" i="1"/>
  <c r="U122" i="1" s="1"/>
  <c r="S123" i="1"/>
  <c r="U123" i="1" s="1"/>
  <c r="S124" i="1"/>
  <c r="U124" i="1" s="1"/>
  <c r="S125" i="1"/>
  <c r="U125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4" i="1"/>
  <c r="U144" i="1" s="1"/>
  <c r="S145" i="1"/>
  <c r="U145" i="1" s="1"/>
  <c r="S149" i="1"/>
  <c r="U149" i="1" s="1"/>
  <c r="S150" i="1"/>
  <c r="U150" i="1" s="1"/>
  <c r="S153" i="1"/>
  <c r="U153" i="1" s="1"/>
  <c r="S154" i="1"/>
  <c r="U154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5" i="1"/>
  <c r="U165" i="1" s="1"/>
  <c r="S167" i="1"/>
  <c r="U167" i="1" s="1"/>
  <c r="S169" i="1"/>
  <c r="U169" i="1" s="1"/>
  <c r="S173" i="1"/>
  <c r="U173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1" i="1"/>
  <c r="U191" i="1" s="1"/>
  <c r="S192" i="1"/>
  <c r="U192" i="1" s="1"/>
  <c r="S194" i="1"/>
  <c r="U194" i="1" s="1"/>
  <c r="S195" i="1"/>
  <c r="U195" i="1" s="1"/>
  <c r="S196" i="1"/>
  <c r="U196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14" i="1"/>
  <c r="U214" i="1" s="1"/>
  <c r="S215" i="1"/>
  <c r="U215" i="1" s="1"/>
  <c r="S216" i="1"/>
  <c r="U216" i="1" s="1"/>
  <c r="S217" i="1"/>
  <c r="U217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U233" i="1" s="1"/>
  <c r="S235" i="1"/>
  <c r="U235" i="1" s="1"/>
  <c r="S237" i="1"/>
  <c r="U237" i="1" s="1"/>
  <c r="S238" i="1"/>
  <c r="U238" i="1" s="1"/>
  <c r="S239" i="1"/>
  <c r="U239" i="1" s="1"/>
  <c r="S240" i="1"/>
  <c r="U240" i="1" s="1"/>
  <c r="S422" i="1"/>
  <c r="U422" i="1" s="1"/>
  <c r="S427" i="1"/>
  <c r="U427" i="1" s="1"/>
  <c r="S429" i="1"/>
  <c r="U429" i="1" s="1"/>
  <c r="S431" i="1"/>
  <c r="U431" i="1" s="1"/>
  <c r="S435" i="1"/>
  <c r="U435" i="1" s="1"/>
  <c r="S437" i="1"/>
  <c r="U437" i="1" s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U447" i="1" s="1"/>
  <c r="S449" i="1"/>
  <c r="U449" i="1" s="1"/>
  <c r="S453" i="1"/>
  <c r="U453" i="1" s="1"/>
  <c r="S455" i="1"/>
  <c r="U455" i="1" s="1"/>
  <c r="S457" i="1"/>
  <c r="U457" i="1" s="1"/>
  <c r="S459" i="1"/>
  <c r="U459" i="1" s="1"/>
  <c r="S461" i="1"/>
  <c r="U461" i="1" s="1"/>
  <c r="S462" i="1"/>
  <c r="U462" i="1" s="1"/>
  <c r="S463" i="1"/>
  <c r="U463" i="1" s="1"/>
  <c r="S464" i="1"/>
  <c r="U464" i="1" s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U486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503" i="1"/>
  <c r="U503" i="1" s="1"/>
  <c r="S507" i="1"/>
  <c r="U507" i="1" s="1"/>
  <c r="S508" i="1"/>
  <c r="U508" i="1" s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U544" i="1" s="1"/>
  <c r="S545" i="1"/>
  <c r="U545" i="1" s="1"/>
  <c r="S548" i="1"/>
  <c r="U548" i="1" s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2" i="1"/>
  <c r="U572" i="1" s="1"/>
  <c r="S573" i="1"/>
  <c r="U573" i="1" s="1"/>
  <c r="S574" i="1"/>
  <c r="U574" i="1" s="1"/>
  <c r="S575" i="1"/>
  <c r="U575" i="1" s="1"/>
  <c r="S577" i="1"/>
  <c r="U577" i="1" s="1"/>
  <c r="S578" i="1"/>
  <c r="U578" i="1" s="1"/>
  <c r="S579" i="1"/>
  <c r="U579" i="1" s="1"/>
  <c r="S580" i="1"/>
  <c r="U580" i="1" s="1"/>
  <c r="S582" i="1"/>
  <c r="U582" i="1" s="1"/>
  <c r="S583" i="1"/>
  <c r="U583" i="1" s="1"/>
  <c r="S584" i="1"/>
  <c r="U584" i="1" s="1"/>
  <c r="S585" i="1"/>
  <c r="U585" i="1" s="1"/>
  <c r="S587" i="1"/>
  <c r="U587" i="1" s="1"/>
  <c r="S591" i="1"/>
  <c r="U591" i="1" s="1"/>
  <c r="S593" i="1"/>
  <c r="U593" i="1" s="1"/>
  <c r="S596" i="1"/>
  <c r="U596" i="1" s="1"/>
  <c r="S597" i="1"/>
  <c r="U597" i="1" s="1"/>
  <c r="S598" i="1"/>
  <c r="U598" i="1" s="1"/>
  <c r="S599" i="1"/>
  <c r="U599" i="1" s="1"/>
  <c r="S601" i="1"/>
  <c r="U601" i="1" s="1"/>
  <c r="S604" i="1"/>
  <c r="U604" i="1" s="1"/>
  <c r="S606" i="1"/>
  <c r="U606" i="1" s="1"/>
  <c r="S608" i="1"/>
  <c r="U608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U621" i="1" s="1"/>
  <c r="S625" i="1"/>
  <c r="U625" i="1" s="1"/>
  <c r="S626" i="1"/>
  <c r="U626" i="1" s="1"/>
  <c r="S627" i="1"/>
  <c r="U627" i="1" s="1"/>
  <c r="S629" i="1"/>
  <c r="U629" i="1" s="1"/>
  <c r="S630" i="1"/>
  <c r="U630" i="1" s="1"/>
  <c r="S631" i="1"/>
  <c r="U631" i="1" s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64" i="1"/>
  <c r="U664" i="1" s="1"/>
  <c r="S665" i="1"/>
  <c r="U665" i="1" s="1"/>
  <c r="S668" i="1"/>
  <c r="U668" i="1" s="1"/>
  <c r="S675" i="1"/>
  <c r="U675" i="1" s="1"/>
  <c r="S676" i="1"/>
  <c r="U676" i="1" s="1"/>
  <c r="S683" i="1"/>
  <c r="U683" i="1" s="1"/>
  <c r="S684" i="1"/>
  <c r="U684" i="1" s="1"/>
  <c r="S688" i="1"/>
  <c r="U688" i="1" s="1"/>
  <c r="S696" i="1"/>
  <c r="U696" i="1" s="1"/>
  <c r="S698" i="1"/>
  <c r="U698" i="1" s="1"/>
  <c r="S708" i="1"/>
  <c r="U708" i="1" s="1"/>
  <c r="S711" i="1"/>
  <c r="U711" i="1" s="1"/>
  <c r="S712" i="1"/>
  <c r="U712" i="1" s="1"/>
  <c r="S714" i="1"/>
  <c r="U714" i="1" s="1"/>
  <c r="S719" i="1"/>
  <c r="U719" i="1" s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U864" i="1" s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U906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U973" i="1" s="1"/>
  <c r="S983" i="1"/>
  <c r="U983" i="1" s="1"/>
  <c r="S984" i="1"/>
  <c r="U984" i="1" s="1"/>
  <c r="S990" i="1"/>
  <c r="U990" i="1" s="1"/>
  <c r="S992" i="1"/>
  <c r="U992" i="1" s="1"/>
  <c r="S994" i="1"/>
  <c r="U994" i="1" s="1"/>
  <c r="S1010" i="1"/>
  <c r="U1010" i="1" s="1"/>
  <c r="S1012" i="1"/>
  <c r="U1012" i="1" s="1"/>
  <c r="S1013" i="1"/>
  <c r="U1013" i="1" s="1"/>
  <c r="S1042" i="1"/>
  <c r="U1042" i="1" s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U1074" i="1" s="1"/>
  <c r="S1083" i="1"/>
  <c r="U1083" i="1" s="1"/>
  <c r="S1086" i="1"/>
  <c r="U1086" i="1" s="1"/>
  <c r="S1088" i="1"/>
  <c r="U1088" i="1" s="1"/>
  <c r="S1089" i="1"/>
  <c r="U1089" i="1" s="1"/>
  <c r="S1092" i="1"/>
  <c r="U1092" i="1" s="1"/>
  <c r="S1099" i="1"/>
  <c r="U1099" i="1" s="1"/>
  <c r="S1103" i="1"/>
  <c r="U1103" i="1" s="1"/>
  <c r="S1107" i="1"/>
  <c r="U1107" i="1" s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U1118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9" i="1"/>
  <c r="U1149" i="1" s="1"/>
  <c r="S1150" i="1"/>
  <c r="U1150" i="1" s="1"/>
  <c r="S1151" i="1"/>
  <c r="U1151" i="1" s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U1164" i="1" s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8" i="1"/>
  <c r="U1178" i="1" s="1"/>
  <c r="S1179" i="1"/>
  <c r="U1179" i="1" s="1"/>
  <c r="S1180" i="1"/>
  <c r="U1180" i="1" s="1"/>
  <c r="S1183" i="1"/>
  <c r="U1183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18" i="1"/>
  <c r="U1318" i="1" s="1"/>
  <c r="S1324" i="1"/>
  <c r="U1324" i="1" s="1"/>
  <c r="S1334" i="1"/>
  <c r="U1334" i="1" s="1"/>
  <c r="S1335" i="1"/>
  <c r="U1335" i="1" s="1"/>
  <c r="S1342" i="1"/>
  <c r="U1342" i="1" s="1"/>
  <c r="S1344" i="1"/>
  <c r="U1344" i="1" s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1418" i="1" s="1"/>
  <c r="S1420" i="1"/>
  <c r="U1420" i="1" s="1"/>
  <c r="S1423" i="1"/>
  <c r="U1423" i="1" s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U1597" i="1" s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U1698" i="1" s="1"/>
  <c r="S1700" i="1"/>
  <c r="U1700" i="1" s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U1813" i="1" s="1"/>
  <c r="S1815" i="1"/>
  <c r="U1815" i="1" s="1"/>
  <c r="S1817" i="1"/>
  <c r="U1817" i="1" s="1"/>
  <c r="S1820" i="1"/>
  <c r="U1820" i="1" s="1"/>
  <c r="S1863" i="1"/>
  <c r="U1863" i="1" s="1"/>
  <c r="S1865" i="1"/>
  <c r="U1865" i="1" s="1"/>
  <c r="S1867" i="1"/>
  <c r="U1867" i="1" s="1"/>
  <c r="S1869" i="1"/>
  <c r="U1869" i="1" s="1"/>
  <c r="S1871" i="1"/>
  <c r="U1871" i="1" s="1"/>
  <c r="S1875" i="1"/>
  <c r="U1875" i="1" s="1"/>
  <c r="S1876" i="1"/>
  <c r="U1876" i="1" s="1"/>
  <c r="S1878" i="1"/>
  <c r="U1878" i="1" s="1"/>
  <c r="S1879" i="1"/>
  <c r="U1879" i="1" s="1"/>
  <c r="S1880" i="1"/>
  <c r="U1880" i="1" s="1"/>
  <c r="S1881" i="1"/>
  <c r="U1881" i="1" s="1"/>
  <c r="S1906" i="1"/>
  <c r="U1906" i="1" s="1"/>
  <c r="S1907" i="1"/>
  <c r="U1907" i="1" s="1"/>
  <c r="S1909" i="1"/>
  <c r="U1909" i="1" s="1"/>
  <c r="S1913" i="1"/>
  <c r="U1913" i="1" s="1"/>
  <c r="S1984" i="1"/>
  <c r="U1984" i="1" s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U1998" i="1" s="1"/>
  <c r="S1999" i="1"/>
  <c r="U1999" i="1" s="1"/>
  <c r="S2124" i="1"/>
  <c r="U2124" i="1" s="1"/>
  <c r="S2128" i="1"/>
  <c r="U2128" i="1" s="1"/>
  <c r="S2130" i="1"/>
  <c r="U2130" i="1" s="1"/>
  <c r="S2132" i="1"/>
  <c r="U2132" i="1" s="1"/>
  <c r="S2138" i="1"/>
  <c r="U2138" i="1" s="1"/>
  <c r="S2142" i="1"/>
  <c r="U2142" i="1" s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U2155" i="1" s="1"/>
  <c r="S2343" i="1"/>
  <c r="U2343" i="1" s="1"/>
  <c r="S2344" i="1"/>
  <c r="U2344" i="1" s="1"/>
  <c r="S2346" i="1"/>
  <c r="U2346" i="1" s="1"/>
  <c r="S2347" i="1"/>
  <c r="U2347" i="1" s="1"/>
  <c r="S2348" i="1"/>
  <c r="U2348" i="1" s="1"/>
  <c r="S2350" i="1"/>
  <c r="U2350" i="1" s="1"/>
  <c r="S2351" i="1"/>
  <c r="U2351" i="1" s="1"/>
  <c r="S2352" i="1"/>
  <c r="U2352" i="1" s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U2365" i="1" s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9" i="1"/>
  <c r="U2379" i="1" s="1"/>
  <c r="S2380" i="1"/>
  <c r="U2380" i="1" s="1"/>
  <c r="S2381" i="1"/>
  <c r="U2381" i="1" s="1"/>
  <c r="S2382" i="1"/>
  <c r="U2382" i="1" s="1"/>
  <c r="S2388" i="1"/>
  <c r="U2388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U2425" i="1" s="1"/>
  <c r="S2427" i="1"/>
  <c r="U2427" i="1" s="1"/>
  <c r="S2428" i="1"/>
  <c r="U2428" i="1" s="1"/>
  <c r="S2429" i="1"/>
  <c r="U2429" i="1" s="1"/>
  <c r="S2430" i="1"/>
  <c r="U2430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04" i="1"/>
  <c r="U2504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1" i="1"/>
  <c r="U2521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69" i="1"/>
  <c r="U2569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4" i="1"/>
  <c r="U2584" i="1" s="1"/>
  <c r="S2586" i="1"/>
  <c r="U2586" i="1" s="1"/>
  <c r="S2587" i="1"/>
  <c r="U2587" i="1" s="1"/>
  <c r="S2588" i="1"/>
  <c r="U2588" i="1" s="1"/>
  <c r="S2591" i="1"/>
  <c r="U2591" i="1" s="1"/>
  <c r="S2592" i="1"/>
  <c r="U2592" i="1" s="1"/>
  <c r="S2594" i="1"/>
  <c r="U2594" i="1" s="1"/>
  <c r="S2595" i="1"/>
  <c r="U2595" i="1" s="1"/>
  <c r="S2596" i="1"/>
  <c r="U2596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2680" i="1"/>
  <c r="U2680" i="1" s="1"/>
  <c r="S2681" i="1"/>
  <c r="U2681" i="1" s="1"/>
  <c r="S2685" i="1"/>
  <c r="U2685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3" i="1"/>
  <c r="U2693" i="1" s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0" i="1"/>
  <c r="U2850" i="1" s="1"/>
  <c r="S2853" i="1"/>
  <c r="U2853" i="1" s="1"/>
  <c r="S2855" i="1"/>
  <c r="U2855" i="1" s="1"/>
  <c r="S2860" i="1"/>
  <c r="U2860" i="1" s="1"/>
  <c r="S2864" i="1"/>
  <c r="U2864" i="1" s="1"/>
  <c r="S2865" i="1"/>
  <c r="U2865" i="1" s="1"/>
  <c r="S2867" i="1"/>
  <c r="U2867" i="1" s="1"/>
  <c r="S2874" i="1"/>
  <c r="U2874" i="1" s="1"/>
  <c r="S2877" i="1"/>
  <c r="U2877" i="1" s="1"/>
  <c r="S2878" i="1"/>
  <c r="U2878" i="1" s="1"/>
  <c r="S2881" i="1"/>
  <c r="U2881" i="1" s="1"/>
  <c r="S2883" i="1"/>
  <c r="U2883" i="1" s="1"/>
  <c r="S2886" i="1"/>
  <c r="U2886" i="1" s="1"/>
  <c r="S2889" i="1"/>
  <c r="U2889" i="1" s="1"/>
  <c r="S2890" i="1"/>
  <c r="U2890" i="1" s="1"/>
  <c r="S2896" i="1"/>
  <c r="U2896" i="1" s="1"/>
  <c r="S2901" i="1"/>
  <c r="U2901" i="1" s="1"/>
  <c r="S2904" i="1"/>
  <c r="U2904" i="1" s="1"/>
  <c r="S2909" i="1"/>
  <c r="U2909" i="1" s="1"/>
  <c r="S2911" i="1"/>
  <c r="U2911" i="1" s="1"/>
  <c r="S2912" i="1"/>
  <c r="U2912" i="1" s="1"/>
  <c r="S2915" i="1"/>
  <c r="U2915" i="1" s="1"/>
  <c r="S2916" i="1"/>
  <c r="U2916" i="1" s="1"/>
  <c r="S2943" i="1"/>
  <c r="U2943" i="1" s="1"/>
  <c r="S2945" i="1"/>
  <c r="U2945" i="1" s="1"/>
  <c r="S2947" i="1"/>
  <c r="U2947" i="1" s="1"/>
  <c r="S2948" i="1"/>
  <c r="U2948" i="1" s="1"/>
  <c r="S2950" i="1"/>
  <c r="U2950" i="1" s="1"/>
  <c r="S2952" i="1"/>
  <c r="U2952" i="1" s="1"/>
  <c r="S2955" i="1"/>
  <c r="U2955" i="1" s="1"/>
  <c r="S2956" i="1"/>
  <c r="U2956" i="1" s="1"/>
  <c r="S2960" i="1"/>
  <c r="U2960" i="1" s="1"/>
  <c r="S2961" i="1"/>
  <c r="U2961" i="1" s="1"/>
  <c r="S2962" i="1"/>
  <c r="U2962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2" i="1"/>
  <c r="U3062" i="1" s="1"/>
  <c r="S3063" i="1"/>
  <c r="U3063" i="1" s="1"/>
  <c r="S3067" i="1"/>
  <c r="U3067" i="1" s="1"/>
  <c r="S3070" i="1"/>
  <c r="U3070" i="1" s="1"/>
  <c r="S3074" i="1"/>
  <c r="U3074" i="1" s="1"/>
  <c r="S3075" i="1"/>
  <c r="U3075" i="1" s="1"/>
  <c r="S3076" i="1"/>
  <c r="U3076" i="1" s="1"/>
  <c r="S3079" i="1"/>
  <c r="U3079" i="1" s="1"/>
  <c r="S3080" i="1"/>
  <c r="U3080" i="1" s="1"/>
  <c r="S3082" i="1"/>
  <c r="U3082" i="1" s="1"/>
  <c r="S3083" i="1"/>
  <c r="U3083" i="1" s="1"/>
  <c r="S3084" i="1"/>
  <c r="U3084" i="1" s="1"/>
  <c r="S3085" i="1"/>
  <c r="U3085" i="1" s="1"/>
  <c r="S3088" i="1"/>
  <c r="U3088" i="1" s="1"/>
  <c r="S3090" i="1"/>
  <c r="U3090" i="1" s="1"/>
  <c r="S3096" i="1"/>
  <c r="U3096" i="1" s="1"/>
  <c r="S3097" i="1"/>
  <c r="U3097" i="1" s="1"/>
  <c r="S3105" i="1"/>
  <c r="U3105" i="1" s="1"/>
  <c r="S3110" i="1"/>
  <c r="U3110" i="1" s="1"/>
  <c r="S3112" i="1"/>
  <c r="U3112" i="1" s="1"/>
  <c r="S3116" i="1"/>
  <c r="U3116" i="1" s="1"/>
  <c r="S3119" i="1"/>
  <c r="U3119" i="1" s="1"/>
  <c r="S3120" i="1"/>
  <c r="U3120" i="1" s="1"/>
  <c r="S3121" i="1"/>
  <c r="U3121" i="1" s="1"/>
  <c r="S3122" i="1"/>
  <c r="U3122" i="1" s="1"/>
  <c r="S3126" i="1"/>
  <c r="U3126" i="1" s="1"/>
  <c r="S3127" i="1"/>
  <c r="U3127" i="1" s="1"/>
  <c r="S3129" i="1"/>
  <c r="U3129" i="1" s="1"/>
  <c r="S3134" i="1"/>
  <c r="U3134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198" i="1"/>
  <c r="U3198" i="1" s="1"/>
  <c r="S3200" i="1"/>
  <c r="U3200" i="1" s="1"/>
  <c r="S3202" i="1"/>
  <c r="U3202" i="1" s="1"/>
  <c r="S3206" i="1"/>
  <c r="U3206" i="1" s="1"/>
  <c r="S3208" i="1"/>
  <c r="U3208" i="1" s="1"/>
  <c r="S3630" i="1"/>
  <c r="U3630" i="1" s="1"/>
  <c r="S3631" i="1"/>
  <c r="U3631" i="1" s="1"/>
  <c r="S3632" i="1"/>
  <c r="U3632" i="1" s="1"/>
  <c r="S3638" i="1"/>
  <c r="U3638" i="1" s="1"/>
  <c r="S3641" i="1"/>
  <c r="U3641" i="1" s="1"/>
  <c r="S3643" i="1"/>
  <c r="U3643" i="1" s="1"/>
  <c r="S3645" i="1"/>
  <c r="U3645" i="1" s="1"/>
  <c r="S3647" i="1"/>
  <c r="U3647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794" i="1"/>
  <c r="U3794" i="1" s="1"/>
  <c r="S3798" i="1"/>
  <c r="U3798" i="1" s="1"/>
  <c r="S3804" i="1"/>
  <c r="U3804" i="1" s="1"/>
  <c r="S3806" i="1"/>
  <c r="U3806" i="1" s="1"/>
  <c r="S3807" i="1"/>
  <c r="U3807" i="1" s="1"/>
  <c r="S3808" i="1"/>
  <c r="U3808" i="1" s="1"/>
  <c r="S3854" i="1"/>
  <c r="U3854" i="1" s="1"/>
  <c r="S3855" i="1"/>
  <c r="U3855" i="1" s="1"/>
  <c r="S3858" i="1"/>
  <c r="U3858" i="1" s="1"/>
  <c r="S3861" i="1"/>
  <c r="U3861" i="1" s="1"/>
  <c r="S3864" i="1"/>
  <c r="U3864" i="1" s="1"/>
  <c r="S3865" i="1"/>
  <c r="U3865" i="1" s="1"/>
  <c r="S3870" i="1"/>
  <c r="U3870" i="1" s="1"/>
  <c r="S3874" i="1"/>
  <c r="U3874" i="1" s="1"/>
  <c r="S3875" i="1"/>
  <c r="U3875" i="1" s="1"/>
  <c r="S3876" i="1"/>
  <c r="U3876" i="1" s="1"/>
  <c r="S3877" i="1"/>
  <c r="U3877" i="1" s="1"/>
  <c r="S3880" i="1"/>
  <c r="U3880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06" i="1"/>
  <c r="U3906" i="1" s="1"/>
  <c r="S3911" i="1"/>
  <c r="U3911" i="1" s="1"/>
  <c r="S3914" i="1"/>
  <c r="U3914" i="1" s="1"/>
  <c r="S3917" i="1"/>
  <c r="U3917" i="1" s="1"/>
  <c r="S3918" i="1"/>
  <c r="U3918" i="1" s="1"/>
  <c r="S3919" i="1"/>
  <c r="U3919" i="1" s="1"/>
  <c r="S3920" i="1"/>
  <c r="U3920" i="1" s="1"/>
  <c r="S3923" i="1"/>
  <c r="U3923" i="1" s="1"/>
  <c r="S3928" i="1"/>
  <c r="U3928" i="1" s="1"/>
  <c r="S3932" i="1"/>
  <c r="U3932" i="1" s="1"/>
  <c r="S3933" i="1"/>
  <c r="U3933" i="1" s="1"/>
  <c r="S3934" i="1"/>
  <c r="U3934" i="1" s="1"/>
  <c r="S3938" i="1"/>
  <c r="U3938" i="1" s="1"/>
  <c r="S3941" i="1"/>
  <c r="U3941" i="1" s="1"/>
  <c r="S3942" i="1"/>
  <c r="U3942" i="1" s="1"/>
  <c r="S3944" i="1"/>
  <c r="U3944" i="1" s="1"/>
  <c r="S3946" i="1"/>
  <c r="U3946" i="1" s="1"/>
  <c r="S3947" i="1"/>
  <c r="U3947" i="1" s="1"/>
  <c r="S3950" i="1"/>
  <c r="U3950" i="1" s="1"/>
  <c r="S3953" i="1"/>
  <c r="U3953" i="1" s="1"/>
  <c r="S3954" i="1"/>
  <c r="U3954" i="1" s="1"/>
  <c r="S3955" i="1"/>
  <c r="U3955" i="1" s="1"/>
  <c r="S3956" i="1"/>
  <c r="U3956" i="1" s="1"/>
  <c r="S3958" i="1"/>
  <c r="U3958" i="1" s="1"/>
  <c r="S3959" i="1"/>
  <c r="U3959" i="1" s="1"/>
  <c r="S3963" i="1"/>
  <c r="U3963" i="1" s="1"/>
  <c r="S3965" i="1"/>
  <c r="U3965" i="1" s="1"/>
  <c r="S3972" i="1"/>
  <c r="U3972" i="1" s="1"/>
  <c r="S3977" i="1"/>
  <c r="U3977" i="1" s="1"/>
  <c r="S3991" i="1"/>
  <c r="U3991" i="1" s="1"/>
  <c r="S3995" i="1"/>
  <c r="U3995" i="1" s="1"/>
  <c r="S3996" i="1"/>
  <c r="U3996" i="1" s="1"/>
  <c r="S3999" i="1"/>
  <c r="U3999" i="1" s="1"/>
  <c r="S4002" i="1"/>
  <c r="U4002" i="1" s="1"/>
  <c r="S4006" i="1"/>
  <c r="U4006" i="1" s="1"/>
  <c r="S4008" i="1"/>
  <c r="U4008" i="1" s="1"/>
  <c r="S4009" i="1"/>
  <c r="U4009" i="1" s="1"/>
  <c r="S4014" i="1"/>
  <c r="U4014" i="1" s="1"/>
  <c r="S4016" i="1"/>
  <c r="U4016" i="1" s="1"/>
  <c r="S4017" i="1"/>
  <c r="U4017" i="1" s="1"/>
  <c r="S4025" i="1"/>
  <c r="U4025" i="1" s="1"/>
  <c r="S4028" i="1"/>
  <c r="U4028" i="1" s="1"/>
  <c r="S4031" i="1"/>
  <c r="U4031" i="1" s="1"/>
  <c r="S4033" i="1"/>
  <c r="U4033" i="1" s="1"/>
  <c r="S4043" i="1"/>
  <c r="U4043" i="1" s="1"/>
  <c r="S4044" i="1"/>
  <c r="U4044" i="1" s="1"/>
  <c r="S4045" i="1"/>
  <c r="U4045" i="1" s="1"/>
  <c r="S4047" i="1"/>
  <c r="U4047" i="1" s="1"/>
  <c r="S4051" i="1"/>
  <c r="U4051" i="1" s="1"/>
  <c r="S4052" i="1"/>
  <c r="U4052" i="1" s="1"/>
  <c r="S4053" i="1"/>
  <c r="U4053" i="1" s="1"/>
  <c r="S4056" i="1"/>
  <c r="U4056" i="1" s="1"/>
  <c r="S4063" i="1"/>
  <c r="U4063" i="1" s="1"/>
  <c r="S4068" i="1"/>
  <c r="U4068" i="1" s="1"/>
  <c r="S4073" i="1"/>
  <c r="U4073" i="1" s="1"/>
  <c r="S4074" i="1"/>
  <c r="U4074" i="1" s="1"/>
  <c r="S4078" i="1"/>
  <c r="U4078" i="1" s="1"/>
  <c r="S4080" i="1"/>
  <c r="U4080" i="1" s="1"/>
  <c r="S4081" i="1"/>
  <c r="U4081" i="1" s="1"/>
  <c r="S4082" i="1"/>
  <c r="U4082" i="1" s="1"/>
  <c r="S4086" i="1"/>
  <c r="U4086" i="1" s="1"/>
  <c r="S4087" i="1"/>
  <c r="U4087" i="1" s="1"/>
  <c r="S4089" i="1"/>
  <c r="U4089" i="1" s="1"/>
  <c r="S4094" i="1"/>
  <c r="U4094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114" i="1"/>
  <c r="U4114" i="1" s="1"/>
  <c r="S4115" i="1"/>
  <c r="U4115" i="1" s="1"/>
  <c r="S2736" i="1"/>
  <c r="U2736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<sst xmlns="http://schemas.openxmlformats.org/spreadsheetml/2006/main" count="33051" uniqueCount="8406">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</sst>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Copy.xlsx]Theatre Outcomes by Launch Date!PivotTable3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000"/>
              <a:t>Theatre Outcomes by Launch Date</a:t>
            </a:r>
          </a:p>
        </c:rich>
      </c:tx>
      <c:layout>
        <c:manualLayout>
          <c:xMode val="edge"/>
          <c:yMode val="edge"/>
          <c:x val="0.27695361597599205"/>
          <c:y val="5.91882735611605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19050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19050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984184228746068E-2"/>
          <c:y val="0.17903545824643599"/>
          <c:w val="0.77731156710322347"/>
          <c:h val="0.71890188156081847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D-4A1B-B188-D27D0DEAB9CF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D-4A1B-B188-D27D0DEAB9CF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D-4A1B-B188-D27D0DEAB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552656"/>
        <c:axId val="989550576"/>
      </c:lineChart>
      <c:catAx>
        <c:axId val="98955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50576"/>
        <c:crosses val="autoZero"/>
        <c:auto val="1"/>
        <c:lblAlgn val="ctr"/>
        <c:lblOffset val="100"/>
        <c:noMultiLvlLbl val="0"/>
      </c:catAx>
      <c:valAx>
        <c:axId val="98955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5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297380785996257"/>
          <c:y val="0.43924101684627964"/>
          <c:w val="0.14460348124067096"/>
          <c:h val="0.280537704584558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Copy.xlsx]PivotTable OutcomesBasedonGoals!PivotTable12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8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587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19050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19050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OutcomesBasedonGoals'!$B$3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5875">
                <a:solidFill>
                  <a:schemeClr val="accent1"/>
                </a:solidFill>
              </a:ln>
              <a:effectLst/>
            </c:spPr>
          </c:marker>
          <c:cat>
            <c:strRef>
              <c:f>'PivotTable OutcomesBasedonGoals'!$A$4:$A$16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'PivotTable OutcomesBasedonGoals'!$B$4:$B$16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7-43B8-9D71-C58E001AAF67}"/>
            </c:ext>
          </c:extLst>
        </c:ser>
        <c:ser>
          <c:idx val="1"/>
          <c:order val="1"/>
          <c:tx>
            <c:strRef>
              <c:f>'PivotTable OutcomesBasedonGoals'!$C$3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accent2"/>
                </a:solidFill>
              </a:ln>
              <a:effectLst/>
            </c:spPr>
          </c:marker>
          <c:cat>
            <c:strRef>
              <c:f>'PivotTable OutcomesBasedonGoals'!$A$4:$A$16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'PivotTable OutcomesBasedonGoals'!$C$4:$C$16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C7-43B8-9D71-C58E001AAF67}"/>
            </c:ext>
          </c:extLst>
        </c:ser>
        <c:ser>
          <c:idx val="2"/>
          <c:order val="2"/>
          <c:tx>
            <c:strRef>
              <c:f>'PivotTable OutcomesBasedonGoals'!$D$3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cat>
            <c:strRef>
              <c:f>'PivotTable OutcomesBasedonGoals'!$A$4:$A$16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'PivotTable OutcomesBasedonGoals'!$D$4:$D$16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C7-43B8-9D71-C58E001AA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9355776"/>
        <c:axId val="1109356608"/>
      </c:lineChart>
      <c:catAx>
        <c:axId val="110935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356608"/>
        <c:crosses val="autoZero"/>
        <c:auto val="1"/>
        <c:lblAlgn val="ctr"/>
        <c:lblOffset val="100"/>
        <c:noMultiLvlLbl val="0"/>
      </c:catAx>
      <c:valAx>
        <c:axId val="110935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35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92-4B8E-A637-0A0CA13CD6F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92-4B8E-A637-0A0CA13CD6F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92-4B8E-A637-0A0CA13CD6F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92-4B8E-A637-0A0CA13CD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6527616"/>
        <c:axId val="1946528864"/>
      </c:barChart>
      <c:catAx>
        <c:axId val="194652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528864"/>
        <c:crosses val="autoZero"/>
        <c:auto val="1"/>
        <c:lblAlgn val="ctr"/>
        <c:lblOffset val="100"/>
        <c:noMultiLvlLbl val="0"/>
      </c:catAx>
      <c:valAx>
        <c:axId val="1946528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52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92400288999645E-2"/>
          <c:y val="0.16771253847076223"/>
          <c:w val="0.84473432850442687"/>
          <c:h val="0.501329656128009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A5-4C57-A06D-A9CAC1E45A3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A5-4C57-A06D-A9CAC1E45A3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A5-4C57-A06D-A9CAC1E45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052128"/>
        <c:axId val="74030496"/>
      </c:barChart>
      <c:catAx>
        <c:axId val="7405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30496"/>
        <c:crosses val="autoZero"/>
        <c:auto val="1"/>
        <c:lblAlgn val="ctr"/>
        <c:lblOffset val="100"/>
        <c:noMultiLvlLbl val="0"/>
      </c:catAx>
      <c:valAx>
        <c:axId val="74030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5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Copy.xlsx]Date Created Conversion 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Date Created Outcomes</a:t>
            </a:r>
          </a:p>
        </c:rich>
      </c:tx>
      <c:layout>
        <c:manualLayout>
          <c:xMode val="edge"/>
          <c:yMode val="edge"/>
          <c:x val="0.31277111194434026"/>
          <c:y val="0.1481619531286399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0D-413C-B3DA-0095C83F3019}"/>
            </c:ext>
          </c:extLst>
        </c:ser>
        <c:ser>
          <c:idx val="1"/>
          <c:order val="1"/>
          <c:tx>
            <c:strRef>
              <c:f>'Date Created Conversion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0D-413C-B3DA-0095C83F3019}"/>
            </c:ext>
          </c:extLst>
        </c:ser>
        <c:ser>
          <c:idx val="2"/>
          <c:order val="2"/>
          <c:tx>
            <c:strRef>
              <c:f>'Date Created Conversion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0D-413C-B3DA-0095C83F3019}"/>
            </c:ext>
          </c:extLst>
        </c:ser>
        <c:ser>
          <c:idx val="3"/>
          <c:order val="3"/>
          <c:tx>
            <c:strRef>
              <c:f>'Date Created Conversion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0D-413C-B3DA-0095C83F3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050880"/>
        <c:axId val="74038816"/>
      </c:lineChart>
      <c:catAx>
        <c:axId val="7405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38816"/>
        <c:crosses val="autoZero"/>
        <c:auto val="1"/>
        <c:lblAlgn val="ctr"/>
        <c:lblOffset val="100"/>
        <c:noMultiLvlLbl val="0"/>
      </c:catAx>
      <c:valAx>
        <c:axId val="74038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5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A825AC-EFBB-48C6-A588-51B01E2C1039}">
  <sheetPr/>
  <sheetViews>
    <sheetView zoomScale="6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AE32307-422A-44EF-88EA-90EDB3FD0C15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B78459-464A-48CF-92E3-6F1FD8A5A0F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C2964-1870-4C3C-98B1-5B239A81DDC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</xdr:row>
      <xdr:rowOff>9525</xdr:rowOff>
    </xdr:from>
    <xdr:to>
      <xdr:col>10</xdr:col>
      <xdr:colOff>203201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5E670-A636-4060-BBA6-11695BEF1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158750</xdr:rowOff>
    </xdr:from>
    <xdr:to>
      <xdr:col>20</xdr:col>
      <xdr:colOff>241300</xdr:colOff>
      <xdr:row>24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805BF6-8B17-4B22-BCB9-A7398DDE4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107950</xdr:rowOff>
    </xdr:from>
    <xdr:to>
      <xdr:col>14</xdr:col>
      <xdr:colOff>190500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3E016-4AB1-4567-B9D0-64EE41CA0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ny Lai" refreshedDate="44185.909092824077" createdVersion="6" refreshedVersion="6" minRefreshableVersion="3" recordCount="4114" xr:uid="{7BA4AA36-19AD-4DDC-A4EF-952EC66694D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ny Lai" refreshedDate="44185.950034374997" createdVersion="6" refreshedVersion="6" minRefreshableVersion="3" recordCount="4114" xr:uid="{2BC0ADE6-A47B-488C-9661-BCAADFE551F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ny Lai" refreshedDate="44199.026856944445" createdVersion="6" refreshedVersion="6" minRefreshableVersion="3" recordCount="4114" xr:uid="{5A0CB67A-FDE8-4430-8A05-EE456BDDE9B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ny Lai" refreshedDate="44199.553992824076" createdVersion="6" refreshedVersion="6" minRefreshableVersion="3" recordCount="12" xr:uid="{05E9703E-CA11-4E16-82EF-83893DCD122E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2">
      <sharedItems containsSemiMixedTypes="0" containsString="0" containsNumber="1" minValue="0" maxValue="0.75806451612903225"/>
    </cacheField>
    <cacheField name="Percentage Failed" numFmtId="2">
      <sharedItems containsSemiMixedTypes="0" containsString="0" containsNumber="1" minValue="0.24193548387096775" maxValue="1"/>
    </cacheField>
    <cacheField name="Percentage Canceled" numFmtId="2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F39583-93F3-45E7-9A6F-7762CE9B7D91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7DEE5-07B5-47C9-9B69-446CF027D040}" name="PivotTable1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2" showAll="0"/>
    <pivotField dataField="1" numFmtId="2" showAll="0"/>
    <pivotField dataField="1" numFmtId="2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4">
      <pivotArea collapsedLevelsAreSubtotals="1" fieldPosition="0">
        <references count="1">
          <reference field="0" count="0"/>
        </references>
      </pivotArea>
    </format>
  </formats>
  <chartFormats count="3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BC6CB-7E01-4D69-8FE6-AC633633250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A6BB8-E734-4FB1-90EB-60FA78AE50D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3BDBE-E921-485E-9582-837547726AE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xSplit="3" ySplit="1" topLeftCell="D3979" activePane="bottomRight" state="frozen"/>
      <selection pane="topRight" activeCell="D1" sqref="D1"/>
      <selection pane="bottomLeft" activeCell="A2" sqref="A2"/>
      <selection pane="bottomRight" activeCell="F4119" sqref="F4119"/>
    </sheetView>
  </sheetViews>
  <sheetFormatPr defaultColWidth="8.81640625" defaultRowHeight="14.5" x14ac:dyDescent="0.35"/>
  <cols>
    <col min="1" max="1" width="6.90625" bestFit="1" customWidth="1"/>
    <col min="2" max="2" width="24.6328125" style="9" customWidth="1"/>
    <col min="3" max="3" width="33.453125" style="3" customWidth="1"/>
    <col min="4" max="4" width="15.6328125" style="5" bestFit="1" customWidth="1"/>
    <col min="5" max="5" width="12.26953125" style="7" bestFit="1" customWidth="1"/>
    <col min="6" max="6" width="13.6328125" bestFit="1" customWidth="1"/>
    <col min="7" max="7" width="11.81640625" bestFit="1" customWidth="1"/>
    <col min="8" max="9" width="12.54296875" bestFit="1" customWidth="1"/>
    <col min="10" max="10" width="15.7265625" bestFit="1" customWidth="1"/>
    <col min="11" max="11" width="13.54296875" bestFit="1" customWidth="1"/>
    <col min="12" max="12" width="13" customWidth="1"/>
    <col min="13" max="13" width="12.7265625" bestFit="1" customWidth="1"/>
    <col min="14" max="14" width="27.453125" bestFit="1" customWidth="1"/>
    <col min="15" max="15" width="16.7265625" bestFit="1" customWidth="1"/>
    <col min="16" max="16" width="16.36328125" bestFit="1" customWidth="1"/>
    <col min="17" max="17" width="14.6328125" customWidth="1"/>
    <col min="18" max="18" width="15.6328125" bestFit="1" customWidth="1"/>
    <col min="19" max="19" width="22" style="16" bestFit="1" customWidth="1"/>
    <col min="20" max="20" width="20.54296875" style="16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9" t="s">
        <v>8359</v>
      </c>
      <c r="R1" s="20" t="s">
        <v>8358</v>
      </c>
      <c r="S1" s="14" t="s">
        <v>8365</v>
      </c>
      <c r="T1" s="17" t="s">
        <v>8366</v>
      </c>
      <c r="U1" s="24" t="s">
        <v>8379</v>
      </c>
    </row>
    <row r="2" spans="1:21" ht="58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YEAR(S:S)</f>
        <v>2015</v>
      </c>
    </row>
    <row r="3" spans="1:21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YEAR(S:S)</f>
        <v>2017</v>
      </c>
    </row>
    <row r="4" spans="1:21" ht="58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43.5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72.5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58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58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58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58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58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58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58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58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58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58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58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43.5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58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43.5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58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58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43.5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58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58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58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58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58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43.5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58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58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58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58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58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58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58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58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29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58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58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58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43.5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58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3.5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58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58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58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58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58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si="4"/>
        <v>2013</v>
      </c>
    </row>
    <row r="67" spans="1:21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ref="U67:U130" si="9">YEAR(S:S)</f>
        <v>2014</v>
      </c>
    </row>
    <row r="68" spans="1:21" ht="43.5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58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72.5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58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58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58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58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58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58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58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1.5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58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58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58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58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2.5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58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58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43.5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58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58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58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58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58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58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3.5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58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58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58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43.5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58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58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58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58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58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58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29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58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72.5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3.5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58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3.5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58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58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58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58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ref="U131:U194" si="14">YEAR(S:S)</f>
        <v>2014</v>
      </c>
    </row>
    <row r="132" spans="1:21" ht="58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3.5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43.5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58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58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58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58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58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58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58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58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58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58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58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72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43.5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58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72.5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58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58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58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58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58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58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58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58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58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58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58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58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58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58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3.5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58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58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58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58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58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YEAR(S:S)</f>
        <v>2014</v>
      </c>
    </row>
    <row r="196" spans="1:21" ht="58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58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58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58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58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58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3.5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58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29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58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58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58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58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58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58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3.5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58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58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72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3.5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58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29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58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72.5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58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58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58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58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58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58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58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58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58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58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58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58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58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72.5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58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58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72.5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58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72.5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58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58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43.5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si="19"/>
        <v>2013</v>
      </c>
    </row>
    <row r="259" spans="1:21" ht="58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ref="U259:U322" si="24">YEAR(S:S)</f>
        <v>2016</v>
      </c>
    </row>
    <row r="260" spans="1:21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3.5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43.5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72.5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72.5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58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58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58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58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58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58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58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58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58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3.5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58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58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58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58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58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58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58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58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3.5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58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58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87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58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58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58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72.5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58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58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72.5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58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43.5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43.5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58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58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58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58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72.5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58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58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3.5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58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72.5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58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si="24"/>
        <v>2015</v>
      </c>
    </row>
    <row r="323" spans="1:21" ht="58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ref="U323:U386" si="29">YEAR(S:S)</f>
        <v>2016</v>
      </c>
    </row>
    <row r="324" spans="1:21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58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58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58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58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58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58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58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58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58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58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58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58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58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58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58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58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58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43.5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58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58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58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58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58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58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58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58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58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58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58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58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58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58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58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58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58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58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58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43.5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58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58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58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58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58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58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58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58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si="29"/>
        <v>2014</v>
      </c>
    </row>
    <row r="387" spans="1:21" ht="58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ref="U387:U450" si="34">YEAR(S:S)</f>
        <v>2014</v>
      </c>
    </row>
    <row r="388" spans="1:21" ht="58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58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58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58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58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58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58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58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58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58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58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58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58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58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58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58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58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58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58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58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58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58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58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58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58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58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58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58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58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72.5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58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58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87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58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58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58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58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58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58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58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58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si="34"/>
        <v>2014</v>
      </c>
    </row>
    <row r="451" spans="1:21" ht="58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ref="U451:U514" si="39">YEAR(S:S)</f>
        <v>2013</v>
      </c>
    </row>
    <row r="452" spans="1:21" ht="58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72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3.5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58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58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58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72.5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58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58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58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58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58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3.5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58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58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58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58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58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58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58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58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58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58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58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58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58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58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58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58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58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3.5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58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72.5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58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58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58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58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58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58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58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58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si="39"/>
        <v>2016</v>
      </c>
    </row>
    <row r="515" spans="1:21" ht="43.5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ref="U515:U578" si="44">YEAR(S:S)</f>
        <v>2016</v>
      </c>
    </row>
    <row r="516" spans="1:21" ht="58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58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58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58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58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58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58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58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58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72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58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58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58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58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58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58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58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58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58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58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58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58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58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58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58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58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58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58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58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58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58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58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58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58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58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72.5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58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58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58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2.5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58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43.5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58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58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58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58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si="44"/>
        <v>2015</v>
      </c>
    </row>
    <row r="579" spans="1:21" ht="58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ref="U579:U642" si="49">YEAR(S:S)</f>
        <v>2016</v>
      </c>
    </row>
    <row r="580" spans="1:21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3.5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58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7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58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58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58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58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43.5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43.5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58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58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58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58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58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58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58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58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58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58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58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58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58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43.5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58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58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72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58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58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58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58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3.5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58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3.5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58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58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si="49"/>
        <v>2016</v>
      </c>
    </row>
    <row r="643" spans="1:21" ht="58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ref="U643:U706" si="54">YEAR(S:S)</f>
        <v>2015</v>
      </c>
    </row>
    <row r="644" spans="1:21" ht="58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58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58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58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58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58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58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58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58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58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58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29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58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58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58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58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58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43.5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58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58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58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58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58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72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58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58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43.5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58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58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58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43.5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58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58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58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58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58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58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58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ref="U707:U770" si="59">YEAR(S:S)</f>
        <v>2016</v>
      </c>
    </row>
    <row r="708" spans="1:21" ht="58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58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58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43.5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3.5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58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58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29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58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58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58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58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3.5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58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58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58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58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58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72.5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58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58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58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43.5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58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58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58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58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58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58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58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58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58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58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3.5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58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58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58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58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58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58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58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58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87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58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ref="U771:U834" si="64">YEAR(S:S)</f>
        <v>2013</v>
      </c>
    </row>
    <row r="772" spans="1:21" ht="58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58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72.5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58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58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58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72.5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58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58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58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58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58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58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58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58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58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58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58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58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58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58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58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58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58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29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58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58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3.5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58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43.5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58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3.5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58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58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58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3.5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58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58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58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si="64"/>
        <v>2011</v>
      </c>
    </row>
    <row r="835" spans="1:21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ref="U835:U898" si="69">YEAR(S:S)</f>
        <v>2014</v>
      </c>
    </row>
    <row r="836" spans="1:21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58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29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58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58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58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58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72.5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58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58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43.5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58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3.5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58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58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58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58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58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58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72.5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58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58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58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3.5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58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58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58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58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58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58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58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58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58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58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58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si="69"/>
        <v>2015</v>
      </c>
    </row>
    <row r="899" spans="1:21" ht="58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ref="U899:U962" si="74">YEAR(S:S)</f>
        <v>2012</v>
      </c>
    </row>
    <row r="900" spans="1:21" ht="58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3.5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72.5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72.5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58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58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58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58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58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58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58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58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58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58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3.5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58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58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58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58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58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58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43.5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58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58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58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29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43.5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58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58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58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72.5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43.5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72.5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58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58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ref="U963:U1026" si="79">YEAR(S:S)</f>
        <v>2017</v>
      </c>
    </row>
    <row r="964" spans="1:21" ht="58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58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58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58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58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58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58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58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58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58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3.5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72.5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7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58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58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58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58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72.5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58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43.5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58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58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3.5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58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58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58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58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58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58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43.5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3.5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58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58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si="79"/>
        <v>2016</v>
      </c>
    </row>
    <row r="1027" spans="1:21" ht="43.5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ref="U1027:U1090" si="84">YEAR(S:S)</f>
        <v>2015</v>
      </c>
    </row>
    <row r="1028" spans="1:21" ht="72.5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58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58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3.5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29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58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58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58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58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58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58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72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58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58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58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58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58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2.5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58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58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58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58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3.5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29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72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58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58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58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58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58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58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58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3.5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3.5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58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58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58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29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58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3.5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si="84"/>
        <v>2014</v>
      </c>
    </row>
    <row r="1091" spans="1:21" ht="43.5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ref="U1091:U1154" si="89">YEAR(S:S)</f>
        <v>2015</v>
      </c>
    </row>
    <row r="1092" spans="1:21" ht="58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58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58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58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58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58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58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43.5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58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3.5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58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58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58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58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58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58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58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72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58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58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58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58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58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58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58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58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58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58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58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58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58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58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58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72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58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58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43.5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ref="U1155:U1218" si="94">YEAR(S:S)</f>
        <v>2015</v>
      </c>
    </row>
    <row r="1156" spans="1:21" ht="58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58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58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58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58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58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58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58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58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72.5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58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58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58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58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58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58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58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72.5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58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58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58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58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58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58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58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58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58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43.5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58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72.5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43.5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58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58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58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58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58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58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58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58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58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58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si="94"/>
        <v>2015</v>
      </c>
    </row>
    <row r="1219" spans="1:21" ht="58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ref="U1219:U1282" si="99">YEAR(S:S)</f>
        <v>2016</v>
      </c>
    </row>
    <row r="1220" spans="1:21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3.5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58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58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58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58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58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58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58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58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58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29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43.5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58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58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58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58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43.5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3.5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58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58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58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58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58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58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58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58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58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72.5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3.5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58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3.5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3.5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58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72.5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58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58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43.5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58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58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58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58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si="99"/>
        <v>2010</v>
      </c>
    </row>
    <row r="1283" spans="1:21" ht="58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ref="U1283:U1346" si="104">YEAR(S:S)</f>
        <v>2013</v>
      </c>
    </row>
    <row r="1284" spans="1:21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58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58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58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87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58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58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58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58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58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58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58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58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58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58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72.5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43.5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58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58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43.5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58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58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58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58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58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58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58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58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58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58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58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58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58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58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58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58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58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58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si="104"/>
        <v>2016</v>
      </c>
    </row>
    <row r="1347" spans="1:21" ht="58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ref="U1347:U1410" si="109">YEAR(S:S)</f>
        <v>2014</v>
      </c>
    </row>
    <row r="1348" spans="1:21" ht="58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58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58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58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58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3.5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72.5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58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58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58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58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43.5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58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58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58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58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58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58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43.5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3.5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58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43.5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58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58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58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58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58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43.5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58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58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43.5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29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58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29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58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58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58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58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72.5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58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58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58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29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58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58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si="109"/>
        <v>2015</v>
      </c>
    </row>
    <row r="1411" spans="1:21" ht="58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ref="U1411:U1474" si="114">YEAR(S:S)</f>
        <v>2014</v>
      </c>
    </row>
    <row r="1412" spans="1:21" ht="58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3.5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58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58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58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58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58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58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58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58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58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58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58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58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58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58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58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58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58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58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58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58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3.5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58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58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29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58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43.5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43.5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58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58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58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43.5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58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58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ref="U1475:U1538" si="119">YEAR(S:S)</f>
        <v>2012</v>
      </c>
    </row>
    <row r="1476" spans="1:21" ht="58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58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3.5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58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58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58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58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58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58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58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29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58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58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58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58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58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43.5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58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58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58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3.5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58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58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58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58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58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58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58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58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58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58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58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58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43.5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58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3.5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58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72.5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72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58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58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43.5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58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58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ref="U1539:U1602" si="124">YEAR(S:S)</f>
        <v>2016</v>
      </c>
    </row>
    <row r="1540" spans="1:21" ht="58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58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58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58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58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58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58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43.5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58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58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58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58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72.5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58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3.5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58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58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58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58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58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58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43.5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72.5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58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58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58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58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3.5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58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3.5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58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58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58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43.5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3.5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3.5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58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58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ref="U1603:U1666" si="129">YEAR(S:S)</f>
        <v>2011</v>
      </c>
    </row>
    <row r="1604" spans="1:21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3.5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58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58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3.5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29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58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58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58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3.5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58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58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58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58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58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58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43.5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58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58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58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58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58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58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58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58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43.5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58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58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72.5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58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58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58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58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58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58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58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3.5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58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58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58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si="129"/>
        <v>2012</v>
      </c>
    </row>
    <row r="1667" spans="1:21" ht="58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ref="U1667:U1730" si="134">YEAR(S:S)</f>
        <v>2011</v>
      </c>
    </row>
    <row r="1668" spans="1:21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58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58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72.5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43.5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58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58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43.5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3.5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58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72.5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43.5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58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58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58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58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58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58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58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58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58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58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58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58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58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43.5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58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58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58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58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58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58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58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58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58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43.5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58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58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si="134"/>
        <v>2015</v>
      </c>
    </row>
    <row r="1731" spans="1:21" ht="58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ref="U1731:U1794" si="139">YEAR(S:S)</f>
        <v>2016</v>
      </c>
    </row>
    <row r="1732" spans="1:21" ht="58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58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58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58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58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3.5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58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3.5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58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58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3.5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58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58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58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58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3.5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3.5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72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43.5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3.5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58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58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58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58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72.5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43.5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58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58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43.5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3.5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58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58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58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58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58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58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58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58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58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58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58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58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58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58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58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58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58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3.5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3.5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si="139"/>
        <v>2015</v>
      </c>
    </row>
    <row r="1795" spans="1:21" ht="58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ref="U1795:U1858" si="144">YEAR(S:S)</f>
        <v>2014</v>
      </c>
    </row>
    <row r="1796" spans="1:21" ht="58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72.5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58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58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43.5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58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58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58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58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58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58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58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3.5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3.5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58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72.5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58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43.5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58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29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58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58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58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58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58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87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58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58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58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43.5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58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58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101.5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58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58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3.5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58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58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58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58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si="144"/>
        <v>2014</v>
      </c>
    </row>
    <row r="1859" spans="1:21" ht="58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ref="U1859:U1922" si="149">YEAR(S:S)</f>
        <v>2014</v>
      </c>
    </row>
    <row r="1860" spans="1:21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58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58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72.5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58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58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58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58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58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58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58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58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72.5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58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43.5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58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58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58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58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58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58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58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72.5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58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58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58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58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58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58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58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58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58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58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58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58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58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58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58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58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58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43.5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58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ref="U1923:U1986" si="154">YEAR(S:S)</f>
        <v>2012</v>
      </c>
    </row>
    <row r="1924" spans="1:21" ht="58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2.5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72.5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29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43.5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43.5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58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58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58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58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58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58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72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58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58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58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72.5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58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58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58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58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58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58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58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72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58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58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58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58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43.5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72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58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58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58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58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43.5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58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58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58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72.5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si="154"/>
        <v>2014</v>
      </c>
    </row>
    <row r="1987" spans="1:21" ht="58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ref="U1987:U2050" si="159">YEAR(S:S)</f>
        <v>2016</v>
      </c>
    </row>
    <row r="1988" spans="1:21" ht="58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58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43.5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58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58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58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58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58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58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58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58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43.5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58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58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58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43.5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58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58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58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58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58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58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58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58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58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58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58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58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58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58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58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58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58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58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58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si="159"/>
        <v>2013</v>
      </c>
    </row>
    <row r="2051" spans="1:21" ht="29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ref="U2051:U2114" si="164">YEAR(S:S)</f>
        <v>2013</v>
      </c>
    </row>
    <row r="2052" spans="1:21" ht="58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58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58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58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58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58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72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58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58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3.5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58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58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58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58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58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58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58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43.5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58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58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58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58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58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58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58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43.5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58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58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58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72.5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58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58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58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58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58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58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58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58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58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43.5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58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58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ref="U2115:U2178" si="169">YEAR(S:S)</f>
        <v>2014</v>
      </c>
    </row>
    <row r="2116" spans="1:21" ht="58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58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58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43.5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72.5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58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58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58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58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58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58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58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58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3.5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58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58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58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58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29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58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29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58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58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58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58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2.5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58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58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58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58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43.5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72.5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58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58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58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58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58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ref="U2179:U2242" si="174">YEAR(S:S)</f>
        <v>2016</v>
      </c>
    </row>
    <row r="2180" spans="1:21" ht="58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3.5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58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58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58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58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58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58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72.5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58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58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58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58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3.5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58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58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58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58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58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58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3.5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43.5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58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58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58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58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58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58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58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58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58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58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58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58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58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58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3.5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58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43.5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43.5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58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si="174"/>
        <v>2016</v>
      </c>
    </row>
    <row r="2243" spans="1:21" ht="58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ref="U2243:U2306" si="179">YEAR(S:S)</f>
        <v>2017</v>
      </c>
    </row>
    <row r="2244" spans="1:21" ht="43.5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72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58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58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58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3.5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58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58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58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58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58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43.5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58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58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58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58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58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58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58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58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58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58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58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58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58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3.5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58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3.5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58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58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58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58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58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58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58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58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58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58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43.5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58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43.5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58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58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si="179"/>
        <v>2010</v>
      </c>
    </row>
    <row r="2307" spans="1:21" ht="58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ref="U2307:U2370" si="184">YEAR(S:S)</f>
        <v>2014</v>
      </c>
    </row>
    <row r="2308" spans="1:21" ht="58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58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58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58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58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58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72.5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58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72.5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58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58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58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58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3.5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72.5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58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58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58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58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58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3.5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58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58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58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58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58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58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58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58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43.5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58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58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58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43.5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58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58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58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3.5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58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58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58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58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si="184"/>
        <v>2015</v>
      </c>
    </row>
    <row r="2371" spans="1:21" ht="58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ref="U2371:U2434" si="189">YEAR(S:S)</f>
        <v>2016</v>
      </c>
    </row>
    <row r="2372" spans="1:21" ht="58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58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58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58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58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3.5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58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58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58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72.5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58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58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72.5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58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43.5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58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58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58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58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58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58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58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58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58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58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58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58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58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58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58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58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43.5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58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3.5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58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ref="U2435:U2498" si="194">YEAR(S:S)</f>
        <v>2016</v>
      </c>
    </row>
    <row r="2436" spans="1:21" ht="58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58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58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72.5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43.5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43.5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58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58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58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58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58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58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58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58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58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58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58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72.5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58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58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58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29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58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58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58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58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58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43.5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43.5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58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3.5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58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58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58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58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72.5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58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58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58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43.5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58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58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58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43.5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si="194"/>
        <v>2013</v>
      </c>
    </row>
    <row r="2499" spans="1:21" ht="58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ref="U2499:U2562" si="199">YEAR(S:S)</f>
        <v>2011</v>
      </c>
    </row>
    <row r="2500" spans="1:21" ht="58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58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58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58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58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3.5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72.5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58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29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58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58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58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58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58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58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58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58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3.5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58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58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58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58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58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58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43.5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58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72.5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58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58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2.5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29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58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58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3.5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58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58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72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58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58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58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58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58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58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58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58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58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43.5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58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58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si="199"/>
        <v>2015</v>
      </c>
    </row>
    <row r="2563" spans="1:21" ht="58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ref="U2563:U2626" si="204">YEAR(S:S)</f>
        <v>2015</v>
      </c>
    </row>
    <row r="2564" spans="1:21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58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58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58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58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58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58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58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58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58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58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58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58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3.5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58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43.5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58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58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58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58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58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58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58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3.5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58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43.5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58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58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2.5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58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58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72.5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58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58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58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58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58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58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43.5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58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58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58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58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58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58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ref="U2627:U2690" si="209">YEAR(S:S)</f>
        <v>2016</v>
      </c>
    </row>
    <row r="2628" spans="1:21" ht="58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58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3.5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58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58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58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58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3.5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58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58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2.5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43.5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72.5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58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58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58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58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58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58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58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58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43.5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58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58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58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58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58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58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58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58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58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58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58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72.5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58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58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58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58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58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58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58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58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58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si="209"/>
        <v>2015</v>
      </c>
    </row>
    <row r="2691" spans="1:21" ht="58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ref="U2691:U2754" si="214">YEAR(S:S)</f>
        <v>2016</v>
      </c>
    </row>
    <row r="2692" spans="1:21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43.5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58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58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58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58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58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58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3.5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58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58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58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58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43.5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58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58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3.5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58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87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58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58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58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58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58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29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43.5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58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58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58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58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58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58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58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58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58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58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58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43.5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58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58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ref="U2755:U2818" si="219">YEAR(S:S)</f>
        <v>2012</v>
      </c>
    </row>
    <row r="2756" spans="1:21" ht="58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58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58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43.5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43.5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58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58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58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58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58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58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58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58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58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58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72.5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58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3.5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3.5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58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43.5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58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58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58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58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58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58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58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58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58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58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72.5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58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29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58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58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58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58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58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58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si="219"/>
        <v>2015</v>
      </c>
    </row>
    <row r="2819" spans="1:21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ref="U2819:U2882" si="224">YEAR(S:S)</f>
        <v>2015</v>
      </c>
    </row>
    <row r="2820" spans="1:21" ht="58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58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58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72.5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58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58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3.5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29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58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58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72.5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58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58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58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58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58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58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72.5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58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58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58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58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58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58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58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58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58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58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58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29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58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58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58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58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58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58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72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58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58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si="224"/>
        <v>2015</v>
      </c>
    </row>
    <row r="2883" spans="1:21" ht="58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ref="U2883:U2946" si="229">YEAR(S:S)</f>
        <v>2014</v>
      </c>
    </row>
    <row r="2884" spans="1:21" ht="58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3.5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43.5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58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58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58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58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58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58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58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29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58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58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58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58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72.5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58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58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58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58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58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58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58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58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43.5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58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58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58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58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58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3.5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58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58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58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58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58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43.5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58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58" hidden="1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58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58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58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58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58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43.5" hidden="1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58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58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58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58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58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58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ref="U2947:U3010" si="234">YEAR(S:S)</f>
        <v>2015</v>
      </c>
    </row>
    <row r="2948" spans="1:21" ht="58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58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58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72.5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58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58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58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3.5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58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58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58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58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58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58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58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43.5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58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58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58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43.5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58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72.5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58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58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72.5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58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58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29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58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58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58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29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58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58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3.5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58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58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58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58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58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43.5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58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3.5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58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si="234"/>
        <v>2015</v>
      </c>
    </row>
    <row r="3011" spans="1:21" ht="58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ref="U3011:U3074" si="239">YEAR(S:S)</f>
        <v>2014</v>
      </c>
    </row>
    <row r="3012" spans="1:21" ht="58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58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58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58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58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58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58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58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58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58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58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72.5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58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43.5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58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58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58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58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87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3.5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58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72.5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58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58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43.5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58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58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72.5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58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43.5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58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58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58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3.5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29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58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58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58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58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58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58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si="239"/>
        <v>2016</v>
      </c>
    </row>
    <row r="3075" spans="1:21" ht="58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ref="U3075:U3138" si="244">YEAR(S:S)</f>
        <v>2015</v>
      </c>
    </row>
    <row r="3076" spans="1:21" ht="72.5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58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58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58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58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58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58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2.5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58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58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58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58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58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58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58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58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72.5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43.5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58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58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58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29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58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58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58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58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58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58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3.5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58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7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58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58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58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58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58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si="244"/>
        <v>2017</v>
      </c>
    </row>
    <row r="3139" spans="1:21" ht="43.5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ref="U3139:U3202" si="249">YEAR(S:S)</f>
        <v>2017</v>
      </c>
    </row>
    <row r="3140" spans="1:21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58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72.5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58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58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72.5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58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58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58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58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58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58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58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58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58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58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58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58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72.5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58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58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58" hidden="1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58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58" hidden="1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58" hidden="1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58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3.5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72.5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si="249"/>
        <v>2016</v>
      </c>
    </row>
    <row r="3203" spans="1:21" ht="58" hidden="1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ref="U3203:U3266" si="254">YEAR(S:S)</f>
        <v>2014</v>
      </c>
    </row>
    <row r="3204" spans="1:21" ht="58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58" hidden="1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58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58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58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58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58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43.5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58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87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58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3.5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58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43.5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58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58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58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58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58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58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58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58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72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43.5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72.5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58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58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58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58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58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58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58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58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58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58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58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58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43.5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3.5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3.5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si="254"/>
        <v>2015</v>
      </c>
    </row>
    <row r="3267" spans="1:21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ref="U3267:U3330" si="259">YEAR(S:S)</f>
        <v>2015</v>
      </c>
    </row>
    <row r="3268" spans="1:21" ht="58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58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58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58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29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58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58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58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72.5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3.5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58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58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43.5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58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58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58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58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58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58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58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58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58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58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58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58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58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3.5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58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58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58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58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58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58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58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58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58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58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58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58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si="259"/>
        <v>2014</v>
      </c>
    </row>
    <row r="3331" spans="1:21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ref="U3331:U3394" si="264">YEAR(S:S)</f>
        <v>2014</v>
      </c>
    </row>
    <row r="3332" spans="1:21" ht="58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58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58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58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3.5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58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58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43.5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58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58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58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58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58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58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58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58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72.5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72.5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58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58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58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58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58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58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58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58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58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58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58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58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43.5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3.5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58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58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58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58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58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72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58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58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58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si="264"/>
        <v>2016</v>
      </c>
    </row>
    <row r="3395" spans="1:21" ht="58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ref="U3395:U3458" si="269">YEAR(S:S)</f>
        <v>2014</v>
      </c>
    </row>
    <row r="3396" spans="1:21" ht="58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43.5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58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43.5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72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58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58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58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72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58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58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58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58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58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58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58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58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72.5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58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58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58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58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58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58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58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58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58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58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58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58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58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58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43.5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58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58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58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58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58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43.5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58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58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58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58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58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58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si="269"/>
        <v>2014</v>
      </c>
    </row>
    <row r="3459" spans="1:21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ref="U3459:U3522" si="274">YEAR(S:S)</f>
        <v>2015</v>
      </c>
    </row>
    <row r="3460" spans="1:21" ht="58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58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58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58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3.5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58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58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58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58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58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58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58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58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58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58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58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58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58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58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58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58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58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58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58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58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58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58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58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58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58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58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101.5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58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58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58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58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58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58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58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58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58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58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si="274"/>
        <v>2015</v>
      </c>
    </row>
    <row r="3523" spans="1:21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ref="U3523:U3586" si="279">YEAR(S:S)</f>
        <v>2014</v>
      </c>
    </row>
    <row r="3524" spans="1:21" ht="58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58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58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58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58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58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58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29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58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58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58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58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58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58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3.5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72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58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58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58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58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58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58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58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58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58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58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3.5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58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58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58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58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58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58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43.5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58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58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58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58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58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58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58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58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58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58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si="279"/>
        <v>2015</v>
      </c>
    </row>
    <row r="3587" spans="1:21" ht="58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ref="U3587:U3650" si="284">YEAR(S:S)</f>
        <v>2014</v>
      </c>
    </row>
    <row r="3588" spans="1:21" ht="29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58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58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58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58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58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72.5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58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43.5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58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58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72.5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58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58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72.5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58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58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58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58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58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58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58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58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58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58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58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58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58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43.5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3.5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58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58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58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58" hidden="1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72.5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58" hidden="1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58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58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43.5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58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58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58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58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58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58" hidden="1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43.5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si="284"/>
        <v>2014</v>
      </c>
    </row>
    <row r="3651" spans="1:21" ht="58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ref="U3651:U3714" si="289">YEAR(S:S)</f>
        <v>2014</v>
      </c>
    </row>
    <row r="3652" spans="1:21" ht="58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58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58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58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58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58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58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58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58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58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58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58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58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58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58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58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58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72.5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58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58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58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58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58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58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58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43.5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43.5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58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72.5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58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58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58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58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58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43.5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si="289"/>
        <v>2015</v>
      </c>
    </row>
    <row r="3715" spans="1:21" ht="58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ref="U3715:U3778" si="294">YEAR(S:S)</f>
        <v>2016</v>
      </c>
    </row>
    <row r="3716" spans="1:21" ht="58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58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58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58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72.5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72.5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58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58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58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58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58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58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72.5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43.5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58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58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58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58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58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3.5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43.5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58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1.5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58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hidden="1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58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58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58" hidden="1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58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58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58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hidden="1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58" hidden="1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43.5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58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58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58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58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58" hidden="1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43.5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43.5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58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si="294"/>
        <v>2014</v>
      </c>
    </row>
    <row r="3779" spans="1:21" ht="58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ref="U3779:U3842" si="299">YEAR(S:S)</f>
        <v>2014</v>
      </c>
    </row>
    <row r="3780" spans="1:21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58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58" hidden="1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58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58" hidden="1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58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58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58" hidden="1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58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43.5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58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hidden="1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58" hidden="1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58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58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58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58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58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58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58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58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58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58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58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58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43.5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58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58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58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58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72.5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58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58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58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72.5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58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58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58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58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58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58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58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si="299"/>
        <v>2016</v>
      </c>
    </row>
    <row r="3843" spans="1:21" ht="72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ref="U3843:U3906" si="304">YEAR(S:S)</f>
        <v>2014</v>
      </c>
    </row>
    <row r="3844" spans="1:21" ht="58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58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58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87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58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58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58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2.5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58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58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43.5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2.5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72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58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29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72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58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43.5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58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29" hidden="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43.5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3.5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58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58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58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hidden="1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58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58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58" hidden="1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58" hidden="1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43.5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58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hidden="1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58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58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58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58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72.5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58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58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si="304"/>
        <v>2015</v>
      </c>
    </row>
    <row r="3907" spans="1:21" ht="72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ref="U3907:U3970" si="309">YEAR(S:S)</f>
        <v>2015</v>
      </c>
    </row>
    <row r="3908" spans="1:21" ht="58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58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58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58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58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58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58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58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58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58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58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58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58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58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72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58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72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3.5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58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58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58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58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58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58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58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58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58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58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58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58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58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58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58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43.5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58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58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58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58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58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58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58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58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58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58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72.5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58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si="309"/>
        <v>2016</v>
      </c>
    </row>
    <row r="3971" spans="1:21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ref="U3971:U4034" si="314">YEAR(S:S)</f>
        <v>2016</v>
      </c>
    </row>
    <row r="3972" spans="1:21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58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58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58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58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58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58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58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58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58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43.5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58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58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58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58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29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58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58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58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58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58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58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58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58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58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58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43.5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58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58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43.5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58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58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58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72.5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58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si="314"/>
        <v>2015</v>
      </c>
    </row>
    <row r="4035" spans="1:21" ht="58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ref="U4035:U4098" si="319">YEAR(S:S)</f>
        <v>2016</v>
      </c>
    </row>
    <row r="4036" spans="1:21" ht="58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43.5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58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58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58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3.5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58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58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72.5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58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58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58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72.5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58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58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58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58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58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58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58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58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58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3.5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58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58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58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58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58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72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58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58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58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58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58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58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58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29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58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58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58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58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58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58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58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si="319"/>
        <v>2017</v>
      </c>
    </row>
    <row r="4099" spans="1:21" ht="58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ref="U4099:U4115" si="324">YEAR(S:S)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58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58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58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58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58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72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58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58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58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E8665F1-7C03-46C2-A4FF-A96F5A750313}">
    <filterColumn colId="3">
      <filters>
        <filter val="$100,000.00"/>
        <filter val="$110,000.00"/>
        <filter val="$150,000.00"/>
        <filter val="$180,000.00"/>
        <filter val="$200,000.00"/>
        <filter val="$50,000.00"/>
        <filter val="$60,000.00"/>
        <filter val="$75,000.00"/>
        <filter val="$90,000.00"/>
      </filters>
    </filterColumn>
    <filterColumn colId="5">
      <filters>
        <filter val="failed"/>
      </filters>
    </filterColumn>
    <filterColumn colId="17">
      <filters>
        <filter val="plays"/>
      </filters>
    </filterColumn>
    <sortState xmlns:xlrd2="http://schemas.microsoft.com/office/spreadsheetml/2017/richdata2" ref="A2:U4115">
      <sortCondition ref="A1:A4115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5432A-09A1-4EAB-B1BE-365E4ED4C8B7}">
  <dimension ref="A1:E18"/>
  <sheetViews>
    <sheetView workbookViewId="0">
      <selection activeCell="I7" sqref="I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8359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8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8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8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8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8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8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8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8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8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8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8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8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8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F107C-4812-4139-9139-4E0942E13FC7}">
  <dimension ref="A1:H13"/>
  <sheetViews>
    <sheetView tabSelected="1" workbookViewId="0">
      <selection activeCell="A17" sqref="A17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s="25" customFormat="1" x14ac:dyDescent="0.35">
      <c r="A1" s="25" t="s">
        <v>8382</v>
      </c>
      <c r="B1" s="25" t="s">
        <v>8384</v>
      </c>
      <c r="C1" s="25" t="s">
        <v>8385</v>
      </c>
      <c r="D1" s="25" t="s">
        <v>8386</v>
      </c>
      <c r="E1" s="25" t="s">
        <v>8387</v>
      </c>
      <c r="F1" s="25" t="s">
        <v>8388</v>
      </c>
      <c r="G1" s="25" t="s">
        <v>8389</v>
      </c>
      <c r="H1" s="25" t="s">
        <v>8390</v>
      </c>
    </row>
    <row r="2" spans="1:8" x14ac:dyDescent="0.35">
      <c r="A2" t="s">
        <v>8391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35">
      <c r="A3" t="s">
        <v>8392</v>
      </c>
      <c r="B3">
        <f>COUNTIFS(Kickstarter!$D:$D, "&gt;=1000", Kickstarter!$D:$D, "&lt;5000", Kickstarter!$F:$F, "successful", Kickstarter!$R:$R, "plays" )</f>
        <v>388</v>
      </c>
      <c r="C3">
        <f>COUNTIFS(Kickstarter!$D:$D, "&gt;=1000", Kickstarter!$D:$D, "&lt;5000", Kickstarter!$F:$F, "failed", Kickstarter!$R:$R, "plays" )</f>
        <v>146</v>
      </c>
      <c r="D3">
        <f>COUNTIFS(Kickstarter!$D:$D, "&gt;=1000", Kickstarter!$D:$D, "&lt;5000", Kickstarter!$F:$F, "canceled", Kickstarter!$R:$R, "plays" )</f>
        <v>0</v>
      </c>
      <c r="E3">
        <f t="shared" ref="E3:E13" si="0">SUM(B3:D3)</f>
        <v>534</v>
      </c>
      <c r="F3" s="27">
        <f>B3/E3</f>
        <v>0.72659176029962547</v>
      </c>
      <c r="G3" s="27">
        <f t="shared" ref="G3:G13" si="1">C3/E3</f>
        <v>0.27340823970037453</v>
      </c>
      <c r="H3" s="27">
        <f t="shared" ref="H3:H13" si="2">D3/E3</f>
        <v>0</v>
      </c>
    </row>
    <row r="4" spans="1:8" x14ac:dyDescent="0.35">
      <c r="A4" t="s">
        <v>8393</v>
      </c>
      <c r="B4">
        <f>COUNTIFS(Kickstarter!$D:$D, "&gt;=5000", Kickstarter!$D:$D, "&lt;10000", Kickstarter!$F:$F, "successful", Kickstarter!$R:$R, "plays" )</f>
        <v>93</v>
      </c>
      <c r="C4">
        <f>COUNTIFS(Kickstarter!$D:$D, "&gt;=5000", Kickstarter!$D:$D, "&lt;10000", Kickstarter!$F:$F, "failed", Kickstarter!$R:$R, "plays" )</f>
        <v>76</v>
      </c>
      <c r="D4">
        <f>COUNTIFS(Kickstarter!$D:$D, "&gt;=5000", Kickstarter!$D:$D, "&lt;10000", Kickstarter!$F:$F, "canceled", Kickstarter!$R:$R, "plays" )</f>
        <v>0</v>
      </c>
      <c r="E4">
        <f t="shared" si="0"/>
        <v>169</v>
      </c>
      <c r="F4" s="27">
        <f t="shared" ref="F4:F13" si="3">B4/E4</f>
        <v>0.55029585798816572</v>
      </c>
      <c r="G4" s="27">
        <f t="shared" si="1"/>
        <v>0.44970414201183434</v>
      </c>
      <c r="H4" s="27">
        <f t="shared" si="2"/>
        <v>0</v>
      </c>
    </row>
    <row r="5" spans="1:8" x14ac:dyDescent="0.35">
      <c r="A5" t="s">
        <v>8394</v>
      </c>
      <c r="B5">
        <f>COUNTIFS(Kickstarter!$D:$D, "&gt;=10000", Kickstarter!$D:$D, "&lt;15000", Kickstarter!$F:$F, "successful", Kickstarter!$R:$R, "plays" )</f>
        <v>39</v>
      </c>
      <c r="C5">
        <f>COUNTIFS(Kickstarter!$D:$D, "&gt;=10000", Kickstarter!$D:$D, "&lt;15000", Kickstarter!$F:$F, "failed", Kickstarter!$R:$R, "plays" )</f>
        <v>33</v>
      </c>
      <c r="D5">
        <f>COUNTIFS(Kickstarter!$D:$D, "&gt;=10000", Kickstarter!$D:$D, "&lt;15000", Kickstarter!$F:$F, "canceled", Kickstarter!$R:$R, "plays" )</f>
        <v>0</v>
      </c>
      <c r="E5">
        <f t="shared" si="0"/>
        <v>72</v>
      </c>
      <c r="F5" s="27">
        <f t="shared" si="3"/>
        <v>0.54166666666666663</v>
      </c>
      <c r="G5" s="27">
        <f t="shared" si="1"/>
        <v>0.45833333333333331</v>
      </c>
      <c r="H5" s="27">
        <f t="shared" si="2"/>
        <v>0</v>
      </c>
    </row>
    <row r="6" spans="1:8" x14ac:dyDescent="0.35">
      <c r="A6" t="s">
        <v>8395</v>
      </c>
      <c r="B6">
        <f>COUNTIFS(Kickstarter!$D:$D, "&gt;=15000", Kickstarter!$D:$D, "&lt;20000", Kickstarter!$F:$F, "successful", Kickstarter!$R:$R, "plays" )</f>
        <v>12</v>
      </c>
      <c r="C6">
        <f>COUNTIFS(Kickstarter!$D:$D, "&gt;=15000", Kickstarter!$D:$D, "&lt;20000", Kickstarter!$F:$F, "failed", Kickstarter!$R:$R, "plays" )</f>
        <v>12</v>
      </c>
      <c r="D6">
        <f>COUNTIFS(Kickstarter!$D:$D, "&gt;=15000", Kickstarter!$D:$D, "&lt;20000", Kickstarter!$F:$F, "canceled", Kickstarter!$R:$R, "plays" )</f>
        <v>0</v>
      </c>
      <c r="E6">
        <f t="shared" si="0"/>
        <v>24</v>
      </c>
      <c r="F6" s="27">
        <f t="shared" si="3"/>
        <v>0.5</v>
      </c>
      <c r="G6" s="27">
        <f t="shared" si="1"/>
        <v>0.5</v>
      </c>
      <c r="H6" s="27">
        <f t="shared" si="2"/>
        <v>0</v>
      </c>
    </row>
    <row r="7" spans="1:8" x14ac:dyDescent="0.35">
      <c r="A7" t="s">
        <v>8396</v>
      </c>
      <c r="B7">
        <f>COUNTIFS(Kickstarter!$D:$D, "&gt;=20000", Kickstarter!$D:$D, "&lt;25000", Kickstarter!$F:$F, "successful", Kickstarter!$R:$R, "plays" )</f>
        <v>9</v>
      </c>
      <c r="C7">
        <f>COUNTIFS(Kickstarter!$D:$D, "&gt;=20000", Kickstarter!$D:$D, "&lt;25000", Kickstarter!$F:$F, "failed", Kickstarter!$R:$R, "plays" )</f>
        <v>11</v>
      </c>
      <c r="D7">
        <f>COUNTIFS(Kickstarter!$D:$D, "&gt;=20000", Kickstarter!$D:$D, "&lt;25000", Kickstarter!$F:$F, "canceled", Kickstarter!$R:$R, "plays" )</f>
        <v>0</v>
      </c>
      <c r="E7">
        <f t="shared" si="0"/>
        <v>20</v>
      </c>
      <c r="F7" s="27">
        <f t="shared" si="3"/>
        <v>0.45</v>
      </c>
      <c r="G7" s="27">
        <f t="shared" si="1"/>
        <v>0.55000000000000004</v>
      </c>
      <c r="H7" s="27">
        <f t="shared" si="2"/>
        <v>0</v>
      </c>
    </row>
    <row r="8" spans="1:8" x14ac:dyDescent="0.35">
      <c r="A8" t="s">
        <v>8397</v>
      </c>
      <c r="B8">
        <f>COUNTIFS(Kickstarter!$D:$D, "&gt;=25000", Kickstarter!$D:$D, "&lt;30000", Kickstarter!$F:$F, "successful", Kickstarter!$R:$R, "plays" )</f>
        <v>1</v>
      </c>
      <c r="C8">
        <f>COUNTIFS(Kickstarter!$D:$D, "&gt;=25000", Kickstarter!$D:$D, "&lt;30000", Kickstarter!$F:$F, "failed", Kickstarter!$R:$R, "plays" )</f>
        <v>4</v>
      </c>
      <c r="D8">
        <f>COUNTIFS(Kickstarter!$D:$D, "&gt;=25000", Kickstarter!$D:$D, "&lt;30000", Kickstarter!$F:$F, "canceled", Kickstarter!$R:$R, "plays" )</f>
        <v>0</v>
      </c>
      <c r="E8">
        <f t="shared" si="0"/>
        <v>5</v>
      </c>
      <c r="F8" s="27">
        <f t="shared" si="3"/>
        <v>0.2</v>
      </c>
      <c r="G8" s="27">
        <f t="shared" si="1"/>
        <v>0.8</v>
      </c>
      <c r="H8" s="27">
        <f t="shared" si="2"/>
        <v>0</v>
      </c>
    </row>
    <row r="9" spans="1:8" x14ac:dyDescent="0.35">
      <c r="A9" t="s">
        <v>8398</v>
      </c>
      <c r="B9">
        <f>COUNTIFS(Kickstarter!$D:$D, "&gt;=30000", Kickstarter!$D:$D, "&lt;35000", Kickstarter!$F:$F, "successful", Kickstarter!$R:$R, "plays" )</f>
        <v>3</v>
      </c>
      <c r="C9">
        <f>COUNTIFS(Kickstarter!$D:$D, "&gt;=30000", Kickstarter!$D:$D, "&lt;35000", Kickstarter!$F:$F, "failed", Kickstarter!$R:$R, "plays" )</f>
        <v>8</v>
      </c>
      <c r="D9">
        <f>COUNTIFS(Kickstarter!$D:$D, "&gt;=30000", Kickstarter!$D:$D, "&lt;35000", Kickstarter!$F:$F, "canceled", Kickstarter!$R:$R, "plays" )</f>
        <v>0</v>
      </c>
      <c r="E9">
        <f t="shared" si="0"/>
        <v>11</v>
      </c>
      <c r="F9" s="27">
        <f t="shared" si="3"/>
        <v>0.27272727272727271</v>
      </c>
      <c r="G9" s="27">
        <f t="shared" si="1"/>
        <v>0.72727272727272729</v>
      </c>
      <c r="H9" s="27">
        <f t="shared" si="2"/>
        <v>0</v>
      </c>
    </row>
    <row r="10" spans="1:8" x14ac:dyDescent="0.35">
      <c r="A10" t="s">
        <v>8399</v>
      </c>
      <c r="B10">
        <f>COUNTIFS(Kickstarter!$D:$D, "&gt;=35000", Kickstarter!$D:$D, "&lt;40000", Kickstarter!$F:$F, "successful", Kickstarter!$R:$R, "plays" )</f>
        <v>4</v>
      </c>
      <c r="C10">
        <f>COUNTIFS(Kickstarter!$D:$D, "&gt;=35000", Kickstarter!$D:$D, "&lt;40000", Kickstarter!$F:$F, "failed", Kickstarter!$R:$R, "plays" )</f>
        <v>2</v>
      </c>
      <c r="D10">
        <f>COUNTIFS(Kickstarter!$D:$D, "&gt;=35000", Kickstarter!$D:$D, "&lt;40000", Kickstarter!$F:$F, "canceled", Kickstarter!$R:$R, "plays" )</f>
        <v>0</v>
      </c>
      <c r="E10">
        <f t="shared" si="0"/>
        <v>6</v>
      </c>
      <c r="F10" s="27">
        <f t="shared" si="3"/>
        <v>0.66666666666666663</v>
      </c>
      <c r="G10" s="27">
        <f t="shared" si="1"/>
        <v>0.33333333333333331</v>
      </c>
      <c r="H10" s="27">
        <f t="shared" si="2"/>
        <v>0</v>
      </c>
    </row>
    <row r="11" spans="1:8" x14ac:dyDescent="0.35">
      <c r="A11" t="s">
        <v>8400</v>
      </c>
      <c r="B11">
        <f>COUNTIFS(Kickstarter!$D:$D, "&gt;=40000", Kickstarter!$D:$D, "&lt;45000", Kickstarter!$F:$F, "successful", Kickstarter!$R:$R, "plays")</f>
        <v>2</v>
      </c>
      <c r="C11">
        <f>COUNTIFS(Kickstarter!$D:$D, "&gt;=40000", Kickstarter!$D:$D, "&lt;45000", Kickstarter!$F:$F, "failed", Kickstarter!$R:$R, "plays")</f>
        <v>1</v>
      </c>
      <c r="D11">
        <f>COUNTIFS(Kickstarter!$D:$D, "&gt;=40000", Kickstarter!$D:$D, "&lt;45000", Kickstarter!$F:$F, "canceled", Kickstarter!$R:$R, "plays")</f>
        <v>0</v>
      </c>
      <c r="E11">
        <f t="shared" si="0"/>
        <v>3</v>
      </c>
      <c r="F11" s="27">
        <f t="shared" si="3"/>
        <v>0.66666666666666663</v>
      </c>
      <c r="G11" s="27">
        <f t="shared" si="1"/>
        <v>0.33333333333333331</v>
      </c>
      <c r="H11" s="27">
        <f t="shared" si="2"/>
        <v>0</v>
      </c>
    </row>
    <row r="12" spans="1:8" x14ac:dyDescent="0.35">
      <c r="A12" t="s">
        <v>8401</v>
      </c>
      <c r="B12">
        <f>COUNTIFS(Kickstarter!$D:$D, "&gt;=45000", Kickstarter!$D:$D, "&lt;50000", Kickstarter!$F:$F, "successful", Kickstarter!$R:$R, "plays" )</f>
        <v>0</v>
      </c>
      <c r="C12">
        <f>COUNTIFS(Kickstarter!$D:$D, "&gt;=45000", Kickstarter!$D:$D, "&lt;50000", Kickstarter!$F:$F, "failed", Kickstarter!$R:$R, "plays" )</f>
        <v>1</v>
      </c>
      <c r="D12">
        <f>COUNTIFS(Kickstarter!$D:$D, "&gt;=45000", Kickstarter!$D:$D, "&lt;50000", Kickstarter!$F:$F, "canceled", Kickstarter!$R:$R, "plays" )</f>
        <v>0</v>
      </c>
      <c r="E12">
        <f t="shared" si="0"/>
        <v>1</v>
      </c>
      <c r="F12" s="27">
        <f t="shared" si="3"/>
        <v>0</v>
      </c>
      <c r="G12" s="27">
        <f t="shared" si="1"/>
        <v>1</v>
      </c>
      <c r="H12" s="27">
        <f t="shared" si="2"/>
        <v>0</v>
      </c>
    </row>
    <row r="13" spans="1:8" x14ac:dyDescent="0.35">
      <c r="A13" t="s">
        <v>8402</v>
      </c>
      <c r="B13">
        <f>COUNTIFS(Kickstarter!$D:$D, "&gt;=50000", Kickstarter!$F:$F, "successful", Kickstarter!$R:$R, "plays" )</f>
        <v>2</v>
      </c>
      <c r="C13">
        <f>COUNTIFS(Kickstarter!$D:$D, "&gt;=50000", Kickstarter!$F:$F, "failed", Kickstarter!$R:$R, "plays" )</f>
        <v>14</v>
      </c>
      <c r="D13">
        <f>COUNTIFS(Kickstarter!$D:$D, "&gt;=5000", Kickstarter!$F:$F, "canceled", Kickstarter!$R:$R, "plays" )</f>
        <v>0</v>
      </c>
      <c r="E13">
        <f t="shared" si="0"/>
        <v>16</v>
      </c>
      <c r="F13" s="27">
        <f t="shared" si="3"/>
        <v>0.125</v>
      </c>
      <c r="G13" s="27">
        <f t="shared" si="1"/>
        <v>0.875</v>
      </c>
      <c r="H13" s="27">
        <f t="shared" si="2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B64CB-94DA-4496-9C1B-C7FFF470AF3E}">
  <dimension ref="A3:D16"/>
  <sheetViews>
    <sheetView workbookViewId="0">
      <selection activeCell="C19" sqref="C19:C20"/>
    </sheetView>
  </sheetViews>
  <sheetFormatPr defaultRowHeight="14.5" x14ac:dyDescent="0.35"/>
  <cols>
    <col min="1" max="1" width="17.08984375" bestFit="1" customWidth="1"/>
    <col min="2" max="2" width="25.7265625" bestFit="1" customWidth="1"/>
    <col min="3" max="3" width="22.08984375" bestFit="1" customWidth="1"/>
    <col min="4" max="4" width="24.7265625" bestFit="1" customWidth="1"/>
  </cols>
  <sheetData>
    <row r="3" spans="1:4" x14ac:dyDescent="0.35">
      <c r="A3" s="11" t="s">
        <v>8362</v>
      </c>
      <c r="B3" t="s">
        <v>8403</v>
      </c>
      <c r="C3" t="s">
        <v>8404</v>
      </c>
      <c r="D3" t="s">
        <v>8405</v>
      </c>
    </row>
    <row r="4" spans="1:4" x14ac:dyDescent="0.35">
      <c r="A4" s="12" t="s">
        <v>8391</v>
      </c>
      <c r="B4" s="26">
        <v>0.75806451612903225</v>
      </c>
      <c r="C4" s="26">
        <v>0.24193548387096775</v>
      </c>
      <c r="D4" s="26">
        <v>0</v>
      </c>
    </row>
    <row r="5" spans="1:4" x14ac:dyDescent="0.35">
      <c r="A5" s="12" t="s">
        <v>8392</v>
      </c>
      <c r="B5" s="26">
        <v>0.72659176029962547</v>
      </c>
      <c r="C5" s="26">
        <v>0.27340823970037453</v>
      </c>
      <c r="D5" s="26">
        <v>0</v>
      </c>
    </row>
    <row r="6" spans="1:4" x14ac:dyDescent="0.35">
      <c r="A6" s="12" t="s">
        <v>8393</v>
      </c>
      <c r="B6" s="26">
        <v>0.55029585798816572</v>
      </c>
      <c r="C6" s="26">
        <v>0.44970414201183434</v>
      </c>
      <c r="D6" s="26">
        <v>0</v>
      </c>
    </row>
    <row r="7" spans="1:4" x14ac:dyDescent="0.35">
      <c r="A7" s="12" t="s">
        <v>8394</v>
      </c>
      <c r="B7" s="26">
        <v>0.54166666666666663</v>
      </c>
      <c r="C7" s="26">
        <v>0.45833333333333331</v>
      </c>
      <c r="D7" s="26">
        <v>0</v>
      </c>
    </row>
    <row r="8" spans="1:4" x14ac:dyDescent="0.35">
      <c r="A8" s="12" t="s">
        <v>8395</v>
      </c>
      <c r="B8" s="26">
        <v>0.5</v>
      </c>
      <c r="C8" s="26">
        <v>0.5</v>
      </c>
      <c r="D8" s="26">
        <v>0</v>
      </c>
    </row>
    <row r="9" spans="1:4" x14ac:dyDescent="0.35">
      <c r="A9" s="12" t="s">
        <v>8396</v>
      </c>
      <c r="B9" s="26">
        <v>0.45</v>
      </c>
      <c r="C9" s="26">
        <v>0.55000000000000004</v>
      </c>
      <c r="D9" s="26">
        <v>0</v>
      </c>
    </row>
    <row r="10" spans="1:4" x14ac:dyDescent="0.35">
      <c r="A10" s="12" t="s">
        <v>8397</v>
      </c>
      <c r="B10" s="26">
        <v>0.2</v>
      </c>
      <c r="C10" s="26">
        <v>0.8</v>
      </c>
      <c r="D10" s="26">
        <v>0</v>
      </c>
    </row>
    <row r="11" spans="1:4" x14ac:dyDescent="0.35">
      <c r="A11" s="12" t="s">
        <v>8398</v>
      </c>
      <c r="B11" s="26">
        <v>0.27272727272727271</v>
      </c>
      <c r="C11" s="26">
        <v>0.72727272727272729</v>
      </c>
      <c r="D11" s="26">
        <v>0</v>
      </c>
    </row>
    <row r="12" spans="1:4" x14ac:dyDescent="0.35">
      <c r="A12" s="12" t="s">
        <v>8399</v>
      </c>
      <c r="B12" s="26">
        <v>0.66666666666666663</v>
      </c>
      <c r="C12" s="26">
        <v>0.33333333333333331</v>
      </c>
      <c r="D12" s="26">
        <v>0</v>
      </c>
    </row>
    <row r="13" spans="1:4" x14ac:dyDescent="0.35">
      <c r="A13" s="12" t="s">
        <v>8400</v>
      </c>
      <c r="B13" s="26">
        <v>0.66666666666666663</v>
      </c>
      <c r="C13" s="26">
        <v>0.33333333333333331</v>
      </c>
      <c r="D13" s="26">
        <v>0</v>
      </c>
    </row>
    <row r="14" spans="1:4" x14ac:dyDescent="0.35">
      <c r="A14" s="12" t="s">
        <v>8401</v>
      </c>
      <c r="B14" s="26">
        <v>0</v>
      </c>
      <c r="C14" s="26">
        <v>1</v>
      </c>
      <c r="D14" s="26">
        <v>0</v>
      </c>
    </row>
    <row r="15" spans="1:4" x14ac:dyDescent="0.35">
      <c r="A15" s="12" t="s">
        <v>8402</v>
      </c>
      <c r="B15" s="26">
        <v>0.125</v>
      </c>
      <c r="C15" s="26">
        <v>0.875</v>
      </c>
      <c r="D15" s="26">
        <v>0</v>
      </c>
    </row>
    <row r="16" spans="1:4" x14ac:dyDescent="0.35">
      <c r="A16" s="12" t="s">
        <v>8361</v>
      </c>
      <c r="B16" s="13">
        <v>5.4576794071440968</v>
      </c>
      <c r="C16" s="13">
        <v>6.5423205928559032</v>
      </c>
      <c r="D16" s="1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CF8CC-DF00-42FC-B8E5-0A945646214B}">
  <dimension ref="A1:F6"/>
  <sheetViews>
    <sheetView workbookViewId="0">
      <selection activeCell="E18" sqref="E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3.81640625" bestFit="1" customWidth="1"/>
    <col min="8" max="8" width="17" bestFit="1" customWidth="1"/>
    <col min="9" max="9" width="13.81640625" bestFit="1" customWidth="1"/>
    <col min="10" max="10" width="21.81640625" bestFit="1" customWidth="1"/>
    <col min="11" max="11" width="18.6328125" bestFit="1" customWidth="1"/>
    <col min="12" max="12" width="17" bestFit="1" customWidth="1"/>
    <col min="13" max="13" width="13.81640625" bestFit="1" customWidth="1"/>
    <col min="14" max="14" width="17" bestFit="1" customWidth="1"/>
    <col min="15" max="15" width="13.81640625" bestFit="1" customWidth="1"/>
    <col min="16" max="16" width="17" bestFit="1" customWidth="1"/>
    <col min="17" max="17" width="13.81640625" bestFit="1" customWidth="1"/>
    <col min="18" max="18" width="17" bestFit="1" customWidth="1"/>
    <col min="19" max="19" width="13.81640625" bestFit="1" customWidth="1"/>
    <col min="20" max="20" width="17" bestFit="1" customWidth="1"/>
    <col min="21" max="21" width="13.81640625" bestFit="1" customWidth="1"/>
    <col min="22" max="22" width="17" bestFit="1" customWidth="1"/>
    <col min="23" max="23" width="13.81640625" bestFit="1" customWidth="1"/>
    <col min="24" max="24" width="17" bestFit="1" customWidth="1"/>
    <col min="25" max="25" width="13.81640625" bestFit="1" customWidth="1"/>
    <col min="26" max="26" width="17" bestFit="1" customWidth="1"/>
    <col min="27" max="27" width="13.81640625" bestFit="1" customWidth="1"/>
    <col min="28" max="28" width="17" bestFit="1" customWidth="1"/>
    <col min="29" max="29" width="13.81640625" bestFit="1" customWidth="1"/>
    <col min="30" max="30" width="17" bestFit="1" customWidth="1"/>
    <col min="31" max="31" width="13.81640625" bestFit="1" customWidth="1"/>
    <col min="32" max="32" width="17" bestFit="1" customWidth="1"/>
    <col min="33" max="33" width="13.81640625" bestFit="1" customWidth="1"/>
    <col min="34" max="34" width="17" bestFit="1" customWidth="1"/>
    <col min="35" max="35" width="13.81640625" bestFit="1" customWidth="1"/>
    <col min="36" max="36" width="17" bestFit="1" customWidth="1"/>
    <col min="37" max="37" width="13.81640625" bestFit="1" customWidth="1"/>
    <col min="38" max="38" width="17" bestFit="1" customWidth="1"/>
    <col min="39" max="39" width="13.81640625" bestFit="1" customWidth="1"/>
    <col min="40" max="40" width="17" bestFit="1" customWidth="1"/>
    <col min="41" max="41" width="13.81640625" bestFit="1" customWidth="1"/>
    <col min="42" max="42" width="17" bestFit="1" customWidth="1"/>
    <col min="43" max="43" width="13.81640625" bestFit="1" customWidth="1"/>
    <col min="44" max="44" width="17" bestFit="1" customWidth="1"/>
    <col min="45" max="45" width="13.81640625" bestFit="1" customWidth="1"/>
    <col min="46" max="46" width="17" bestFit="1" customWidth="1"/>
    <col min="47" max="47" width="13.81640625" bestFit="1" customWidth="1"/>
    <col min="48" max="48" width="17" bestFit="1" customWidth="1"/>
    <col min="49" max="49" width="13.81640625" bestFit="1" customWidth="1"/>
    <col min="50" max="50" width="17" bestFit="1" customWidth="1"/>
    <col min="51" max="51" width="13.81640625" bestFit="1" customWidth="1"/>
    <col min="52" max="52" width="17" bestFit="1" customWidth="1"/>
    <col min="53" max="53" width="13.81640625" bestFit="1" customWidth="1"/>
    <col min="54" max="54" width="17" bestFit="1" customWidth="1"/>
    <col min="55" max="55" width="13.81640625" bestFit="1" customWidth="1"/>
    <col min="56" max="56" width="17" bestFit="1" customWidth="1"/>
    <col min="57" max="57" width="13.81640625" bestFit="1" customWidth="1"/>
    <col min="58" max="58" width="17" bestFit="1" customWidth="1"/>
    <col min="59" max="59" width="13.81640625" bestFit="1" customWidth="1"/>
    <col min="60" max="60" width="17" bestFit="1" customWidth="1"/>
    <col min="61" max="61" width="13.81640625" bestFit="1" customWidth="1"/>
    <col min="62" max="62" width="17" bestFit="1" customWidth="1"/>
    <col min="63" max="63" width="13.81640625" bestFit="1" customWidth="1"/>
    <col min="64" max="64" width="17" bestFit="1" customWidth="1"/>
    <col min="65" max="65" width="13.81640625" bestFit="1" customWidth="1"/>
    <col min="66" max="66" width="17" bestFit="1" customWidth="1"/>
    <col min="67" max="67" width="13.81640625" bestFit="1" customWidth="1"/>
    <col min="68" max="68" width="17" bestFit="1" customWidth="1"/>
    <col min="69" max="69" width="13.81640625" bestFit="1" customWidth="1"/>
    <col min="70" max="70" width="17" bestFit="1" customWidth="1"/>
    <col min="71" max="71" width="13.81640625" bestFit="1" customWidth="1"/>
    <col min="72" max="72" width="17" bestFit="1" customWidth="1"/>
    <col min="73" max="73" width="13.81640625" bestFit="1" customWidth="1"/>
    <col min="74" max="74" width="17" bestFit="1" customWidth="1"/>
    <col min="75" max="75" width="13.81640625" bestFit="1" customWidth="1"/>
    <col min="76" max="76" width="17" bestFit="1" customWidth="1"/>
    <col min="77" max="77" width="13.81640625" bestFit="1" customWidth="1"/>
    <col min="78" max="78" width="17" bestFit="1" customWidth="1"/>
    <col min="79" max="79" width="13.81640625" bestFit="1" customWidth="1"/>
    <col min="80" max="80" width="17" bestFit="1" customWidth="1"/>
    <col min="81" max="81" width="13.81640625" bestFit="1" customWidth="1"/>
    <col min="82" max="82" width="17" bestFit="1" customWidth="1"/>
    <col min="83" max="83" width="13.81640625" bestFit="1" customWidth="1"/>
    <col min="84" max="84" width="17" bestFit="1" customWidth="1"/>
    <col min="85" max="85" width="13.81640625" bestFit="1" customWidth="1"/>
    <col min="86" max="86" width="17" bestFit="1" customWidth="1"/>
    <col min="87" max="87" width="13.81640625" bestFit="1" customWidth="1"/>
    <col min="88" max="88" width="17" bestFit="1" customWidth="1"/>
    <col min="89" max="89" width="13.81640625" bestFit="1" customWidth="1"/>
    <col min="90" max="90" width="17" bestFit="1" customWidth="1"/>
    <col min="91" max="91" width="13.81640625" bestFit="1" customWidth="1"/>
    <col min="92" max="92" width="17" bestFit="1" customWidth="1"/>
    <col min="93" max="93" width="13.81640625" bestFit="1" customWidth="1"/>
    <col min="94" max="94" width="17" bestFit="1" customWidth="1"/>
    <col min="95" max="95" width="13.81640625" bestFit="1" customWidth="1"/>
    <col min="96" max="96" width="17" bestFit="1" customWidth="1"/>
    <col min="97" max="97" width="13.81640625" bestFit="1" customWidth="1"/>
    <col min="98" max="98" width="17" bestFit="1" customWidth="1"/>
    <col min="99" max="99" width="13.81640625" bestFit="1" customWidth="1"/>
    <col min="100" max="100" width="17" bestFit="1" customWidth="1"/>
    <col min="101" max="101" width="13.81640625" bestFit="1" customWidth="1"/>
    <col min="102" max="102" width="17" bestFit="1" customWidth="1"/>
    <col min="103" max="103" width="13.81640625" bestFit="1" customWidth="1"/>
    <col min="104" max="104" width="17" bestFit="1" customWidth="1"/>
    <col min="105" max="105" width="13.81640625" bestFit="1" customWidth="1"/>
    <col min="106" max="106" width="17" bestFit="1" customWidth="1"/>
    <col min="107" max="107" width="13.81640625" bestFit="1" customWidth="1"/>
    <col min="108" max="108" width="17" bestFit="1" customWidth="1"/>
    <col min="109" max="109" width="13.81640625" bestFit="1" customWidth="1"/>
    <col min="110" max="110" width="17" bestFit="1" customWidth="1"/>
    <col min="111" max="111" width="13.81640625" bestFit="1" customWidth="1"/>
    <col min="112" max="112" width="17" bestFit="1" customWidth="1"/>
    <col min="113" max="113" width="13.81640625" bestFit="1" customWidth="1"/>
    <col min="114" max="114" width="17" bestFit="1" customWidth="1"/>
    <col min="115" max="115" width="13.81640625" bestFit="1" customWidth="1"/>
    <col min="116" max="116" width="17" bestFit="1" customWidth="1"/>
    <col min="117" max="117" width="13.81640625" bestFit="1" customWidth="1"/>
    <col min="118" max="118" width="17" bestFit="1" customWidth="1"/>
    <col min="119" max="119" width="13.81640625" bestFit="1" customWidth="1"/>
    <col min="120" max="120" width="17" bestFit="1" customWidth="1"/>
    <col min="121" max="121" width="13.81640625" bestFit="1" customWidth="1"/>
    <col min="122" max="122" width="17" bestFit="1" customWidth="1"/>
    <col min="123" max="123" width="13.81640625" bestFit="1" customWidth="1"/>
    <col min="124" max="124" width="17" bestFit="1" customWidth="1"/>
    <col min="125" max="125" width="13.81640625" bestFit="1" customWidth="1"/>
    <col min="126" max="126" width="17" bestFit="1" customWidth="1"/>
    <col min="127" max="127" width="13.81640625" bestFit="1" customWidth="1"/>
    <col min="128" max="128" width="17" bestFit="1" customWidth="1"/>
    <col min="129" max="129" width="13.81640625" bestFit="1" customWidth="1"/>
    <col min="130" max="130" width="17" bestFit="1" customWidth="1"/>
    <col min="131" max="131" width="13.81640625" bestFit="1" customWidth="1"/>
    <col min="132" max="132" width="17" bestFit="1" customWidth="1"/>
    <col min="133" max="133" width="13.81640625" bestFit="1" customWidth="1"/>
    <col min="134" max="134" width="17" bestFit="1" customWidth="1"/>
    <col min="135" max="135" width="13.81640625" bestFit="1" customWidth="1"/>
    <col min="136" max="136" width="17" bestFit="1" customWidth="1"/>
    <col min="137" max="137" width="13.81640625" bestFit="1" customWidth="1"/>
    <col min="138" max="138" width="17" bestFit="1" customWidth="1"/>
    <col min="139" max="139" width="13.81640625" bestFit="1" customWidth="1"/>
    <col min="140" max="140" width="17" bestFit="1" customWidth="1"/>
    <col min="141" max="141" width="13.81640625" bestFit="1" customWidth="1"/>
    <col min="142" max="142" width="17" bestFit="1" customWidth="1"/>
    <col min="143" max="143" width="13.81640625" bestFit="1" customWidth="1"/>
    <col min="144" max="144" width="17" bestFit="1" customWidth="1"/>
    <col min="145" max="145" width="13.81640625" bestFit="1" customWidth="1"/>
    <col min="146" max="146" width="17" bestFit="1" customWidth="1"/>
    <col min="147" max="147" width="13.81640625" bestFit="1" customWidth="1"/>
    <col min="148" max="148" width="17" bestFit="1" customWidth="1"/>
    <col min="149" max="149" width="13.81640625" bestFit="1" customWidth="1"/>
    <col min="150" max="150" width="17" bestFit="1" customWidth="1"/>
    <col min="151" max="151" width="13.81640625" bestFit="1" customWidth="1"/>
    <col min="152" max="152" width="17" bestFit="1" customWidth="1"/>
    <col min="153" max="153" width="13.81640625" bestFit="1" customWidth="1"/>
    <col min="154" max="154" width="17" bestFit="1" customWidth="1"/>
    <col min="155" max="155" width="13.81640625" bestFit="1" customWidth="1"/>
    <col min="156" max="156" width="17" bestFit="1" customWidth="1"/>
    <col min="157" max="157" width="13.81640625" bestFit="1" customWidth="1"/>
    <col min="158" max="158" width="17" bestFit="1" customWidth="1"/>
    <col min="159" max="159" width="13.81640625" bestFit="1" customWidth="1"/>
    <col min="160" max="160" width="17" bestFit="1" customWidth="1"/>
    <col min="161" max="161" width="13.81640625" bestFit="1" customWidth="1"/>
    <col min="162" max="162" width="17" bestFit="1" customWidth="1"/>
    <col min="163" max="163" width="13.81640625" bestFit="1" customWidth="1"/>
    <col min="164" max="164" width="17" bestFit="1" customWidth="1"/>
    <col min="165" max="165" width="13.81640625" bestFit="1" customWidth="1"/>
    <col min="166" max="166" width="17" bestFit="1" customWidth="1"/>
    <col min="167" max="167" width="13.81640625" bestFit="1" customWidth="1"/>
    <col min="168" max="168" width="17" bestFit="1" customWidth="1"/>
    <col min="169" max="169" width="13.81640625" bestFit="1" customWidth="1"/>
    <col min="170" max="170" width="17" bestFit="1" customWidth="1"/>
    <col min="171" max="171" width="13.81640625" bestFit="1" customWidth="1"/>
    <col min="172" max="172" width="17" bestFit="1" customWidth="1"/>
    <col min="173" max="173" width="13.81640625" bestFit="1" customWidth="1"/>
    <col min="174" max="174" width="17" bestFit="1" customWidth="1"/>
    <col min="175" max="175" width="13.81640625" bestFit="1" customWidth="1"/>
    <col min="176" max="176" width="17" bestFit="1" customWidth="1"/>
    <col min="177" max="177" width="13.81640625" bestFit="1" customWidth="1"/>
    <col min="178" max="178" width="17" bestFit="1" customWidth="1"/>
    <col min="179" max="179" width="13.81640625" bestFit="1" customWidth="1"/>
    <col min="180" max="180" width="17" bestFit="1" customWidth="1"/>
    <col min="181" max="181" width="13.81640625" bestFit="1" customWidth="1"/>
    <col min="182" max="182" width="17" bestFit="1" customWidth="1"/>
    <col min="183" max="183" width="13.81640625" bestFit="1" customWidth="1"/>
    <col min="184" max="184" width="17" bestFit="1" customWidth="1"/>
    <col min="185" max="185" width="13.81640625" bestFit="1" customWidth="1"/>
    <col min="186" max="186" width="17" bestFit="1" customWidth="1"/>
    <col min="187" max="187" width="13.81640625" bestFit="1" customWidth="1"/>
    <col min="188" max="188" width="17" bestFit="1" customWidth="1"/>
    <col min="189" max="189" width="13.81640625" bestFit="1" customWidth="1"/>
    <col min="190" max="190" width="17" bestFit="1" customWidth="1"/>
    <col min="191" max="191" width="13.81640625" bestFit="1" customWidth="1"/>
    <col min="192" max="192" width="17" bestFit="1" customWidth="1"/>
    <col min="193" max="193" width="13.81640625" bestFit="1" customWidth="1"/>
    <col min="194" max="194" width="17" bestFit="1" customWidth="1"/>
    <col min="195" max="195" width="13.81640625" bestFit="1" customWidth="1"/>
    <col min="196" max="196" width="17" bestFit="1" customWidth="1"/>
    <col min="197" max="197" width="13.81640625" bestFit="1" customWidth="1"/>
    <col min="198" max="198" width="17" bestFit="1" customWidth="1"/>
    <col min="199" max="199" width="13.81640625" bestFit="1" customWidth="1"/>
    <col min="200" max="200" width="17" bestFit="1" customWidth="1"/>
    <col min="201" max="201" width="13.81640625" bestFit="1" customWidth="1"/>
    <col min="202" max="202" width="17" bestFit="1" customWidth="1"/>
    <col min="203" max="203" width="13.81640625" bestFit="1" customWidth="1"/>
    <col min="204" max="204" width="17" bestFit="1" customWidth="1"/>
    <col min="205" max="205" width="13.81640625" bestFit="1" customWidth="1"/>
    <col min="206" max="206" width="17" bestFit="1" customWidth="1"/>
    <col min="207" max="207" width="13.81640625" bestFit="1" customWidth="1"/>
    <col min="208" max="208" width="17" bestFit="1" customWidth="1"/>
    <col min="209" max="209" width="13.81640625" bestFit="1" customWidth="1"/>
    <col min="210" max="210" width="17" bestFit="1" customWidth="1"/>
    <col min="211" max="211" width="13.81640625" bestFit="1" customWidth="1"/>
    <col min="212" max="212" width="17" bestFit="1" customWidth="1"/>
    <col min="213" max="213" width="13.81640625" bestFit="1" customWidth="1"/>
    <col min="214" max="214" width="17" bestFit="1" customWidth="1"/>
    <col min="215" max="215" width="13.81640625" bestFit="1" customWidth="1"/>
    <col min="216" max="216" width="17" bestFit="1" customWidth="1"/>
    <col min="217" max="217" width="13.81640625" bestFit="1" customWidth="1"/>
    <col min="218" max="218" width="17" bestFit="1" customWidth="1"/>
    <col min="219" max="219" width="13.81640625" bestFit="1" customWidth="1"/>
    <col min="220" max="220" width="17" bestFit="1" customWidth="1"/>
    <col min="221" max="221" width="13.81640625" bestFit="1" customWidth="1"/>
    <col min="222" max="222" width="17" bestFit="1" customWidth="1"/>
    <col min="223" max="223" width="13.81640625" bestFit="1" customWidth="1"/>
    <col min="224" max="224" width="17" bestFit="1" customWidth="1"/>
    <col min="225" max="225" width="13.81640625" bestFit="1" customWidth="1"/>
    <col min="226" max="226" width="17" bestFit="1" customWidth="1"/>
    <col min="227" max="227" width="13.81640625" bestFit="1" customWidth="1"/>
    <col min="228" max="228" width="17" bestFit="1" customWidth="1"/>
    <col min="229" max="229" width="13.81640625" bestFit="1" customWidth="1"/>
    <col min="230" max="230" width="17" bestFit="1" customWidth="1"/>
    <col min="231" max="231" width="13.81640625" bestFit="1" customWidth="1"/>
    <col min="232" max="232" width="17" bestFit="1" customWidth="1"/>
    <col min="233" max="233" width="13.81640625" bestFit="1" customWidth="1"/>
    <col min="234" max="234" width="17" bestFit="1" customWidth="1"/>
    <col min="235" max="235" width="13.81640625" bestFit="1" customWidth="1"/>
    <col min="236" max="236" width="17" bestFit="1" customWidth="1"/>
    <col min="237" max="237" width="13.81640625" bestFit="1" customWidth="1"/>
    <col min="238" max="238" width="17" bestFit="1" customWidth="1"/>
    <col min="239" max="239" width="13.81640625" bestFit="1" customWidth="1"/>
    <col min="240" max="240" width="17" bestFit="1" customWidth="1"/>
    <col min="241" max="241" width="13.81640625" bestFit="1" customWidth="1"/>
    <col min="242" max="242" width="17" bestFit="1" customWidth="1"/>
    <col min="243" max="243" width="13.81640625" bestFit="1" customWidth="1"/>
    <col min="244" max="244" width="17" bestFit="1" customWidth="1"/>
    <col min="245" max="245" width="13.81640625" bestFit="1" customWidth="1"/>
    <col min="246" max="246" width="17" bestFit="1" customWidth="1"/>
    <col min="247" max="247" width="13.81640625" bestFit="1" customWidth="1"/>
    <col min="248" max="248" width="17" bestFit="1" customWidth="1"/>
    <col min="249" max="249" width="13.81640625" bestFit="1" customWidth="1"/>
    <col min="250" max="250" width="17" bestFit="1" customWidth="1"/>
    <col min="251" max="251" width="13.81640625" bestFit="1" customWidth="1"/>
    <col min="252" max="252" width="17" bestFit="1" customWidth="1"/>
    <col min="253" max="253" width="13.81640625" bestFit="1" customWidth="1"/>
    <col min="254" max="254" width="17" bestFit="1" customWidth="1"/>
    <col min="255" max="255" width="13.81640625" bestFit="1" customWidth="1"/>
    <col min="256" max="256" width="17" bestFit="1" customWidth="1"/>
    <col min="257" max="257" width="13.81640625" bestFit="1" customWidth="1"/>
    <col min="258" max="258" width="17" bestFit="1" customWidth="1"/>
    <col min="259" max="259" width="13.81640625" bestFit="1" customWidth="1"/>
    <col min="260" max="260" width="17" bestFit="1" customWidth="1"/>
    <col min="261" max="261" width="13.81640625" bestFit="1" customWidth="1"/>
    <col min="262" max="262" width="17" bestFit="1" customWidth="1"/>
    <col min="263" max="263" width="13.81640625" bestFit="1" customWidth="1"/>
    <col min="264" max="264" width="17" bestFit="1" customWidth="1"/>
    <col min="265" max="265" width="13.81640625" bestFit="1" customWidth="1"/>
    <col min="266" max="266" width="17" bestFit="1" customWidth="1"/>
    <col min="267" max="267" width="13.81640625" bestFit="1" customWidth="1"/>
    <col min="268" max="268" width="17" bestFit="1" customWidth="1"/>
    <col min="269" max="269" width="13.81640625" bestFit="1" customWidth="1"/>
    <col min="270" max="270" width="17" bestFit="1" customWidth="1"/>
    <col min="271" max="271" width="13.81640625" bestFit="1" customWidth="1"/>
    <col min="272" max="272" width="17" bestFit="1" customWidth="1"/>
    <col min="273" max="273" width="13.81640625" bestFit="1" customWidth="1"/>
    <col min="274" max="274" width="17" bestFit="1" customWidth="1"/>
    <col min="275" max="275" width="13.81640625" bestFit="1" customWidth="1"/>
    <col min="276" max="276" width="17" bestFit="1" customWidth="1"/>
    <col min="277" max="277" width="13.81640625" bestFit="1" customWidth="1"/>
    <col min="278" max="278" width="17" bestFit="1" customWidth="1"/>
    <col min="279" max="279" width="13.81640625" bestFit="1" customWidth="1"/>
    <col min="280" max="280" width="17" bestFit="1" customWidth="1"/>
    <col min="281" max="281" width="13.81640625" bestFit="1" customWidth="1"/>
    <col min="282" max="282" width="17" bestFit="1" customWidth="1"/>
    <col min="283" max="283" width="13.81640625" bestFit="1" customWidth="1"/>
    <col min="284" max="284" width="17" bestFit="1" customWidth="1"/>
    <col min="285" max="285" width="13.81640625" bestFit="1" customWidth="1"/>
    <col min="286" max="286" width="17" bestFit="1" customWidth="1"/>
    <col min="287" max="287" width="13.81640625" bestFit="1" customWidth="1"/>
    <col min="288" max="288" width="17" bestFit="1" customWidth="1"/>
    <col min="289" max="289" width="13.81640625" bestFit="1" customWidth="1"/>
    <col min="290" max="290" width="17" bestFit="1" customWidth="1"/>
    <col min="291" max="291" width="13.81640625" bestFit="1" customWidth="1"/>
    <col min="292" max="292" width="17" bestFit="1" customWidth="1"/>
    <col min="293" max="293" width="13.81640625" bestFit="1" customWidth="1"/>
    <col min="294" max="294" width="17" bestFit="1" customWidth="1"/>
    <col min="295" max="295" width="13.81640625" bestFit="1" customWidth="1"/>
    <col min="296" max="296" width="17" bestFit="1" customWidth="1"/>
    <col min="297" max="297" width="13.81640625" bestFit="1" customWidth="1"/>
    <col min="298" max="298" width="24.81640625" bestFit="1" customWidth="1"/>
    <col min="299" max="299" width="21.7265625" bestFit="1" customWidth="1"/>
    <col min="300" max="300" width="17" bestFit="1" customWidth="1"/>
    <col min="301" max="301" width="13.81640625" bestFit="1" customWidth="1"/>
    <col min="302" max="302" width="17" bestFit="1" customWidth="1"/>
    <col min="303" max="303" width="13.81640625" bestFit="1" customWidth="1"/>
    <col min="304" max="304" width="17" bestFit="1" customWidth="1"/>
    <col min="305" max="305" width="13.81640625" bestFit="1" customWidth="1"/>
    <col min="306" max="306" width="17" bestFit="1" customWidth="1"/>
    <col min="307" max="307" width="13.81640625" bestFit="1" customWidth="1"/>
    <col min="308" max="308" width="17" bestFit="1" customWidth="1"/>
    <col min="309" max="309" width="13.81640625" bestFit="1" customWidth="1"/>
    <col min="310" max="310" width="17" bestFit="1" customWidth="1"/>
    <col min="311" max="311" width="13.81640625" bestFit="1" customWidth="1"/>
    <col min="312" max="312" width="17" bestFit="1" customWidth="1"/>
    <col min="313" max="313" width="13.81640625" bestFit="1" customWidth="1"/>
    <col min="314" max="314" width="17" bestFit="1" customWidth="1"/>
    <col min="315" max="315" width="13.81640625" bestFit="1" customWidth="1"/>
    <col min="316" max="316" width="17" bestFit="1" customWidth="1"/>
    <col min="317" max="317" width="13.81640625" bestFit="1" customWidth="1"/>
    <col min="318" max="318" width="17" bestFit="1" customWidth="1"/>
    <col min="319" max="319" width="13.81640625" bestFit="1" customWidth="1"/>
    <col min="320" max="320" width="17" bestFit="1" customWidth="1"/>
    <col min="321" max="321" width="13.81640625" bestFit="1" customWidth="1"/>
    <col min="322" max="322" width="17" bestFit="1" customWidth="1"/>
    <col min="323" max="323" width="13.81640625" bestFit="1" customWidth="1"/>
    <col min="324" max="324" width="17" bestFit="1" customWidth="1"/>
    <col min="325" max="325" width="13.81640625" bestFit="1" customWidth="1"/>
    <col min="326" max="326" width="17" bestFit="1" customWidth="1"/>
    <col min="327" max="327" width="13.81640625" bestFit="1" customWidth="1"/>
    <col min="328" max="328" width="17" bestFit="1" customWidth="1"/>
    <col min="329" max="329" width="13.81640625" bestFit="1" customWidth="1"/>
    <col min="330" max="330" width="17" bestFit="1" customWidth="1"/>
    <col min="331" max="331" width="13.81640625" bestFit="1" customWidth="1"/>
    <col min="332" max="332" width="17" bestFit="1" customWidth="1"/>
    <col min="333" max="333" width="13.81640625" bestFit="1" customWidth="1"/>
    <col min="334" max="334" width="17" bestFit="1" customWidth="1"/>
    <col min="335" max="335" width="13.81640625" bestFit="1" customWidth="1"/>
    <col min="336" max="336" width="17" bestFit="1" customWidth="1"/>
    <col min="337" max="337" width="13.81640625" bestFit="1" customWidth="1"/>
    <col min="338" max="338" width="17" bestFit="1" customWidth="1"/>
    <col min="339" max="339" width="13.81640625" bestFit="1" customWidth="1"/>
    <col min="340" max="340" width="17" bestFit="1" customWidth="1"/>
    <col min="341" max="341" width="13.81640625" bestFit="1" customWidth="1"/>
    <col min="342" max="342" width="17" bestFit="1" customWidth="1"/>
    <col min="343" max="343" width="13.81640625" bestFit="1" customWidth="1"/>
    <col min="344" max="344" width="17" bestFit="1" customWidth="1"/>
    <col min="345" max="345" width="13.81640625" bestFit="1" customWidth="1"/>
    <col min="346" max="346" width="17" bestFit="1" customWidth="1"/>
    <col min="347" max="347" width="13.81640625" bestFit="1" customWidth="1"/>
    <col min="348" max="348" width="17" bestFit="1" customWidth="1"/>
    <col min="349" max="349" width="13.81640625" bestFit="1" customWidth="1"/>
    <col min="350" max="350" width="17" bestFit="1" customWidth="1"/>
    <col min="351" max="351" width="13.81640625" bestFit="1" customWidth="1"/>
    <col min="352" max="352" width="17" bestFit="1" customWidth="1"/>
    <col min="353" max="353" width="13.81640625" bestFit="1" customWidth="1"/>
    <col min="354" max="354" width="17" bestFit="1" customWidth="1"/>
    <col min="355" max="355" width="13.81640625" bestFit="1" customWidth="1"/>
    <col min="356" max="356" width="17" bestFit="1" customWidth="1"/>
    <col min="357" max="357" width="13.81640625" bestFit="1" customWidth="1"/>
    <col min="358" max="358" width="17" bestFit="1" customWidth="1"/>
    <col min="359" max="359" width="13.81640625" bestFit="1" customWidth="1"/>
    <col min="360" max="360" width="17" bestFit="1" customWidth="1"/>
    <col min="361" max="361" width="13.81640625" bestFit="1" customWidth="1"/>
    <col min="362" max="362" width="17" bestFit="1" customWidth="1"/>
    <col min="363" max="363" width="13.81640625" bestFit="1" customWidth="1"/>
    <col min="364" max="364" width="17" bestFit="1" customWidth="1"/>
    <col min="365" max="365" width="13.81640625" bestFit="1" customWidth="1"/>
    <col min="366" max="366" width="17" bestFit="1" customWidth="1"/>
    <col min="367" max="367" width="13.81640625" bestFit="1" customWidth="1"/>
    <col min="368" max="368" width="17" bestFit="1" customWidth="1"/>
    <col min="369" max="369" width="13.81640625" bestFit="1" customWidth="1"/>
    <col min="370" max="370" width="17" bestFit="1" customWidth="1"/>
    <col min="371" max="371" width="13.81640625" bestFit="1" customWidth="1"/>
    <col min="372" max="372" width="17" bestFit="1" customWidth="1"/>
    <col min="373" max="373" width="13.81640625" bestFit="1" customWidth="1"/>
    <col min="374" max="374" width="17" bestFit="1" customWidth="1"/>
    <col min="375" max="375" width="13.81640625" bestFit="1" customWidth="1"/>
    <col min="376" max="376" width="17" bestFit="1" customWidth="1"/>
    <col min="377" max="377" width="13.81640625" bestFit="1" customWidth="1"/>
    <col min="378" max="378" width="17" bestFit="1" customWidth="1"/>
    <col min="379" max="379" width="13.81640625" bestFit="1" customWidth="1"/>
    <col min="380" max="380" width="17" bestFit="1" customWidth="1"/>
    <col min="381" max="381" width="13.81640625" bestFit="1" customWidth="1"/>
    <col min="382" max="382" width="17" bestFit="1" customWidth="1"/>
    <col min="383" max="383" width="13.81640625" bestFit="1" customWidth="1"/>
    <col min="384" max="384" width="17" bestFit="1" customWidth="1"/>
    <col min="385" max="385" width="13.81640625" bestFit="1" customWidth="1"/>
    <col min="386" max="386" width="17" bestFit="1" customWidth="1"/>
    <col min="387" max="387" width="13.81640625" bestFit="1" customWidth="1"/>
    <col min="388" max="388" width="17" bestFit="1" customWidth="1"/>
    <col min="389" max="389" width="13.81640625" bestFit="1" customWidth="1"/>
    <col min="390" max="390" width="17" bestFit="1" customWidth="1"/>
    <col min="391" max="391" width="13.81640625" bestFit="1" customWidth="1"/>
    <col min="392" max="392" width="17" bestFit="1" customWidth="1"/>
    <col min="393" max="393" width="13.81640625" bestFit="1" customWidth="1"/>
    <col min="394" max="394" width="17" bestFit="1" customWidth="1"/>
    <col min="395" max="395" width="13.81640625" bestFit="1" customWidth="1"/>
    <col min="396" max="396" width="17" bestFit="1" customWidth="1"/>
    <col min="397" max="397" width="13.81640625" bestFit="1" customWidth="1"/>
    <col min="398" max="398" width="17" bestFit="1" customWidth="1"/>
    <col min="399" max="399" width="13.81640625" bestFit="1" customWidth="1"/>
    <col min="400" max="400" width="17" bestFit="1" customWidth="1"/>
    <col min="401" max="401" width="13.81640625" bestFit="1" customWidth="1"/>
    <col min="402" max="402" width="17" bestFit="1" customWidth="1"/>
    <col min="403" max="403" width="13.81640625" bestFit="1" customWidth="1"/>
    <col min="404" max="404" width="17" bestFit="1" customWidth="1"/>
    <col min="405" max="405" width="13.81640625" bestFit="1" customWidth="1"/>
    <col min="406" max="406" width="17" bestFit="1" customWidth="1"/>
    <col min="407" max="407" width="13.81640625" bestFit="1" customWidth="1"/>
    <col min="408" max="408" width="17" bestFit="1" customWidth="1"/>
    <col min="409" max="409" width="13.81640625" bestFit="1" customWidth="1"/>
    <col min="410" max="410" width="17" bestFit="1" customWidth="1"/>
    <col min="411" max="411" width="13.81640625" bestFit="1" customWidth="1"/>
    <col min="412" max="412" width="17" bestFit="1" customWidth="1"/>
    <col min="413" max="413" width="13.81640625" bestFit="1" customWidth="1"/>
    <col min="414" max="414" width="17" bestFit="1" customWidth="1"/>
    <col min="415" max="415" width="13.81640625" bestFit="1" customWidth="1"/>
    <col min="416" max="416" width="17" bestFit="1" customWidth="1"/>
    <col min="417" max="417" width="13.81640625" bestFit="1" customWidth="1"/>
    <col min="418" max="418" width="17" bestFit="1" customWidth="1"/>
    <col min="419" max="419" width="13.81640625" bestFit="1" customWidth="1"/>
    <col min="420" max="420" width="17" bestFit="1" customWidth="1"/>
    <col min="421" max="421" width="13.81640625" bestFit="1" customWidth="1"/>
    <col min="422" max="422" width="17" bestFit="1" customWidth="1"/>
    <col min="423" max="423" width="13.81640625" bestFit="1" customWidth="1"/>
    <col min="424" max="424" width="17" bestFit="1" customWidth="1"/>
    <col min="425" max="425" width="13.81640625" bestFit="1" customWidth="1"/>
    <col min="426" max="426" width="17" bestFit="1" customWidth="1"/>
    <col min="427" max="427" width="13.81640625" bestFit="1" customWidth="1"/>
    <col min="428" max="428" width="17" bestFit="1" customWidth="1"/>
    <col min="429" max="429" width="13.81640625" bestFit="1" customWidth="1"/>
    <col min="430" max="430" width="17" bestFit="1" customWidth="1"/>
    <col min="431" max="431" width="13.81640625" bestFit="1" customWidth="1"/>
    <col min="432" max="432" width="17" bestFit="1" customWidth="1"/>
    <col min="433" max="433" width="13.81640625" bestFit="1" customWidth="1"/>
    <col min="434" max="434" width="17" bestFit="1" customWidth="1"/>
    <col min="435" max="435" width="13.81640625" bestFit="1" customWidth="1"/>
    <col min="436" max="436" width="17" bestFit="1" customWidth="1"/>
    <col min="437" max="437" width="13.81640625" bestFit="1" customWidth="1"/>
    <col min="438" max="438" width="17" bestFit="1" customWidth="1"/>
    <col min="439" max="439" width="13.81640625" bestFit="1" customWidth="1"/>
    <col min="440" max="440" width="17" bestFit="1" customWidth="1"/>
    <col min="441" max="441" width="13.81640625" bestFit="1" customWidth="1"/>
    <col min="442" max="442" width="17" bestFit="1" customWidth="1"/>
    <col min="443" max="443" width="13.81640625" bestFit="1" customWidth="1"/>
    <col min="444" max="444" width="17" bestFit="1" customWidth="1"/>
    <col min="445" max="445" width="13.81640625" bestFit="1" customWidth="1"/>
    <col min="446" max="446" width="17" bestFit="1" customWidth="1"/>
    <col min="447" max="447" width="13.81640625" bestFit="1" customWidth="1"/>
    <col min="448" max="448" width="17" bestFit="1" customWidth="1"/>
    <col min="449" max="449" width="13.81640625" bestFit="1" customWidth="1"/>
    <col min="450" max="450" width="17" bestFit="1" customWidth="1"/>
    <col min="451" max="451" width="13.81640625" bestFit="1" customWidth="1"/>
    <col min="452" max="452" width="17" bestFit="1" customWidth="1"/>
    <col min="453" max="453" width="13.81640625" bestFit="1" customWidth="1"/>
    <col min="454" max="454" width="17" bestFit="1" customWidth="1"/>
    <col min="455" max="455" width="13.81640625" bestFit="1" customWidth="1"/>
    <col min="456" max="456" width="17" bestFit="1" customWidth="1"/>
    <col min="457" max="457" width="13.81640625" bestFit="1" customWidth="1"/>
    <col min="458" max="458" width="17" bestFit="1" customWidth="1"/>
    <col min="459" max="459" width="13.81640625" bestFit="1" customWidth="1"/>
    <col min="460" max="460" width="17" bestFit="1" customWidth="1"/>
    <col min="461" max="461" width="13.81640625" bestFit="1" customWidth="1"/>
    <col min="462" max="462" width="17" bestFit="1" customWidth="1"/>
    <col min="463" max="463" width="13.81640625" bestFit="1" customWidth="1"/>
    <col min="464" max="464" width="17" bestFit="1" customWidth="1"/>
    <col min="465" max="465" width="13.81640625" bestFit="1" customWidth="1"/>
    <col min="466" max="466" width="17" bestFit="1" customWidth="1"/>
    <col min="467" max="467" width="13.81640625" bestFit="1" customWidth="1"/>
    <col min="468" max="468" width="17" bestFit="1" customWidth="1"/>
    <col min="469" max="469" width="13.81640625" bestFit="1" customWidth="1"/>
    <col min="470" max="470" width="17" bestFit="1" customWidth="1"/>
    <col min="471" max="471" width="13.81640625" bestFit="1" customWidth="1"/>
    <col min="472" max="472" width="17" bestFit="1" customWidth="1"/>
    <col min="473" max="473" width="13.81640625" bestFit="1" customWidth="1"/>
    <col min="474" max="474" width="17" bestFit="1" customWidth="1"/>
    <col min="475" max="475" width="13.81640625" bestFit="1" customWidth="1"/>
    <col min="476" max="476" width="17" bestFit="1" customWidth="1"/>
    <col min="477" max="477" width="13.81640625" bestFit="1" customWidth="1"/>
    <col min="478" max="478" width="17" bestFit="1" customWidth="1"/>
    <col min="479" max="479" width="13.81640625" bestFit="1" customWidth="1"/>
    <col min="480" max="480" width="17" bestFit="1" customWidth="1"/>
    <col min="481" max="481" width="13.81640625" bestFit="1" customWidth="1"/>
    <col min="482" max="482" width="17" bestFit="1" customWidth="1"/>
    <col min="483" max="483" width="13.81640625" bestFit="1" customWidth="1"/>
    <col min="484" max="484" width="17" bestFit="1" customWidth="1"/>
    <col min="485" max="485" width="13.81640625" bestFit="1" customWidth="1"/>
    <col min="486" max="486" width="17" bestFit="1" customWidth="1"/>
    <col min="487" max="487" width="13.81640625" bestFit="1" customWidth="1"/>
    <col min="488" max="488" width="17" bestFit="1" customWidth="1"/>
    <col min="489" max="489" width="13.81640625" bestFit="1" customWidth="1"/>
    <col min="490" max="490" width="17" bestFit="1" customWidth="1"/>
    <col min="491" max="491" width="13.81640625" bestFit="1" customWidth="1"/>
    <col min="492" max="492" width="17" bestFit="1" customWidth="1"/>
    <col min="493" max="493" width="13.81640625" bestFit="1" customWidth="1"/>
    <col min="494" max="494" width="17" bestFit="1" customWidth="1"/>
    <col min="495" max="495" width="13.81640625" bestFit="1" customWidth="1"/>
    <col min="496" max="496" width="17" bestFit="1" customWidth="1"/>
    <col min="497" max="497" width="13.81640625" bestFit="1" customWidth="1"/>
    <col min="498" max="498" width="17" bestFit="1" customWidth="1"/>
    <col min="499" max="499" width="13.81640625" bestFit="1" customWidth="1"/>
    <col min="500" max="500" width="17" bestFit="1" customWidth="1"/>
    <col min="501" max="501" width="13.81640625" bestFit="1" customWidth="1"/>
    <col min="502" max="502" width="17" bestFit="1" customWidth="1"/>
    <col min="503" max="503" width="13.81640625" bestFit="1" customWidth="1"/>
    <col min="504" max="504" width="17" bestFit="1" customWidth="1"/>
    <col min="505" max="505" width="13.81640625" bestFit="1" customWidth="1"/>
    <col min="506" max="506" width="17" bestFit="1" customWidth="1"/>
    <col min="507" max="507" width="13.81640625" bestFit="1" customWidth="1"/>
    <col min="508" max="508" width="17" bestFit="1" customWidth="1"/>
    <col min="509" max="509" width="13.81640625" bestFit="1" customWidth="1"/>
    <col min="510" max="510" width="17" bestFit="1" customWidth="1"/>
    <col min="511" max="511" width="13.81640625" bestFit="1" customWidth="1"/>
    <col min="512" max="512" width="17" bestFit="1" customWidth="1"/>
    <col min="513" max="513" width="13.81640625" bestFit="1" customWidth="1"/>
    <col min="514" max="514" width="17" bestFit="1" customWidth="1"/>
    <col min="515" max="515" width="13.81640625" bestFit="1" customWidth="1"/>
    <col min="516" max="516" width="17" bestFit="1" customWidth="1"/>
    <col min="517" max="517" width="13.81640625" bestFit="1" customWidth="1"/>
    <col min="518" max="518" width="17" bestFit="1" customWidth="1"/>
    <col min="519" max="519" width="13.81640625" bestFit="1" customWidth="1"/>
    <col min="520" max="520" width="17" bestFit="1" customWidth="1"/>
    <col min="521" max="521" width="13.81640625" bestFit="1" customWidth="1"/>
    <col min="522" max="522" width="17" bestFit="1" customWidth="1"/>
    <col min="523" max="523" width="13.81640625" bestFit="1" customWidth="1"/>
    <col min="524" max="524" width="17" bestFit="1" customWidth="1"/>
    <col min="525" max="525" width="13.81640625" bestFit="1" customWidth="1"/>
    <col min="526" max="526" width="17" bestFit="1" customWidth="1"/>
    <col min="527" max="527" width="13.81640625" bestFit="1" customWidth="1"/>
    <col min="528" max="528" width="17" bestFit="1" customWidth="1"/>
    <col min="529" max="529" width="13.81640625" bestFit="1" customWidth="1"/>
    <col min="530" max="530" width="17" bestFit="1" customWidth="1"/>
    <col min="531" max="531" width="13.81640625" bestFit="1" customWidth="1"/>
    <col min="532" max="532" width="17" bestFit="1" customWidth="1"/>
    <col min="533" max="533" width="13.81640625" bestFit="1" customWidth="1"/>
    <col min="534" max="534" width="17" bestFit="1" customWidth="1"/>
    <col min="535" max="535" width="13.81640625" bestFit="1" customWidth="1"/>
    <col min="536" max="536" width="17" bestFit="1" customWidth="1"/>
    <col min="537" max="537" width="13.81640625" bestFit="1" customWidth="1"/>
    <col min="538" max="538" width="17" bestFit="1" customWidth="1"/>
    <col min="539" max="539" width="13.81640625" bestFit="1" customWidth="1"/>
    <col min="540" max="540" width="17" bestFit="1" customWidth="1"/>
    <col min="541" max="541" width="13.81640625" bestFit="1" customWidth="1"/>
    <col min="542" max="542" width="17" bestFit="1" customWidth="1"/>
    <col min="543" max="543" width="13.81640625" bestFit="1" customWidth="1"/>
    <col min="544" max="544" width="17" bestFit="1" customWidth="1"/>
    <col min="545" max="545" width="13.81640625" bestFit="1" customWidth="1"/>
    <col min="546" max="546" width="17" bestFit="1" customWidth="1"/>
    <col min="547" max="547" width="13.81640625" bestFit="1" customWidth="1"/>
    <col min="548" max="548" width="17" bestFit="1" customWidth="1"/>
    <col min="549" max="549" width="13.81640625" bestFit="1" customWidth="1"/>
    <col min="550" max="550" width="17" bestFit="1" customWidth="1"/>
    <col min="551" max="551" width="13.81640625" bestFit="1" customWidth="1"/>
    <col min="552" max="552" width="17" bestFit="1" customWidth="1"/>
    <col min="553" max="553" width="13.81640625" bestFit="1" customWidth="1"/>
    <col min="554" max="554" width="17" bestFit="1" customWidth="1"/>
    <col min="555" max="555" width="13.81640625" bestFit="1" customWidth="1"/>
    <col min="556" max="556" width="17" bestFit="1" customWidth="1"/>
    <col min="557" max="557" width="13.81640625" bestFit="1" customWidth="1"/>
    <col min="558" max="558" width="17" bestFit="1" customWidth="1"/>
    <col min="559" max="559" width="13.81640625" bestFit="1" customWidth="1"/>
    <col min="560" max="560" width="17" bestFit="1" customWidth="1"/>
    <col min="561" max="561" width="13.81640625" bestFit="1" customWidth="1"/>
    <col min="562" max="562" width="17" bestFit="1" customWidth="1"/>
    <col min="563" max="563" width="13.81640625" bestFit="1" customWidth="1"/>
    <col min="564" max="564" width="17" bestFit="1" customWidth="1"/>
    <col min="565" max="565" width="13.81640625" bestFit="1" customWidth="1"/>
    <col min="566" max="566" width="17" bestFit="1" customWidth="1"/>
    <col min="567" max="567" width="13.81640625" bestFit="1" customWidth="1"/>
    <col min="568" max="568" width="17" bestFit="1" customWidth="1"/>
    <col min="569" max="569" width="13.81640625" bestFit="1" customWidth="1"/>
    <col min="570" max="570" width="17" bestFit="1" customWidth="1"/>
    <col min="571" max="571" width="13.81640625" bestFit="1" customWidth="1"/>
    <col min="572" max="572" width="17" bestFit="1" customWidth="1"/>
    <col min="573" max="573" width="13.81640625" bestFit="1" customWidth="1"/>
    <col min="574" max="574" width="17" bestFit="1" customWidth="1"/>
    <col min="575" max="575" width="13.81640625" bestFit="1" customWidth="1"/>
    <col min="576" max="576" width="17" bestFit="1" customWidth="1"/>
    <col min="577" max="577" width="13.81640625" bestFit="1" customWidth="1"/>
    <col min="578" max="578" width="17" bestFit="1" customWidth="1"/>
    <col min="579" max="579" width="13.81640625" bestFit="1" customWidth="1"/>
    <col min="580" max="580" width="17" bestFit="1" customWidth="1"/>
    <col min="581" max="581" width="13.81640625" bestFit="1" customWidth="1"/>
    <col min="582" max="582" width="17" bestFit="1" customWidth="1"/>
    <col min="583" max="583" width="13.81640625" bestFit="1" customWidth="1"/>
    <col min="584" max="584" width="17" bestFit="1" customWidth="1"/>
    <col min="585" max="585" width="13.81640625" bestFit="1" customWidth="1"/>
    <col min="586" max="586" width="17" bestFit="1" customWidth="1"/>
    <col min="587" max="587" width="13.81640625" bestFit="1" customWidth="1"/>
    <col min="588" max="588" width="17" bestFit="1" customWidth="1"/>
    <col min="589" max="589" width="13.81640625" bestFit="1" customWidth="1"/>
    <col min="590" max="590" width="17" bestFit="1" customWidth="1"/>
    <col min="591" max="591" width="13.81640625" bestFit="1" customWidth="1"/>
    <col min="592" max="592" width="17" bestFit="1" customWidth="1"/>
    <col min="593" max="593" width="13.81640625" bestFit="1" customWidth="1"/>
    <col min="594" max="594" width="17" bestFit="1" customWidth="1"/>
    <col min="595" max="595" width="13.81640625" bestFit="1" customWidth="1"/>
    <col min="596" max="596" width="17" bestFit="1" customWidth="1"/>
    <col min="597" max="597" width="13.81640625" bestFit="1" customWidth="1"/>
    <col min="598" max="598" width="17" bestFit="1" customWidth="1"/>
    <col min="599" max="599" width="13.81640625" bestFit="1" customWidth="1"/>
    <col min="600" max="600" width="17" bestFit="1" customWidth="1"/>
    <col min="601" max="601" width="13.81640625" bestFit="1" customWidth="1"/>
    <col min="602" max="602" width="17" bestFit="1" customWidth="1"/>
    <col min="603" max="603" width="13.81640625" bestFit="1" customWidth="1"/>
    <col min="604" max="604" width="17" bestFit="1" customWidth="1"/>
    <col min="605" max="605" width="13.81640625" bestFit="1" customWidth="1"/>
    <col min="606" max="606" width="17" bestFit="1" customWidth="1"/>
    <col min="607" max="607" width="13.81640625" bestFit="1" customWidth="1"/>
    <col min="608" max="608" width="17" bestFit="1" customWidth="1"/>
    <col min="609" max="609" width="13.81640625" bestFit="1" customWidth="1"/>
    <col min="610" max="610" width="17" bestFit="1" customWidth="1"/>
    <col min="611" max="611" width="13.81640625" bestFit="1" customWidth="1"/>
    <col min="612" max="612" width="17" bestFit="1" customWidth="1"/>
    <col min="613" max="613" width="13.81640625" bestFit="1" customWidth="1"/>
    <col min="614" max="614" width="17" bestFit="1" customWidth="1"/>
    <col min="615" max="615" width="13.81640625" bestFit="1" customWidth="1"/>
    <col min="616" max="616" width="17" bestFit="1" customWidth="1"/>
    <col min="617" max="617" width="13.81640625" bestFit="1" customWidth="1"/>
    <col min="618" max="618" width="17" bestFit="1" customWidth="1"/>
    <col min="619" max="619" width="13.81640625" bestFit="1" customWidth="1"/>
    <col min="620" max="620" width="17" bestFit="1" customWidth="1"/>
    <col min="621" max="621" width="13.81640625" bestFit="1" customWidth="1"/>
    <col min="622" max="622" width="17" bestFit="1" customWidth="1"/>
    <col min="623" max="623" width="13.81640625" bestFit="1" customWidth="1"/>
    <col min="624" max="624" width="17" bestFit="1" customWidth="1"/>
    <col min="625" max="625" width="13.81640625" bestFit="1" customWidth="1"/>
    <col min="626" max="626" width="17" bestFit="1" customWidth="1"/>
    <col min="627" max="627" width="13.81640625" bestFit="1" customWidth="1"/>
    <col min="628" max="628" width="17" bestFit="1" customWidth="1"/>
    <col min="629" max="629" width="13.81640625" bestFit="1" customWidth="1"/>
    <col min="630" max="630" width="17" bestFit="1" customWidth="1"/>
    <col min="631" max="631" width="13.81640625" bestFit="1" customWidth="1"/>
    <col min="632" max="632" width="17" bestFit="1" customWidth="1"/>
    <col min="633" max="633" width="13.81640625" bestFit="1" customWidth="1"/>
    <col min="634" max="634" width="17" bestFit="1" customWidth="1"/>
    <col min="635" max="635" width="13.81640625" bestFit="1" customWidth="1"/>
    <col min="636" max="636" width="17" bestFit="1" customWidth="1"/>
    <col min="637" max="637" width="13.81640625" bestFit="1" customWidth="1"/>
    <col min="638" max="638" width="17" bestFit="1" customWidth="1"/>
    <col min="639" max="639" width="13.81640625" bestFit="1" customWidth="1"/>
    <col min="640" max="640" width="17" bestFit="1" customWidth="1"/>
    <col min="641" max="641" width="13.81640625" bestFit="1" customWidth="1"/>
    <col min="642" max="642" width="17" bestFit="1" customWidth="1"/>
    <col min="643" max="643" width="13.81640625" bestFit="1" customWidth="1"/>
    <col min="644" max="644" width="17" bestFit="1" customWidth="1"/>
    <col min="645" max="645" width="13.81640625" bestFit="1" customWidth="1"/>
    <col min="646" max="646" width="17" bestFit="1" customWidth="1"/>
    <col min="647" max="647" width="13.81640625" bestFit="1" customWidth="1"/>
    <col min="648" max="648" width="17" bestFit="1" customWidth="1"/>
    <col min="649" max="649" width="13.81640625" bestFit="1" customWidth="1"/>
    <col min="650" max="650" width="17" bestFit="1" customWidth="1"/>
    <col min="651" max="651" width="13.81640625" bestFit="1" customWidth="1"/>
    <col min="652" max="652" width="17" bestFit="1" customWidth="1"/>
    <col min="653" max="653" width="13.81640625" bestFit="1" customWidth="1"/>
    <col min="654" max="654" width="17" bestFit="1" customWidth="1"/>
    <col min="655" max="655" width="13.81640625" bestFit="1" customWidth="1"/>
    <col min="656" max="656" width="17" bestFit="1" customWidth="1"/>
    <col min="657" max="657" width="13.81640625" bestFit="1" customWidth="1"/>
    <col min="658" max="658" width="17" bestFit="1" customWidth="1"/>
    <col min="659" max="659" width="13.81640625" bestFit="1" customWidth="1"/>
    <col min="660" max="660" width="17" bestFit="1" customWidth="1"/>
    <col min="661" max="661" width="13.81640625" bestFit="1" customWidth="1"/>
    <col min="662" max="662" width="17" bestFit="1" customWidth="1"/>
    <col min="663" max="663" width="13.81640625" bestFit="1" customWidth="1"/>
    <col min="664" max="664" width="17" bestFit="1" customWidth="1"/>
    <col min="665" max="665" width="13.81640625" bestFit="1" customWidth="1"/>
    <col min="666" max="666" width="17" bestFit="1" customWidth="1"/>
    <col min="667" max="667" width="13.81640625" bestFit="1" customWidth="1"/>
    <col min="668" max="668" width="17" bestFit="1" customWidth="1"/>
    <col min="669" max="669" width="13.81640625" bestFit="1" customWidth="1"/>
    <col min="670" max="670" width="17" bestFit="1" customWidth="1"/>
    <col min="671" max="671" width="13.81640625" bestFit="1" customWidth="1"/>
    <col min="672" max="672" width="17" bestFit="1" customWidth="1"/>
    <col min="673" max="673" width="13.81640625" bestFit="1" customWidth="1"/>
    <col min="674" max="674" width="17" bestFit="1" customWidth="1"/>
    <col min="675" max="675" width="13.81640625" bestFit="1" customWidth="1"/>
    <col min="676" max="676" width="17" bestFit="1" customWidth="1"/>
    <col min="677" max="677" width="13.81640625" bestFit="1" customWidth="1"/>
    <col min="678" max="678" width="17" bestFit="1" customWidth="1"/>
    <col min="679" max="679" width="13.81640625" bestFit="1" customWidth="1"/>
    <col min="680" max="680" width="17" bestFit="1" customWidth="1"/>
    <col min="681" max="681" width="13.81640625" bestFit="1" customWidth="1"/>
    <col min="682" max="682" width="17" bestFit="1" customWidth="1"/>
    <col min="683" max="683" width="13.81640625" bestFit="1" customWidth="1"/>
    <col min="684" max="684" width="17" bestFit="1" customWidth="1"/>
    <col min="685" max="685" width="13.81640625" bestFit="1" customWidth="1"/>
    <col min="686" max="686" width="17" bestFit="1" customWidth="1"/>
    <col min="687" max="687" width="13.81640625" bestFit="1" customWidth="1"/>
    <col min="688" max="688" width="17" bestFit="1" customWidth="1"/>
    <col min="689" max="689" width="13.81640625" bestFit="1" customWidth="1"/>
    <col min="690" max="690" width="17" bestFit="1" customWidth="1"/>
    <col min="691" max="691" width="13.81640625" bestFit="1" customWidth="1"/>
    <col min="692" max="692" width="17" bestFit="1" customWidth="1"/>
    <col min="693" max="693" width="13.81640625" bestFit="1" customWidth="1"/>
    <col min="694" max="694" width="17" bestFit="1" customWidth="1"/>
    <col min="695" max="695" width="13.81640625" bestFit="1" customWidth="1"/>
    <col min="696" max="696" width="17" bestFit="1" customWidth="1"/>
    <col min="697" max="697" width="13.81640625" bestFit="1" customWidth="1"/>
    <col min="698" max="698" width="17" bestFit="1" customWidth="1"/>
    <col min="699" max="699" width="13.81640625" bestFit="1" customWidth="1"/>
    <col min="700" max="700" width="17" bestFit="1" customWidth="1"/>
    <col min="701" max="701" width="13.81640625" bestFit="1" customWidth="1"/>
    <col min="702" max="702" width="17" bestFit="1" customWidth="1"/>
    <col min="703" max="703" width="13.81640625" bestFit="1" customWidth="1"/>
    <col min="704" max="704" width="17" bestFit="1" customWidth="1"/>
    <col min="705" max="705" width="13.81640625" bestFit="1" customWidth="1"/>
    <col min="706" max="706" width="17" bestFit="1" customWidth="1"/>
    <col min="707" max="707" width="13.81640625" bestFit="1" customWidth="1"/>
    <col min="708" max="708" width="17" bestFit="1" customWidth="1"/>
    <col min="709" max="709" width="13.81640625" bestFit="1" customWidth="1"/>
    <col min="710" max="710" width="17" bestFit="1" customWidth="1"/>
    <col min="711" max="711" width="13.81640625" bestFit="1" customWidth="1"/>
    <col min="712" max="712" width="17" bestFit="1" customWidth="1"/>
    <col min="713" max="713" width="13.81640625" bestFit="1" customWidth="1"/>
    <col min="714" max="714" width="17" bestFit="1" customWidth="1"/>
    <col min="715" max="715" width="13.81640625" bestFit="1" customWidth="1"/>
    <col min="716" max="716" width="17" bestFit="1" customWidth="1"/>
    <col min="717" max="717" width="13.81640625" bestFit="1" customWidth="1"/>
    <col min="718" max="718" width="17" bestFit="1" customWidth="1"/>
    <col min="719" max="719" width="13.81640625" bestFit="1" customWidth="1"/>
    <col min="720" max="720" width="17" bestFit="1" customWidth="1"/>
    <col min="721" max="721" width="13.81640625" bestFit="1" customWidth="1"/>
    <col min="722" max="722" width="17" bestFit="1" customWidth="1"/>
    <col min="723" max="723" width="13.81640625" bestFit="1" customWidth="1"/>
    <col min="724" max="724" width="17" bestFit="1" customWidth="1"/>
    <col min="725" max="725" width="13.81640625" bestFit="1" customWidth="1"/>
    <col min="726" max="726" width="17" bestFit="1" customWidth="1"/>
    <col min="727" max="727" width="13.81640625" bestFit="1" customWidth="1"/>
    <col min="728" max="728" width="17" bestFit="1" customWidth="1"/>
    <col min="729" max="729" width="13.81640625" bestFit="1" customWidth="1"/>
    <col min="730" max="730" width="17" bestFit="1" customWidth="1"/>
    <col min="731" max="731" width="13.81640625" bestFit="1" customWidth="1"/>
    <col min="732" max="732" width="17" bestFit="1" customWidth="1"/>
    <col min="733" max="733" width="13.81640625" bestFit="1" customWidth="1"/>
    <col min="734" max="734" width="17" bestFit="1" customWidth="1"/>
    <col min="735" max="735" width="13.81640625" bestFit="1" customWidth="1"/>
    <col min="736" max="736" width="17" bestFit="1" customWidth="1"/>
    <col min="737" max="737" width="13.81640625" bestFit="1" customWidth="1"/>
    <col min="738" max="738" width="17" bestFit="1" customWidth="1"/>
    <col min="739" max="739" width="13.81640625" bestFit="1" customWidth="1"/>
    <col min="740" max="740" width="17" bestFit="1" customWidth="1"/>
    <col min="741" max="741" width="13.81640625" bestFit="1" customWidth="1"/>
    <col min="742" max="742" width="17" bestFit="1" customWidth="1"/>
    <col min="743" max="743" width="13.81640625" bestFit="1" customWidth="1"/>
    <col min="744" max="744" width="17" bestFit="1" customWidth="1"/>
    <col min="745" max="745" width="13.81640625" bestFit="1" customWidth="1"/>
    <col min="746" max="746" width="17" bestFit="1" customWidth="1"/>
    <col min="747" max="747" width="13.81640625" bestFit="1" customWidth="1"/>
    <col min="748" max="748" width="17" bestFit="1" customWidth="1"/>
    <col min="749" max="749" width="13.81640625" bestFit="1" customWidth="1"/>
    <col min="750" max="750" width="17" bestFit="1" customWidth="1"/>
    <col min="751" max="751" width="13.81640625" bestFit="1" customWidth="1"/>
    <col min="752" max="752" width="17" bestFit="1" customWidth="1"/>
    <col min="753" max="753" width="13.81640625" bestFit="1" customWidth="1"/>
    <col min="754" max="754" width="17" bestFit="1" customWidth="1"/>
    <col min="755" max="755" width="13.81640625" bestFit="1" customWidth="1"/>
    <col min="756" max="756" width="17" bestFit="1" customWidth="1"/>
    <col min="757" max="757" width="13.81640625" bestFit="1" customWidth="1"/>
    <col min="758" max="758" width="17" bestFit="1" customWidth="1"/>
    <col min="759" max="759" width="13.81640625" bestFit="1" customWidth="1"/>
    <col min="760" max="760" width="17" bestFit="1" customWidth="1"/>
    <col min="761" max="761" width="13.81640625" bestFit="1" customWidth="1"/>
    <col min="762" max="762" width="17" bestFit="1" customWidth="1"/>
    <col min="763" max="763" width="13.81640625" bestFit="1" customWidth="1"/>
    <col min="764" max="764" width="17" bestFit="1" customWidth="1"/>
    <col min="765" max="765" width="13.81640625" bestFit="1" customWidth="1"/>
    <col min="766" max="766" width="17" bestFit="1" customWidth="1"/>
    <col min="767" max="767" width="13.81640625" bestFit="1" customWidth="1"/>
    <col min="768" max="768" width="17" bestFit="1" customWidth="1"/>
    <col min="769" max="769" width="13.81640625" bestFit="1" customWidth="1"/>
    <col min="770" max="770" width="17" bestFit="1" customWidth="1"/>
    <col min="771" max="771" width="13.81640625" bestFit="1" customWidth="1"/>
    <col min="772" max="772" width="17" bestFit="1" customWidth="1"/>
    <col min="773" max="773" width="13.81640625" bestFit="1" customWidth="1"/>
    <col min="774" max="774" width="17" bestFit="1" customWidth="1"/>
    <col min="775" max="775" width="13.81640625" bestFit="1" customWidth="1"/>
    <col min="776" max="776" width="17" bestFit="1" customWidth="1"/>
    <col min="777" max="777" width="13.81640625" bestFit="1" customWidth="1"/>
    <col min="778" max="778" width="17" bestFit="1" customWidth="1"/>
    <col min="779" max="779" width="13.81640625" bestFit="1" customWidth="1"/>
    <col min="780" max="780" width="17" bestFit="1" customWidth="1"/>
    <col min="781" max="781" width="13.81640625" bestFit="1" customWidth="1"/>
    <col min="782" max="782" width="17" bestFit="1" customWidth="1"/>
    <col min="783" max="783" width="13.81640625" bestFit="1" customWidth="1"/>
    <col min="784" max="784" width="17" bestFit="1" customWidth="1"/>
    <col min="785" max="785" width="13.81640625" bestFit="1" customWidth="1"/>
    <col min="786" max="786" width="17" bestFit="1" customWidth="1"/>
    <col min="787" max="787" width="13.81640625" bestFit="1" customWidth="1"/>
    <col min="788" max="788" width="17" bestFit="1" customWidth="1"/>
    <col min="789" max="789" width="13.81640625" bestFit="1" customWidth="1"/>
    <col min="790" max="790" width="17" bestFit="1" customWidth="1"/>
    <col min="791" max="791" width="13.81640625" bestFit="1" customWidth="1"/>
    <col min="792" max="792" width="17" bestFit="1" customWidth="1"/>
    <col min="793" max="793" width="13.81640625" bestFit="1" customWidth="1"/>
    <col min="794" max="794" width="17" bestFit="1" customWidth="1"/>
    <col min="795" max="795" width="13.81640625" bestFit="1" customWidth="1"/>
    <col min="796" max="796" width="17" bestFit="1" customWidth="1"/>
    <col min="797" max="797" width="13.81640625" bestFit="1" customWidth="1"/>
    <col min="798" max="798" width="17" bestFit="1" customWidth="1"/>
    <col min="799" max="799" width="13.81640625" bestFit="1" customWidth="1"/>
    <col min="800" max="800" width="17" bestFit="1" customWidth="1"/>
    <col min="801" max="801" width="13.81640625" bestFit="1" customWidth="1"/>
    <col min="802" max="802" width="17" bestFit="1" customWidth="1"/>
    <col min="803" max="803" width="13.81640625" bestFit="1" customWidth="1"/>
    <col min="804" max="804" width="17" bestFit="1" customWidth="1"/>
    <col min="805" max="805" width="13.81640625" bestFit="1" customWidth="1"/>
    <col min="806" max="806" width="17" bestFit="1" customWidth="1"/>
    <col min="807" max="807" width="13.81640625" bestFit="1" customWidth="1"/>
    <col min="808" max="808" width="17" bestFit="1" customWidth="1"/>
    <col min="809" max="809" width="13.81640625" bestFit="1" customWidth="1"/>
    <col min="810" max="810" width="17" bestFit="1" customWidth="1"/>
    <col min="811" max="811" width="13.81640625" bestFit="1" customWidth="1"/>
    <col min="812" max="812" width="17" bestFit="1" customWidth="1"/>
    <col min="813" max="813" width="13.81640625" bestFit="1" customWidth="1"/>
    <col min="814" max="814" width="17" bestFit="1" customWidth="1"/>
    <col min="815" max="815" width="13.81640625" bestFit="1" customWidth="1"/>
    <col min="816" max="816" width="17" bestFit="1" customWidth="1"/>
    <col min="817" max="817" width="13.81640625" bestFit="1" customWidth="1"/>
    <col min="818" max="818" width="17" bestFit="1" customWidth="1"/>
    <col min="819" max="819" width="13.81640625" bestFit="1" customWidth="1"/>
    <col min="820" max="820" width="17" bestFit="1" customWidth="1"/>
    <col min="821" max="821" width="13.81640625" bestFit="1" customWidth="1"/>
    <col min="822" max="822" width="17" bestFit="1" customWidth="1"/>
    <col min="823" max="823" width="13.81640625" bestFit="1" customWidth="1"/>
    <col min="824" max="824" width="17" bestFit="1" customWidth="1"/>
    <col min="825" max="825" width="13.81640625" bestFit="1" customWidth="1"/>
    <col min="826" max="826" width="17" bestFit="1" customWidth="1"/>
    <col min="827" max="827" width="13.81640625" bestFit="1" customWidth="1"/>
    <col min="828" max="828" width="17" bestFit="1" customWidth="1"/>
    <col min="829" max="829" width="13.81640625" bestFit="1" customWidth="1"/>
    <col min="830" max="830" width="17" bestFit="1" customWidth="1"/>
    <col min="831" max="831" width="13.81640625" bestFit="1" customWidth="1"/>
    <col min="832" max="832" width="17" bestFit="1" customWidth="1"/>
    <col min="833" max="833" width="13.81640625" bestFit="1" customWidth="1"/>
    <col min="834" max="834" width="17" bestFit="1" customWidth="1"/>
    <col min="835" max="835" width="13.81640625" bestFit="1" customWidth="1"/>
    <col min="836" max="836" width="17" bestFit="1" customWidth="1"/>
    <col min="837" max="837" width="13.81640625" bestFit="1" customWidth="1"/>
    <col min="838" max="838" width="17" bestFit="1" customWidth="1"/>
    <col min="839" max="839" width="13.81640625" bestFit="1" customWidth="1"/>
    <col min="840" max="840" width="17" bestFit="1" customWidth="1"/>
    <col min="841" max="841" width="13.81640625" bestFit="1" customWidth="1"/>
    <col min="842" max="842" width="17" bestFit="1" customWidth="1"/>
    <col min="843" max="843" width="13.81640625" bestFit="1" customWidth="1"/>
    <col min="844" max="844" width="17" bestFit="1" customWidth="1"/>
    <col min="845" max="845" width="13.81640625" bestFit="1" customWidth="1"/>
    <col min="846" max="846" width="17" bestFit="1" customWidth="1"/>
    <col min="847" max="847" width="13.81640625" bestFit="1" customWidth="1"/>
    <col min="848" max="848" width="17" bestFit="1" customWidth="1"/>
    <col min="849" max="849" width="13.81640625" bestFit="1" customWidth="1"/>
    <col min="850" max="850" width="17" bestFit="1" customWidth="1"/>
    <col min="851" max="851" width="13.81640625" bestFit="1" customWidth="1"/>
    <col min="852" max="852" width="17" bestFit="1" customWidth="1"/>
    <col min="853" max="853" width="13.81640625" bestFit="1" customWidth="1"/>
    <col min="854" max="854" width="17" bestFit="1" customWidth="1"/>
    <col min="855" max="855" width="13.81640625" bestFit="1" customWidth="1"/>
    <col min="856" max="856" width="17" bestFit="1" customWidth="1"/>
    <col min="857" max="857" width="13.81640625" bestFit="1" customWidth="1"/>
    <col min="858" max="858" width="17" bestFit="1" customWidth="1"/>
    <col min="859" max="859" width="13.81640625" bestFit="1" customWidth="1"/>
    <col min="860" max="860" width="17" bestFit="1" customWidth="1"/>
    <col min="861" max="861" width="13.81640625" bestFit="1" customWidth="1"/>
    <col min="862" max="862" width="17" bestFit="1" customWidth="1"/>
    <col min="863" max="863" width="13.81640625" bestFit="1" customWidth="1"/>
    <col min="864" max="864" width="17" bestFit="1" customWidth="1"/>
    <col min="865" max="865" width="13.81640625" bestFit="1" customWidth="1"/>
    <col min="866" max="866" width="17" bestFit="1" customWidth="1"/>
    <col min="867" max="867" width="13.81640625" bestFit="1" customWidth="1"/>
    <col min="868" max="868" width="17" bestFit="1" customWidth="1"/>
    <col min="869" max="869" width="13.81640625" bestFit="1" customWidth="1"/>
    <col min="870" max="870" width="17" bestFit="1" customWidth="1"/>
    <col min="871" max="871" width="13.81640625" bestFit="1" customWidth="1"/>
    <col min="872" max="872" width="17" bestFit="1" customWidth="1"/>
    <col min="873" max="873" width="13.81640625" bestFit="1" customWidth="1"/>
    <col min="874" max="874" width="17" bestFit="1" customWidth="1"/>
    <col min="875" max="875" width="13.81640625" bestFit="1" customWidth="1"/>
    <col min="876" max="876" width="17" bestFit="1" customWidth="1"/>
    <col min="877" max="877" width="13.81640625" bestFit="1" customWidth="1"/>
    <col min="878" max="878" width="17" bestFit="1" customWidth="1"/>
    <col min="879" max="879" width="13.81640625" bestFit="1" customWidth="1"/>
    <col min="880" max="880" width="17" bestFit="1" customWidth="1"/>
    <col min="881" max="881" width="13.81640625" bestFit="1" customWidth="1"/>
    <col min="882" max="882" width="17" bestFit="1" customWidth="1"/>
    <col min="883" max="883" width="13.81640625" bestFit="1" customWidth="1"/>
    <col min="884" max="884" width="17" bestFit="1" customWidth="1"/>
    <col min="885" max="885" width="13.81640625" bestFit="1" customWidth="1"/>
    <col min="886" max="886" width="17" bestFit="1" customWidth="1"/>
    <col min="887" max="887" width="13.81640625" bestFit="1" customWidth="1"/>
    <col min="888" max="888" width="17" bestFit="1" customWidth="1"/>
    <col min="889" max="889" width="13.81640625" bestFit="1" customWidth="1"/>
    <col min="890" max="890" width="17" bestFit="1" customWidth="1"/>
    <col min="891" max="891" width="13.81640625" bestFit="1" customWidth="1"/>
    <col min="892" max="892" width="17" bestFit="1" customWidth="1"/>
    <col min="893" max="893" width="13.81640625" bestFit="1" customWidth="1"/>
    <col min="894" max="894" width="17" bestFit="1" customWidth="1"/>
    <col min="895" max="895" width="13.81640625" bestFit="1" customWidth="1"/>
    <col min="896" max="896" width="17" bestFit="1" customWidth="1"/>
    <col min="897" max="897" width="13.81640625" bestFit="1" customWidth="1"/>
    <col min="898" max="898" width="17" bestFit="1" customWidth="1"/>
    <col min="899" max="899" width="13.81640625" bestFit="1" customWidth="1"/>
    <col min="900" max="900" width="17" bestFit="1" customWidth="1"/>
    <col min="901" max="901" width="13.81640625" bestFit="1" customWidth="1"/>
    <col min="902" max="902" width="17" bestFit="1" customWidth="1"/>
    <col min="903" max="903" width="13.81640625" bestFit="1" customWidth="1"/>
    <col min="904" max="904" width="17" bestFit="1" customWidth="1"/>
    <col min="905" max="905" width="13.81640625" bestFit="1" customWidth="1"/>
    <col min="906" max="906" width="17" bestFit="1" customWidth="1"/>
    <col min="907" max="907" width="13.81640625" bestFit="1" customWidth="1"/>
    <col min="908" max="908" width="17" bestFit="1" customWidth="1"/>
    <col min="909" max="909" width="13.81640625" bestFit="1" customWidth="1"/>
    <col min="910" max="910" width="17" bestFit="1" customWidth="1"/>
    <col min="911" max="911" width="13.81640625" bestFit="1" customWidth="1"/>
    <col min="912" max="912" width="17" bestFit="1" customWidth="1"/>
    <col min="913" max="913" width="13.81640625" bestFit="1" customWidth="1"/>
    <col min="914" max="914" width="17" bestFit="1" customWidth="1"/>
    <col min="915" max="915" width="13.81640625" bestFit="1" customWidth="1"/>
    <col min="916" max="916" width="17" bestFit="1" customWidth="1"/>
    <col min="917" max="917" width="13.81640625" bestFit="1" customWidth="1"/>
    <col min="918" max="918" width="17" bestFit="1" customWidth="1"/>
    <col min="919" max="919" width="13.81640625" bestFit="1" customWidth="1"/>
    <col min="920" max="920" width="17" bestFit="1" customWidth="1"/>
    <col min="921" max="921" width="13.81640625" bestFit="1" customWidth="1"/>
    <col min="922" max="922" width="17" bestFit="1" customWidth="1"/>
    <col min="923" max="923" width="13.81640625" bestFit="1" customWidth="1"/>
    <col min="924" max="924" width="17" bestFit="1" customWidth="1"/>
    <col min="925" max="925" width="13.81640625" bestFit="1" customWidth="1"/>
    <col min="926" max="926" width="17" bestFit="1" customWidth="1"/>
    <col min="927" max="927" width="13.81640625" bestFit="1" customWidth="1"/>
    <col min="928" max="928" width="17" bestFit="1" customWidth="1"/>
    <col min="929" max="929" width="13.81640625" bestFit="1" customWidth="1"/>
    <col min="930" max="930" width="17" bestFit="1" customWidth="1"/>
    <col min="931" max="931" width="13.81640625" bestFit="1" customWidth="1"/>
    <col min="932" max="932" width="17" bestFit="1" customWidth="1"/>
    <col min="933" max="933" width="13.81640625" bestFit="1" customWidth="1"/>
    <col min="934" max="934" width="17" bestFit="1" customWidth="1"/>
    <col min="935" max="935" width="13.81640625" bestFit="1" customWidth="1"/>
    <col min="936" max="936" width="17" bestFit="1" customWidth="1"/>
    <col min="937" max="937" width="13.81640625" bestFit="1" customWidth="1"/>
    <col min="938" max="938" width="17" bestFit="1" customWidth="1"/>
    <col min="939" max="939" width="13.81640625" bestFit="1" customWidth="1"/>
    <col min="940" max="940" width="17" bestFit="1" customWidth="1"/>
    <col min="941" max="941" width="13.81640625" bestFit="1" customWidth="1"/>
    <col min="942" max="942" width="17" bestFit="1" customWidth="1"/>
    <col min="943" max="943" width="13.81640625" bestFit="1" customWidth="1"/>
    <col min="944" max="944" width="17" bestFit="1" customWidth="1"/>
    <col min="945" max="945" width="13.81640625" bestFit="1" customWidth="1"/>
    <col min="946" max="946" width="17" bestFit="1" customWidth="1"/>
    <col min="947" max="947" width="13.81640625" bestFit="1" customWidth="1"/>
    <col min="948" max="948" width="17" bestFit="1" customWidth="1"/>
    <col min="949" max="949" width="13.81640625" bestFit="1" customWidth="1"/>
    <col min="950" max="950" width="17" bestFit="1" customWidth="1"/>
    <col min="951" max="951" width="13.81640625" bestFit="1" customWidth="1"/>
    <col min="952" max="952" width="17" bestFit="1" customWidth="1"/>
    <col min="953" max="953" width="13.81640625" bestFit="1" customWidth="1"/>
    <col min="954" max="954" width="17" bestFit="1" customWidth="1"/>
    <col min="955" max="955" width="13.81640625" bestFit="1" customWidth="1"/>
    <col min="956" max="956" width="17" bestFit="1" customWidth="1"/>
    <col min="957" max="957" width="13.81640625" bestFit="1" customWidth="1"/>
    <col min="958" max="958" width="17" bestFit="1" customWidth="1"/>
    <col min="959" max="959" width="13.81640625" bestFit="1" customWidth="1"/>
    <col min="960" max="960" width="17" bestFit="1" customWidth="1"/>
    <col min="961" max="961" width="13.81640625" bestFit="1" customWidth="1"/>
    <col min="962" max="962" width="17" bestFit="1" customWidth="1"/>
    <col min="963" max="963" width="13.81640625" bestFit="1" customWidth="1"/>
    <col min="964" max="964" width="17" bestFit="1" customWidth="1"/>
    <col min="965" max="965" width="13.81640625" bestFit="1" customWidth="1"/>
    <col min="966" max="966" width="17" bestFit="1" customWidth="1"/>
    <col min="967" max="967" width="13.81640625" bestFit="1" customWidth="1"/>
    <col min="968" max="968" width="17" bestFit="1" customWidth="1"/>
    <col min="969" max="969" width="13.81640625" bestFit="1" customWidth="1"/>
    <col min="970" max="970" width="17" bestFit="1" customWidth="1"/>
    <col min="971" max="971" width="13.81640625" bestFit="1" customWidth="1"/>
    <col min="972" max="972" width="17" bestFit="1" customWidth="1"/>
    <col min="973" max="973" width="13.81640625" bestFit="1" customWidth="1"/>
    <col min="974" max="974" width="17" bestFit="1" customWidth="1"/>
    <col min="975" max="975" width="13.81640625" bestFit="1" customWidth="1"/>
    <col min="976" max="976" width="17" bestFit="1" customWidth="1"/>
    <col min="977" max="977" width="13.81640625" bestFit="1" customWidth="1"/>
    <col min="978" max="978" width="17" bestFit="1" customWidth="1"/>
    <col min="979" max="979" width="13.81640625" bestFit="1" customWidth="1"/>
    <col min="980" max="980" width="17" bestFit="1" customWidth="1"/>
    <col min="981" max="981" width="13.81640625" bestFit="1" customWidth="1"/>
    <col min="982" max="982" width="17" bestFit="1" customWidth="1"/>
    <col min="983" max="983" width="13.81640625" bestFit="1" customWidth="1"/>
    <col min="984" max="984" width="17" bestFit="1" customWidth="1"/>
    <col min="985" max="985" width="13.81640625" bestFit="1" customWidth="1"/>
    <col min="986" max="986" width="17" bestFit="1" customWidth="1"/>
    <col min="987" max="987" width="13.81640625" bestFit="1" customWidth="1"/>
    <col min="988" max="988" width="17" bestFit="1" customWidth="1"/>
    <col min="989" max="989" width="13.81640625" bestFit="1" customWidth="1"/>
    <col min="990" max="990" width="17" bestFit="1" customWidth="1"/>
    <col min="991" max="991" width="13.81640625" bestFit="1" customWidth="1"/>
    <col min="992" max="992" width="17" bestFit="1" customWidth="1"/>
    <col min="993" max="993" width="13.81640625" bestFit="1" customWidth="1"/>
    <col min="994" max="994" width="17" bestFit="1" customWidth="1"/>
    <col min="995" max="995" width="13.81640625" bestFit="1" customWidth="1"/>
    <col min="996" max="996" width="17" bestFit="1" customWidth="1"/>
    <col min="997" max="997" width="13.81640625" bestFit="1" customWidth="1"/>
    <col min="998" max="998" width="17" bestFit="1" customWidth="1"/>
    <col min="999" max="999" width="13.81640625" bestFit="1" customWidth="1"/>
    <col min="1000" max="1000" width="17" bestFit="1" customWidth="1"/>
    <col min="1001" max="1001" width="13.81640625" bestFit="1" customWidth="1"/>
    <col min="1002" max="1002" width="17" bestFit="1" customWidth="1"/>
    <col min="1003" max="1003" width="13.81640625" bestFit="1" customWidth="1"/>
    <col min="1004" max="1004" width="17" bestFit="1" customWidth="1"/>
    <col min="1005" max="1005" width="13.81640625" bestFit="1" customWidth="1"/>
    <col min="1006" max="1006" width="17" bestFit="1" customWidth="1"/>
    <col min="1007" max="1007" width="13.81640625" bestFit="1" customWidth="1"/>
    <col min="1008" max="1008" width="17" bestFit="1" customWidth="1"/>
    <col min="1009" max="1009" width="13.81640625" bestFit="1" customWidth="1"/>
    <col min="1010" max="1010" width="17" bestFit="1" customWidth="1"/>
    <col min="1011" max="1011" width="13.81640625" bestFit="1" customWidth="1"/>
    <col min="1012" max="1012" width="17" bestFit="1" customWidth="1"/>
    <col min="1013" max="1013" width="13.81640625" bestFit="1" customWidth="1"/>
    <col min="1014" max="1014" width="17" bestFit="1" customWidth="1"/>
    <col min="1015" max="1015" width="13.81640625" bestFit="1" customWidth="1"/>
    <col min="1016" max="1016" width="17" bestFit="1" customWidth="1"/>
    <col min="1017" max="1017" width="13.81640625" bestFit="1" customWidth="1"/>
    <col min="1018" max="1018" width="17" bestFit="1" customWidth="1"/>
    <col min="1019" max="1019" width="13.81640625" bestFit="1" customWidth="1"/>
    <col min="1020" max="1020" width="17" bestFit="1" customWidth="1"/>
    <col min="1021" max="1021" width="13.81640625" bestFit="1" customWidth="1"/>
    <col min="1022" max="1022" width="17" bestFit="1" customWidth="1"/>
    <col min="1023" max="1023" width="13.81640625" bestFit="1" customWidth="1"/>
    <col min="1024" max="1024" width="17" bestFit="1" customWidth="1"/>
    <col min="1025" max="1025" width="13.81640625" bestFit="1" customWidth="1"/>
    <col min="1026" max="1026" width="17" bestFit="1" customWidth="1"/>
    <col min="1027" max="1027" width="13.81640625" bestFit="1" customWidth="1"/>
    <col min="1028" max="1028" width="17" bestFit="1" customWidth="1"/>
    <col min="1029" max="1029" width="13.81640625" bestFit="1" customWidth="1"/>
    <col min="1030" max="1030" width="17" bestFit="1" customWidth="1"/>
    <col min="1031" max="1031" width="13.81640625" bestFit="1" customWidth="1"/>
    <col min="1032" max="1032" width="17" bestFit="1" customWidth="1"/>
    <col min="1033" max="1033" width="13.81640625" bestFit="1" customWidth="1"/>
    <col min="1034" max="1034" width="17" bestFit="1" customWidth="1"/>
    <col min="1035" max="1035" width="13.81640625" bestFit="1" customWidth="1"/>
    <col min="1036" max="1036" width="17" bestFit="1" customWidth="1"/>
    <col min="1037" max="1037" width="13.81640625" bestFit="1" customWidth="1"/>
    <col min="1038" max="1038" width="17" bestFit="1" customWidth="1"/>
    <col min="1039" max="1039" width="13.81640625" bestFit="1" customWidth="1"/>
    <col min="1040" max="1040" width="17" bestFit="1" customWidth="1"/>
    <col min="1041" max="1041" width="13.81640625" bestFit="1" customWidth="1"/>
    <col min="1042" max="1042" width="17" bestFit="1" customWidth="1"/>
    <col min="1043" max="1043" width="13.81640625" bestFit="1" customWidth="1"/>
    <col min="1044" max="1044" width="17" bestFit="1" customWidth="1"/>
    <col min="1045" max="1045" width="13.81640625" bestFit="1" customWidth="1"/>
    <col min="1046" max="1046" width="17" bestFit="1" customWidth="1"/>
    <col min="1047" max="1047" width="13.81640625" bestFit="1" customWidth="1"/>
    <col min="1048" max="1048" width="17" bestFit="1" customWidth="1"/>
    <col min="1049" max="1049" width="13.81640625" bestFit="1" customWidth="1"/>
    <col min="1050" max="1050" width="17" bestFit="1" customWidth="1"/>
    <col min="1051" max="1051" width="13.81640625" bestFit="1" customWidth="1"/>
    <col min="1052" max="1052" width="17" bestFit="1" customWidth="1"/>
    <col min="1053" max="1053" width="13.81640625" bestFit="1" customWidth="1"/>
    <col min="1054" max="1054" width="17" bestFit="1" customWidth="1"/>
    <col min="1055" max="1055" width="13.81640625" bestFit="1" customWidth="1"/>
    <col min="1056" max="1056" width="17" bestFit="1" customWidth="1"/>
    <col min="1057" max="1057" width="13.81640625" bestFit="1" customWidth="1"/>
    <col min="1058" max="1058" width="17" bestFit="1" customWidth="1"/>
    <col min="1059" max="1059" width="13.81640625" bestFit="1" customWidth="1"/>
    <col min="1060" max="1060" width="17" bestFit="1" customWidth="1"/>
    <col min="1061" max="1061" width="13.81640625" bestFit="1" customWidth="1"/>
    <col min="1062" max="1062" width="17" bestFit="1" customWidth="1"/>
    <col min="1063" max="1063" width="13.81640625" bestFit="1" customWidth="1"/>
    <col min="1064" max="1064" width="17" bestFit="1" customWidth="1"/>
    <col min="1065" max="1065" width="13.81640625" bestFit="1" customWidth="1"/>
    <col min="1066" max="1066" width="17" bestFit="1" customWidth="1"/>
    <col min="1067" max="1067" width="13.81640625" bestFit="1" customWidth="1"/>
    <col min="1068" max="1068" width="17" bestFit="1" customWidth="1"/>
    <col min="1069" max="1069" width="13.81640625" bestFit="1" customWidth="1"/>
    <col min="1070" max="1070" width="17" bestFit="1" customWidth="1"/>
    <col min="1071" max="1071" width="13.81640625" bestFit="1" customWidth="1"/>
    <col min="1072" max="1072" width="17" bestFit="1" customWidth="1"/>
    <col min="1073" max="1073" width="13.81640625" bestFit="1" customWidth="1"/>
    <col min="1074" max="1074" width="17" bestFit="1" customWidth="1"/>
    <col min="1075" max="1075" width="13.81640625" bestFit="1" customWidth="1"/>
    <col min="1076" max="1076" width="17" bestFit="1" customWidth="1"/>
    <col min="1077" max="1077" width="13.81640625" bestFit="1" customWidth="1"/>
    <col min="1078" max="1078" width="17" bestFit="1" customWidth="1"/>
    <col min="1079" max="1079" width="13.81640625" bestFit="1" customWidth="1"/>
    <col min="1080" max="1080" width="17" bestFit="1" customWidth="1"/>
    <col min="1081" max="1081" width="13.81640625" bestFit="1" customWidth="1"/>
    <col min="1082" max="1082" width="17" bestFit="1" customWidth="1"/>
    <col min="1083" max="1083" width="13.81640625" bestFit="1" customWidth="1"/>
    <col min="1084" max="1084" width="17" bestFit="1" customWidth="1"/>
    <col min="1085" max="1085" width="13.81640625" bestFit="1" customWidth="1"/>
    <col min="1086" max="1086" width="17" bestFit="1" customWidth="1"/>
    <col min="1087" max="1087" width="13.81640625" bestFit="1" customWidth="1"/>
    <col min="1088" max="1088" width="17" bestFit="1" customWidth="1"/>
    <col min="1089" max="1089" width="13.81640625" bestFit="1" customWidth="1"/>
    <col min="1090" max="1090" width="17" bestFit="1" customWidth="1"/>
    <col min="1091" max="1091" width="13.81640625" bestFit="1" customWidth="1"/>
    <col min="1092" max="1092" width="17" bestFit="1" customWidth="1"/>
    <col min="1093" max="1093" width="13.81640625" bestFit="1" customWidth="1"/>
    <col min="1094" max="1094" width="17" bestFit="1" customWidth="1"/>
    <col min="1095" max="1095" width="13.81640625" bestFit="1" customWidth="1"/>
    <col min="1096" max="1096" width="17" bestFit="1" customWidth="1"/>
    <col min="1097" max="1097" width="13.81640625" bestFit="1" customWidth="1"/>
    <col min="1098" max="1098" width="17" bestFit="1" customWidth="1"/>
    <col min="1099" max="1099" width="13.81640625" bestFit="1" customWidth="1"/>
    <col min="1100" max="1100" width="17" bestFit="1" customWidth="1"/>
    <col min="1101" max="1101" width="13.81640625" bestFit="1" customWidth="1"/>
    <col min="1102" max="1102" width="17" bestFit="1" customWidth="1"/>
    <col min="1103" max="1103" width="13.81640625" bestFit="1" customWidth="1"/>
    <col min="1104" max="1104" width="17" bestFit="1" customWidth="1"/>
    <col min="1105" max="1105" width="13.81640625" bestFit="1" customWidth="1"/>
    <col min="1106" max="1106" width="17" bestFit="1" customWidth="1"/>
    <col min="1107" max="1107" width="13.81640625" bestFit="1" customWidth="1"/>
    <col min="1108" max="1108" width="17" bestFit="1" customWidth="1"/>
    <col min="1109" max="1109" width="13.81640625" bestFit="1" customWidth="1"/>
    <col min="1110" max="1110" width="17" bestFit="1" customWidth="1"/>
    <col min="1111" max="1111" width="13.81640625" bestFit="1" customWidth="1"/>
    <col min="1112" max="1112" width="17" bestFit="1" customWidth="1"/>
    <col min="1113" max="1113" width="13.81640625" bestFit="1" customWidth="1"/>
    <col min="1114" max="1114" width="17" bestFit="1" customWidth="1"/>
    <col min="1115" max="1115" width="13.81640625" bestFit="1" customWidth="1"/>
    <col min="1116" max="1116" width="17" bestFit="1" customWidth="1"/>
    <col min="1117" max="1117" width="13.81640625" bestFit="1" customWidth="1"/>
    <col min="1118" max="1118" width="17" bestFit="1" customWidth="1"/>
    <col min="1119" max="1119" width="13.81640625" bestFit="1" customWidth="1"/>
    <col min="1120" max="1120" width="17" bestFit="1" customWidth="1"/>
    <col min="1121" max="1121" width="13.81640625" bestFit="1" customWidth="1"/>
    <col min="1122" max="1122" width="17" bestFit="1" customWidth="1"/>
    <col min="1123" max="1123" width="13.81640625" bestFit="1" customWidth="1"/>
    <col min="1124" max="1124" width="17" bestFit="1" customWidth="1"/>
    <col min="1125" max="1125" width="13.81640625" bestFit="1" customWidth="1"/>
    <col min="1126" max="1126" width="17" bestFit="1" customWidth="1"/>
    <col min="1127" max="1127" width="13.81640625" bestFit="1" customWidth="1"/>
    <col min="1128" max="1128" width="17" bestFit="1" customWidth="1"/>
    <col min="1129" max="1129" width="13.81640625" bestFit="1" customWidth="1"/>
    <col min="1130" max="1130" width="17" bestFit="1" customWidth="1"/>
    <col min="1131" max="1131" width="13.81640625" bestFit="1" customWidth="1"/>
    <col min="1132" max="1132" width="17" bestFit="1" customWidth="1"/>
    <col min="1133" max="1133" width="13.81640625" bestFit="1" customWidth="1"/>
    <col min="1134" max="1134" width="17" bestFit="1" customWidth="1"/>
    <col min="1135" max="1135" width="13.81640625" bestFit="1" customWidth="1"/>
    <col min="1136" max="1136" width="17" bestFit="1" customWidth="1"/>
    <col min="1137" max="1137" width="13.81640625" bestFit="1" customWidth="1"/>
    <col min="1138" max="1138" width="17" bestFit="1" customWidth="1"/>
    <col min="1139" max="1139" width="13.81640625" bestFit="1" customWidth="1"/>
    <col min="1140" max="1140" width="17" bestFit="1" customWidth="1"/>
    <col min="1141" max="1141" width="13.81640625" bestFit="1" customWidth="1"/>
    <col min="1142" max="1142" width="17" bestFit="1" customWidth="1"/>
    <col min="1143" max="1143" width="13.81640625" bestFit="1" customWidth="1"/>
    <col min="1144" max="1144" width="17" bestFit="1" customWidth="1"/>
    <col min="1145" max="1145" width="13.81640625" bestFit="1" customWidth="1"/>
    <col min="1146" max="1146" width="17" bestFit="1" customWidth="1"/>
    <col min="1147" max="1147" width="13.81640625" bestFit="1" customWidth="1"/>
    <col min="1148" max="1148" width="17" bestFit="1" customWidth="1"/>
    <col min="1149" max="1149" width="13.81640625" bestFit="1" customWidth="1"/>
    <col min="1150" max="1150" width="17" bestFit="1" customWidth="1"/>
    <col min="1151" max="1151" width="13.81640625" bestFit="1" customWidth="1"/>
    <col min="1152" max="1152" width="17" bestFit="1" customWidth="1"/>
    <col min="1153" max="1153" width="13.81640625" bestFit="1" customWidth="1"/>
    <col min="1154" max="1154" width="17" bestFit="1" customWidth="1"/>
    <col min="1155" max="1155" width="13.81640625" bestFit="1" customWidth="1"/>
    <col min="1156" max="1156" width="17" bestFit="1" customWidth="1"/>
    <col min="1157" max="1157" width="13.81640625" bestFit="1" customWidth="1"/>
    <col min="1158" max="1158" width="17" bestFit="1" customWidth="1"/>
    <col min="1159" max="1159" width="13.81640625" bestFit="1" customWidth="1"/>
    <col min="1160" max="1160" width="17" bestFit="1" customWidth="1"/>
    <col min="1161" max="1161" width="13.81640625" bestFit="1" customWidth="1"/>
    <col min="1162" max="1162" width="17" bestFit="1" customWidth="1"/>
    <col min="1163" max="1163" width="13.81640625" bestFit="1" customWidth="1"/>
    <col min="1164" max="1164" width="17" bestFit="1" customWidth="1"/>
    <col min="1165" max="1165" width="13.81640625" bestFit="1" customWidth="1"/>
    <col min="1166" max="1166" width="17" bestFit="1" customWidth="1"/>
    <col min="1167" max="1167" width="13.81640625" bestFit="1" customWidth="1"/>
    <col min="1168" max="1168" width="17" bestFit="1" customWidth="1"/>
    <col min="1169" max="1169" width="13.81640625" bestFit="1" customWidth="1"/>
    <col min="1170" max="1170" width="17" bestFit="1" customWidth="1"/>
    <col min="1171" max="1171" width="13.81640625" bestFit="1" customWidth="1"/>
    <col min="1172" max="1172" width="17" bestFit="1" customWidth="1"/>
    <col min="1173" max="1173" width="13.81640625" bestFit="1" customWidth="1"/>
    <col min="1174" max="1174" width="17" bestFit="1" customWidth="1"/>
    <col min="1175" max="1175" width="13.81640625" bestFit="1" customWidth="1"/>
    <col min="1176" max="1176" width="17" bestFit="1" customWidth="1"/>
    <col min="1177" max="1177" width="13.81640625" bestFit="1" customWidth="1"/>
    <col min="1178" max="1178" width="17" bestFit="1" customWidth="1"/>
    <col min="1179" max="1179" width="13.81640625" bestFit="1" customWidth="1"/>
    <col min="1180" max="1180" width="17" bestFit="1" customWidth="1"/>
    <col min="1181" max="1181" width="13.81640625" bestFit="1" customWidth="1"/>
    <col min="1182" max="1182" width="17" bestFit="1" customWidth="1"/>
    <col min="1183" max="1183" width="13.81640625" bestFit="1" customWidth="1"/>
    <col min="1184" max="1184" width="17" bestFit="1" customWidth="1"/>
    <col min="1185" max="1185" width="13.81640625" bestFit="1" customWidth="1"/>
    <col min="1186" max="1186" width="17" bestFit="1" customWidth="1"/>
    <col min="1187" max="1187" width="13.81640625" bestFit="1" customWidth="1"/>
    <col min="1188" max="1188" width="17" bestFit="1" customWidth="1"/>
    <col min="1189" max="1189" width="13.81640625" bestFit="1" customWidth="1"/>
    <col min="1190" max="1190" width="17" bestFit="1" customWidth="1"/>
    <col min="1191" max="1191" width="13.81640625" bestFit="1" customWidth="1"/>
    <col min="1192" max="1192" width="17" bestFit="1" customWidth="1"/>
    <col min="1193" max="1193" width="13.81640625" bestFit="1" customWidth="1"/>
    <col min="1194" max="1194" width="17" bestFit="1" customWidth="1"/>
    <col min="1195" max="1195" width="13.81640625" bestFit="1" customWidth="1"/>
    <col min="1196" max="1196" width="17" bestFit="1" customWidth="1"/>
    <col min="1197" max="1197" width="13.81640625" bestFit="1" customWidth="1"/>
    <col min="1198" max="1198" width="17" bestFit="1" customWidth="1"/>
    <col min="1199" max="1199" width="13.81640625" bestFit="1" customWidth="1"/>
    <col min="1200" max="1200" width="17" bestFit="1" customWidth="1"/>
    <col min="1201" max="1201" width="13.81640625" bestFit="1" customWidth="1"/>
    <col min="1202" max="1202" width="17" bestFit="1" customWidth="1"/>
    <col min="1203" max="1203" width="13.81640625" bestFit="1" customWidth="1"/>
    <col min="1204" max="1204" width="17" bestFit="1" customWidth="1"/>
    <col min="1205" max="1205" width="13.81640625" bestFit="1" customWidth="1"/>
    <col min="1206" max="1206" width="17" bestFit="1" customWidth="1"/>
    <col min="1207" max="1207" width="13.81640625" bestFit="1" customWidth="1"/>
    <col min="1208" max="1208" width="17" bestFit="1" customWidth="1"/>
    <col min="1209" max="1209" width="13.81640625" bestFit="1" customWidth="1"/>
    <col min="1210" max="1210" width="17" bestFit="1" customWidth="1"/>
    <col min="1211" max="1211" width="13.81640625" bestFit="1" customWidth="1"/>
    <col min="1212" max="1212" width="17" bestFit="1" customWidth="1"/>
    <col min="1213" max="1213" width="13.81640625" bestFit="1" customWidth="1"/>
    <col min="1214" max="1214" width="17" bestFit="1" customWidth="1"/>
    <col min="1215" max="1215" width="13.81640625" bestFit="1" customWidth="1"/>
    <col min="1216" max="1216" width="17" bestFit="1" customWidth="1"/>
    <col min="1217" max="1217" width="13.81640625" bestFit="1" customWidth="1"/>
    <col min="1218" max="1218" width="17" bestFit="1" customWidth="1"/>
    <col min="1219" max="1219" width="13.81640625" bestFit="1" customWidth="1"/>
    <col min="1220" max="1220" width="17" bestFit="1" customWidth="1"/>
    <col min="1221" max="1221" width="13.81640625" bestFit="1" customWidth="1"/>
    <col min="1222" max="1222" width="17" bestFit="1" customWidth="1"/>
    <col min="1223" max="1223" width="13.81640625" bestFit="1" customWidth="1"/>
    <col min="1224" max="1224" width="17" bestFit="1" customWidth="1"/>
    <col min="1225" max="1225" width="13.81640625" bestFit="1" customWidth="1"/>
    <col min="1226" max="1226" width="17" bestFit="1" customWidth="1"/>
    <col min="1227" max="1227" width="13.81640625" bestFit="1" customWidth="1"/>
    <col min="1228" max="1228" width="17" bestFit="1" customWidth="1"/>
    <col min="1229" max="1229" width="13.81640625" bestFit="1" customWidth="1"/>
    <col min="1230" max="1230" width="17" bestFit="1" customWidth="1"/>
    <col min="1231" max="1231" width="13.81640625" bestFit="1" customWidth="1"/>
    <col min="1232" max="1232" width="17" bestFit="1" customWidth="1"/>
    <col min="1233" max="1233" width="13.81640625" bestFit="1" customWidth="1"/>
    <col min="1234" max="1234" width="17" bestFit="1" customWidth="1"/>
    <col min="1235" max="1235" width="13.81640625" bestFit="1" customWidth="1"/>
    <col min="1236" max="1236" width="17" bestFit="1" customWidth="1"/>
    <col min="1237" max="1237" width="13.81640625" bestFit="1" customWidth="1"/>
    <col min="1238" max="1238" width="17" bestFit="1" customWidth="1"/>
    <col min="1239" max="1239" width="13.81640625" bestFit="1" customWidth="1"/>
    <col min="1240" max="1240" width="17" bestFit="1" customWidth="1"/>
    <col min="1241" max="1241" width="13.81640625" bestFit="1" customWidth="1"/>
    <col min="1242" max="1242" width="17" bestFit="1" customWidth="1"/>
    <col min="1243" max="1243" width="13.81640625" bestFit="1" customWidth="1"/>
    <col min="1244" max="1244" width="17" bestFit="1" customWidth="1"/>
    <col min="1245" max="1245" width="13.81640625" bestFit="1" customWidth="1"/>
    <col min="1246" max="1246" width="17" bestFit="1" customWidth="1"/>
    <col min="1247" max="1247" width="13.81640625" bestFit="1" customWidth="1"/>
    <col min="1248" max="1248" width="17" bestFit="1" customWidth="1"/>
    <col min="1249" max="1249" width="13.81640625" bestFit="1" customWidth="1"/>
    <col min="1250" max="1250" width="17" bestFit="1" customWidth="1"/>
    <col min="1251" max="1251" width="13.81640625" bestFit="1" customWidth="1"/>
    <col min="1252" max="1252" width="17" bestFit="1" customWidth="1"/>
    <col min="1253" max="1253" width="13.81640625" bestFit="1" customWidth="1"/>
    <col min="1254" max="1254" width="17" bestFit="1" customWidth="1"/>
    <col min="1255" max="1255" width="13.81640625" bestFit="1" customWidth="1"/>
    <col min="1256" max="1256" width="17" bestFit="1" customWidth="1"/>
    <col min="1257" max="1257" width="13.81640625" bestFit="1" customWidth="1"/>
    <col min="1258" max="1258" width="17" bestFit="1" customWidth="1"/>
    <col min="1259" max="1259" width="13.81640625" bestFit="1" customWidth="1"/>
    <col min="1260" max="1260" width="17" bestFit="1" customWidth="1"/>
    <col min="1261" max="1261" width="13.81640625" bestFit="1" customWidth="1"/>
    <col min="1262" max="1262" width="17" bestFit="1" customWidth="1"/>
    <col min="1263" max="1263" width="13.81640625" bestFit="1" customWidth="1"/>
    <col min="1264" max="1264" width="17" bestFit="1" customWidth="1"/>
    <col min="1265" max="1265" width="13.81640625" bestFit="1" customWidth="1"/>
    <col min="1266" max="1266" width="17" bestFit="1" customWidth="1"/>
    <col min="1267" max="1267" width="13.81640625" bestFit="1" customWidth="1"/>
    <col min="1268" max="1268" width="17" bestFit="1" customWidth="1"/>
    <col min="1269" max="1269" width="13.81640625" bestFit="1" customWidth="1"/>
    <col min="1270" max="1270" width="17" bestFit="1" customWidth="1"/>
    <col min="1271" max="1271" width="13.81640625" bestFit="1" customWidth="1"/>
    <col min="1272" max="1272" width="17" bestFit="1" customWidth="1"/>
    <col min="1273" max="1273" width="13.81640625" bestFit="1" customWidth="1"/>
    <col min="1274" max="1274" width="17" bestFit="1" customWidth="1"/>
    <col min="1275" max="1275" width="13.81640625" bestFit="1" customWidth="1"/>
    <col min="1276" max="1276" width="17" bestFit="1" customWidth="1"/>
    <col min="1277" max="1277" width="13.81640625" bestFit="1" customWidth="1"/>
    <col min="1278" max="1278" width="17" bestFit="1" customWidth="1"/>
    <col min="1279" max="1279" width="13.81640625" bestFit="1" customWidth="1"/>
    <col min="1280" max="1280" width="17" bestFit="1" customWidth="1"/>
    <col min="1281" max="1281" width="13.81640625" bestFit="1" customWidth="1"/>
    <col min="1282" max="1282" width="17" bestFit="1" customWidth="1"/>
    <col min="1283" max="1283" width="13.81640625" bestFit="1" customWidth="1"/>
    <col min="1284" max="1284" width="17" bestFit="1" customWidth="1"/>
    <col min="1285" max="1285" width="13.81640625" bestFit="1" customWidth="1"/>
    <col min="1286" max="1286" width="17" bestFit="1" customWidth="1"/>
    <col min="1287" max="1287" width="13.81640625" bestFit="1" customWidth="1"/>
    <col min="1288" max="1288" width="17" bestFit="1" customWidth="1"/>
    <col min="1289" max="1289" width="13.81640625" bestFit="1" customWidth="1"/>
    <col min="1290" max="1290" width="17" bestFit="1" customWidth="1"/>
    <col min="1291" max="1291" width="13.81640625" bestFit="1" customWidth="1"/>
    <col min="1292" max="1292" width="17" bestFit="1" customWidth="1"/>
    <col min="1293" max="1293" width="13.81640625" bestFit="1" customWidth="1"/>
    <col min="1294" max="1294" width="17" bestFit="1" customWidth="1"/>
    <col min="1295" max="1295" width="13.81640625" bestFit="1" customWidth="1"/>
    <col min="1296" max="1296" width="17" bestFit="1" customWidth="1"/>
    <col min="1297" max="1297" width="13.81640625" bestFit="1" customWidth="1"/>
    <col min="1298" max="1298" width="17" bestFit="1" customWidth="1"/>
    <col min="1299" max="1299" width="13.81640625" bestFit="1" customWidth="1"/>
    <col min="1300" max="1300" width="17" bestFit="1" customWidth="1"/>
    <col min="1301" max="1301" width="13.81640625" bestFit="1" customWidth="1"/>
    <col min="1302" max="1302" width="17" bestFit="1" customWidth="1"/>
    <col min="1303" max="1303" width="13.81640625" bestFit="1" customWidth="1"/>
    <col min="1304" max="1304" width="17" bestFit="1" customWidth="1"/>
    <col min="1305" max="1305" width="13.81640625" bestFit="1" customWidth="1"/>
    <col min="1306" max="1306" width="17" bestFit="1" customWidth="1"/>
    <col min="1307" max="1307" width="13.81640625" bestFit="1" customWidth="1"/>
    <col min="1308" max="1308" width="17" bestFit="1" customWidth="1"/>
    <col min="1309" max="1309" width="13.81640625" bestFit="1" customWidth="1"/>
    <col min="1310" max="1310" width="17" bestFit="1" customWidth="1"/>
    <col min="1311" max="1311" width="13.81640625" bestFit="1" customWidth="1"/>
    <col min="1312" max="1312" width="17" bestFit="1" customWidth="1"/>
    <col min="1313" max="1313" width="13.81640625" bestFit="1" customWidth="1"/>
    <col min="1314" max="1314" width="17" bestFit="1" customWidth="1"/>
    <col min="1315" max="1315" width="13.81640625" bestFit="1" customWidth="1"/>
    <col min="1316" max="1316" width="17" bestFit="1" customWidth="1"/>
    <col min="1317" max="1317" width="13.81640625" bestFit="1" customWidth="1"/>
    <col min="1318" max="1318" width="22.1796875" bestFit="1" customWidth="1"/>
    <col min="1319" max="1319" width="19" bestFit="1" customWidth="1"/>
    <col min="1320" max="1320" width="17" bestFit="1" customWidth="1"/>
    <col min="1321" max="1321" width="13.81640625" bestFit="1" customWidth="1"/>
    <col min="1322" max="1322" width="17" bestFit="1" customWidth="1"/>
    <col min="1323" max="1323" width="13.81640625" bestFit="1" customWidth="1"/>
    <col min="1324" max="1324" width="17" bestFit="1" customWidth="1"/>
    <col min="1325" max="1325" width="13.81640625" bestFit="1" customWidth="1"/>
    <col min="1326" max="1326" width="17" bestFit="1" customWidth="1"/>
    <col min="1327" max="1327" width="13.81640625" bestFit="1" customWidth="1"/>
    <col min="1328" max="1328" width="17" bestFit="1" customWidth="1"/>
    <col min="1329" max="1329" width="13.81640625" bestFit="1" customWidth="1"/>
    <col min="1330" max="1330" width="17" bestFit="1" customWidth="1"/>
    <col min="1331" max="1331" width="13.81640625" bestFit="1" customWidth="1"/>
    <col min="1332" max="1332" width="17" bestFit="1" customWidth="1"/>
    <col min="1333" max="1333" width="13.81640625" bestFit="1" customWidth="1"/>
    <col min="1334" max="1334" width="17" bestFit="1" customWidth="1"/>
    <col min="1335" max="1335" width="13.81640625" bestFit="1" customWidth="1"/>
    <col min="1336" max="1336" width="17" bestFit="1" customWidth="1"/>
    <col min="1337" max="1337" width="13.81640625" bestFit="1" customWidth="1"/>
    <col min="1338" max="1338" width="17" bestFit="1" customWidth="1"/>
    <col min="1339" max="1339" width="13.81640625" bestFit="1" customWidth="1"/>
    <col min="1340" max="1340" width="17" bestFit="1" customWidth="1"/>
    <col min="1341" max="1341" width="13.81640625" bestFit="1" customWidth="1"/>
    <col min="1342" max="1342" width="17" bestFit="1" customWidth="1"/>
    <col min="1343" max="1343" width="13.81640625" bestFit="1" customWidth="1"/>
    <col min="1344" max="1344" width="17" bestFit="1" customWidth="1"/>
    <col min="1345" max="1345" width="13.81640625" bestFit="1" customWidth="1"/>
    <col min="1346" max="1346" width="17" bestFit="1" customWidth="1"/>
    <col min="1347" max="1347" width="13.81640625" bestFit="1" customWidth="1"/>
    <col min="1348" max="1348" width="17" bestFit="1" customWidth="1"/>
    <col min="1349" max="1349" width="13.81640625" bestFit="1" customWidth="1"/>
    <col min="1350" max="1350" width="17" bestFit="1" customWidth="1"/>
    <col min="1351" max="1351" width="13.81640625" bestFit="1" customWidth="1"/>
    <col min="1352" max="1352" width="17" bestFit="1" customWidth="1"/>
    <col min="1353" max="1353" width="13.81640625" bestFit="1" customWidth="1"/>
    <col min="1354" max="1354" width="17" bestFit="1" customWidth="1"/>
    <col min="1355" max="1355" width="13.81640625" bestFit="1" customWidth="1"/>
    <col min="1356" max="1356" width="17" bestFit="1" customWidth="1"/>
    <col min="1357" max="1357" width="13.81640625" bestFit="1" customWidth="1"/>
    <col min="1358" max="1358" width="17" bestFit="1" customWidth="1"/>
    <col min="1359" max="1359" width="13.81640625" bestFit="1" customWidth="1"/>
    <col min="1360" max="1360" width="17" bestFit="1" customWidth="1"/>
    <col min="1361" max="1361" width="13.81640625" bestFit="1" customWidth="1"/>
    <col min="1362" max="1362" width="17" bestFit="1" customWidth="1"/>
    <col min="1363" max="1363" width="13.81640625" bestFit="1" customWidth="1"/>
    <col min="1364" max="1364" width="17" bestFit="1" customWidth="1"/>
    <col min="1365" max="1365" width="13.81640625" bestFit="1" customWidth="1"/>
    <col min="1366" max="1366" width="17" bestFit="1" customWidth="1"/>
    <col min="1367" max="1367" width="13.81640625" bestFit="1" customWidth="1"/>
    <col min="1368" max="1368" width="17" bestFit="1" customWidth="1"/>
    <col min="1369" max="1369" width="13.81640625" bestFit="1" customWidth="1"/>
    <col min="1370" max="1370" width="17" bestFit="1" customWidth="1"/>
    <col min="1371" max="1371" width="13.81640625" bestFit="1" customWidth="1"/>
    <col min="1372" max="1372" width="17" bestFit="1" customWidth="1"/>
    <col min="1373" max="1373" width="13.81640625" bestFit="1" customWidth="1"/>
    <col min="1374" max="1374" width="17" bestFit="1" customWidth="1"/>
    <col min="1375" max="1375" width="13.81640625" bestFit="1" customWidth="1"/>
    <col min="1376" max="1376" width="17" bestFit="1" customWidth="1"/>
    <col min="1377" max="1377" width="13.81640625" bestFit="1" customWidth="1"/>
    <col min="1378" max="1378" width="20.26953125" bestFit="1" customWidth="1"/>
    <col min="1379" max="1379" width="17.1796875" bestFit="1" customWidth="1"/>
    <col min="1380" max="1380" width="17" bestFit="1" customWidth="1"/>
    <col min="1381" max="1381" width="13.81640625" bestFit="1" customWidth="1"/>
    <col min="1382" max="1382" width="17" bestFit="1" customWidth="1"/>
    <col min="1383" max="1383" width="13.81640625" bestFit="1" customWidth="1"/>
    <col min="1384" max="1384" width="17" bestFit="1" customWidth="1"/>
    <col min="1385" max="1385" width="13.81640625" bestFit="1" customWidth="1"/>
    <col min="1386" max="1386" width="17" bestFit="1" customWidth="1"/>
    <col min="1387" max="1387" width="13.81640625" bestFit="1" customWidth="1"/>
    <col min="1388" max="1388" width="17" bestFit="1" customWidth="1"/>
    <col min="1389" max="1389" width="13.81640625" bestFit="1" customWidth="1"/>
    <col min="1390" max="1390" width="17" bestFit="1" customWidth="1"/>
    <col min="1391" max="1391" width="13.81640625" bestFit="1" customWidth="1"/>
    <col min="1392" max="1392" width="17" bestFit="1" customWidth="1"/>
    <col min="1393" max="1393" width="13.81640625" bestFit="1" customWidth="1"/>
    <col min="1394" max="1394" width="17" bestFit="1" customWidth="1"/>
    <col min="1395" max="1395" width="13.81640625" bestFit="1" customWidth="1"/>
    <col min="1396" max="1396" width="17" bestFit="1" customWidth="1"/>
    <col min="1397" max="1397" width="13.81640625" bestFit="1" customWidth="1"/>
    <col min="1398" max="1398" width="17" bestFit="1" customWidth="1"/>
    <col min="1399" max="1399" width="13.81640625" bestFit="1" customWidth="1"/>
    <col min="1400" max="1400" width="17" bestFit="1" customWidth="1"/>
    <col min="1401" max="1401" width="13.81640625" bestFit="1" customWidth="1"/>
    <col min="1402" max="1402" width="17" bestFit="1" customWidth="1"/>
    <col min="1403" max="1403" width="13.81640625" bestFit="1" customWidth="1"/>
    <col min="1404" max="1404" width="17" bestFit="1" customWidth="1"/>
    <col min="1405" max="1405" width="13.81640625" bestFit="1" customWidth="1"/>
    <col min="1406" max="1406" width="17" bestFit="1" customWidth="1"/>
    <col min="1407" max="1407" width="13.81640625" bestFit="1" customWidth="1"/>
    <col min="1408" max="1408" width="17" bestFit="1" customWidth="1"/>
    <col min="1409" max="1409" width="13.81640625" bestFit="1" customWidth="1"/>
    <col min="1410" max="1410" width="17" bestFit="1" customWidth="1"/>
    <col min="1411" max="1411" width="13.81640625" bestFit="1" customWidth="1"/>
    <col min="1412" max="1412" width="17" bestFit="1" customWidth="1"/>
    <col min="1413" max="1413" width="13.81640625" bestFit="1" customWidth="1"/>
    <col min="1414" max="1414" width="17" bestFit="1" customWidth="1"/>
    <col min="1415" max="1415" width="13.81640625" bestFit="1" customWidth="1"/>
    <col min="1416" max="1416" width="17" bestFit="1" customWidth="1"/>
    <col min="1417" max="1417" width="13.81640625" bestFit="1" customWidth="1"/>
    <col min="1418" max="1418" width="17" bestFit="1" customWidth="1"/>
    <col min="1419" max="1419" width="13.81640625" bestFit="1" customWidth="1"/>
    <col min="1420" max="1420" width="17" bestFit="1" customWidth="1"/>
    <col min="1421" max="1421" width="13.81640625" bestFit="1" customWidth="1"/>
    <col min="1422" max="1422" width="17" bestFit="1" customWidth="1"/>
    <col min="1423" max="1423" width="13.81640625" bestFit="1" customWidth="1"/>
    <col min="1424" max="1424" width="17" bestFit="1" customWidth="1"/>
    <col min="1425" max="1425" width="13.81640625" bestFit="1" customWidth="1"/>
    <col min="1426" max="1426" width="17" bestFit="1" customWidth="1"/>
    <col min="1427" max="1427" width="13.81640625" bestFit="1" customWidth="1"/>
    <col min="1428" max="1428" width="17" bestFit="1" customWidth="1"/>
    <col min="1429" max="1429" width="13.81640625" bestFit="1" customWidth="1"/>
    <col min="1430" max="1430" width="17" bestFit="1" customWidth="1"/>
    <col min="1431" max="1431" width="13.81640625" bestFit="1" customWidth="1"/>
    <col min="1432" max="1432" width="17" bestFit="1" customWidth="1"/>
    <col min="1433" max="1433" width="13.81640625" bestFit="1" customWidth="1"/>
    <col min="1434" max="1434" width="17" bestFit="1" customWidth="1"/>
    <col min="1435" max="1435" width="13.81640625" bestFit="1" customWidth="1"/>
    <col min="1436" max="1436" width="17" bestFit="1" customWidth="1"/>
    <col min="1437" max="1437" width="13.81640625" bestFit="1" customWidth="1"/>
    <col min="1438" max="1438" width="17" bestFit="1" customWidth="1"/>
    <col min="1439" max="1439" width="13.81640625" bestFit="1" customWidth="1"/>
    <col min="1440" max="1440" width="17" bestFit="1" customWidth="1"/>
    <col min="1441" max="1441" width="13.81640625" bestFit="1" customWidth="1"/>
    <col min="1442" max="1442" width="17" bestFit="1" customWidth="1"/>
    <col min="1443" max="1443" width="13.81640625" bestFit="1" customWidth="1"/>
    <col min="1444" max="1444" width="17" bestFit="1" customWidth="1"/>
    <col min="1445" max="1445" width="13.81640625" bestFit="1" customWidth="1"/>
    <col min="1446" max="1446" width="17" bestFit="1" customWidth="1"/>
    <col min="1447" max="1447" width="13.81640625" bestFit="1" customWidth="1"/>
    <col min="1448" max="1448" width="17" bestFit="1" customWidth="1"/>
    <col min="1449" max="1449" width="13.81640625" bestFit="1" customWidth="1"/>
    <col min="1450" max="1450" width="17" bestFit="1" customWidth="1"/>
    <col min="1451" max="1451" width="13.81640625" bestFit="1" customWidth="1"/>
    <col min="1452" max="1452" width="17" bestFit="1" customWidth="1"/>
    <col min="1453" max="1453" width="13.81640625" bestFit="1" customWidth="1"/>
    <col min="1454" max="1454" width="17" bestFit="1" customWidth="1"/>
    <col min="1455" max="1455" width="13.81640625" bestFit="1" customWidth="1"/>
    <col min="1456" max="1456" width="17" bestFit="1" customWidth="1"/>
    <col min="1457" max="1457" width="13.81640625" bestFit="1" customWidth="1"/>
    <col min="1458" max="1458" width="17" bestFit="1" customWidth="1"/>
    <col min="1459" max="1459" width="13.81640625" bestFit="1" customWidth="1"/>
    <col min="1460" max="1460" width="17" bestFit="1" customWidth="1"/>
    <col min="1461" max="1461" width="13.81640625" bestFit="1" customWidth="1"/>
    <col min="1462" max="1462" width="17" bestFit="1" customWidth="1"/>
    <col min="1463" max="1463" width="13.81640625" bestFit="1" customWidth="1"/>
    <col min="1464" max="1464" width="17" bestFit="1" customWidth="1"/>
    <col min="1465" max="1465" width="13.81640625" bestFit="1" customWidth="1"/>
    <col min="1466" max="1466" width="17" bestFit="1" customWidth="1"/>
    <col min="1467" max="1467" width="13.81640625" bestFit="1" customWidth="1"/>
    <col min="1468" max="1468" width="17" bestFit="1" customWidth="1"/>
    <col min="1469" max="1469" width="13.81640625" bestFit="1" customWidth="1"/>
    <col min="1470" max="1470" width="17" bestFit="1" customWidth="1"/>
    <col min="1471" max="1471" width="13.81640625" bestFit="1" customWidth="1"/>
    <col min="1472" max="1472" width="17" bestFit="1" customWidth="1"/>
    <col min="1473" max="1473" width="13.81640625" bestFit="1" customWidth="1"/>
    <col min="1474" max="1474" width="17" bestFit="1" customWidth="1"/>
    <col min="1475" max="1475" width="13.81640625" bestFit="1" customWidth="1"/>
    <col min="1476" max="1476" width="17" bestFit="1" customWidth="1"/>
    <col min="1477" max="1477" width="13.81640625" bestFit="1" customWidth="1"/>
    <col min="1478" max="1478" width="17" bestFit="1" customWidth="1"/>
    <col min="1479" max="1479" width="13.81640625" bestFit="1" customWidth="1"/>
    <col min="1480" max="1480" width="17" bestFit="1" customWidth="1"/>
    <col min="1481" max="1481" width="13.81640625" bestFit="1" customWidth="1"/>
    <col min="1482" max="1482" width="17" bestFit="1" customWidth="1"/>
    <col min="1483" max="1483" width="13.81640625" bestFit="1" customWidth="1"/>
    <col min="1484" max="1484" width="17" bestFit="1" customWidth="1"/>
    <col min="1485" max="1485" width="13.81640625" bestFit="1" customWidth="1"/>
    <col min="1486" max="1486" width="17" bestFit="1" customWidth="1"/>
    <col min="1487" max="1487" width="13.81640625" bestFit="1" customWidth="1"/>
    <col min="1488" max="1488" width="17" bestFit="1" customWidth="1"/>
    <col min="1489" max="1489" width="13.81640625" bestFit="1" customWidth="1"/>
    <col min="1490" max="1490" width="17" bestFit="1" customWidth="1"/>
    <col min="1491" max="1491" width="13.81640625" bestFit="1" customWidth="1"/>
    <col min="1492" max="1492" width="17" bestFit="1" customWidth="1"/>
    <col min="1493" max="1493" width="13.81640625" bestFit="1" customWidth="1"/>
    <col min="1494" max="1494" width="17" bestFit="1" customWidth="1"/>
    <col min="1495" max="1495" width="13.81640625" bestFit="1" customWidth="1"/>
    <col min="1496" max="1496" width="17" bestFit="1" customWidth="1"/>
    <col min="1497" max="1497" width="13.81640625" bestFit="1" customWidth="1"/>
    <col min="1498" max="1498" width="17" bestFit="1" customWidth="1"/>
    <col min="1499" max="1499" width="13.81640625" bestFit="1" customWidth="1"/>
    <col min="1500" max="1500" width="17" bestFit="1" customWidth="1"/>
    <col min="1501" max="1501" width="13.81640625" bestFit="1" customWidth="1"/>
    <col min="1502" max="1502" width="17" bestFit="1" customWidth="1"/>
    <col min="1503" max="1503" width="13.81640625" bestFit="1" customWidth="1"/>
    <col min="1504" max="1504" width="17" bestFit="1" customWidth="1"/>
    <col min="1505" max="1505" width="13.81640625" bestFit="1" customWidth="1"/>
    <col min="1506" max="1506" width="17" bestFit="1" customWidth="1"/>
    <col min="1507" max="1507" width="13.81640625" bestFit="1" customWidth="1"/>
    <col min="1508" max="1508" width="17" bestFit="1" customWidth="1"/>
    <col min="1509" max="1509" width="13.81640625" bestFit="1" customWidth="1"/>
    <col min="1510" max="1510" width="17" bestFit="1" customWidth="1"/>
    <col min="1511" max="1511" width="13.81640625" bestFit="1" customWidth="1"/>
    <col min="1512" max="1512" width="17" bestFit="1" customWidth="1"/>
    <col min="1513" max="1513" width="13.81640625" bestFit="1" customWidth="1"/>
    <col min="1514" max="1514" width="17" bestFit="1" customWidth="1"/>
    <col min="1515" max="1515" width="13.81640625" bestFit="1" customWidth="1"/>
    <col min="1516" max="1516" width="17" bestFit="1" customWidth="1"/>
    <col min="1517" max="1517" width="13.81640625" bestFit="1" customWidth="1"/>
    <col min="1518" max="1518" width="17" bestFit="1" customWidth="1"/>
    <col min="1519" max="1519" width="13.81640625" bestFit="1" customWidth="1"/>
    <col min="1520" max="1520" width="17" bestFit="1" customWidth="1"/>
    <col min="1521" max="1521" width="13.81640625" bestFit="1" customWidth="1"/>
    <col min="1522" max="1522" width="17" bestFit="1" customWidth="1"/>
    <col min="1523" max="1523" width="13.81640625" bestFit="1" customWidth="1"/>
    <col min="1524" max="1524" width="17" bestFit="1" customWidth="1"/>
    <col min="1525" max="1525" width="13.81640625" bestFit="1" customWidth="1"/>
    <col min="1526" max="1526" width="17" bestFit="1" customWidth="1"/>
    <col min="1527" max="1527" width="13.81640625" bestFit="1" customWidth="1"/>
    <col min="1528" max="1528" width="17" bestFit="1" customWidth="1"/>
    <col min="1529" max="1529" width="13.81640625" bestFit="1" customWidth="1"/>
    <col min="1530" max="1530" width="17" bestFit="1" customWidth="1"/>
    <col min="1531" max="1531" width="13.81640625" bestFit="1" customWidth="1"/>
    <col min="1532" max="1532" width="17" bestFit="1" customWidth="1"/>
    <col min="1533" max="1533" width="13.81640625" bestFit="1" customWidth="1"/>
    <col min="1534" max="1534" width="17" bestFit="1" customWidth="1"/>
    <col min="1535" max="1535" width="13.81640625" bestFit="1" customWidth="1"/>
    <col min="1536" max="1536" width="17" bestFit="1" customWidth="1"/>
    <col min="1537" max="1537" width="13.81640625" bestFit="1" customWidth="1"/>
    <col min="1538" max="1538" width="17" bestFit="1" customWidth="1"/>
    <col min="1539" max="1539" width="13.81640625" bestFit="1" customWidth="1"/>
    <col min="1540" max="1540" width="17" bestFit="1" customWidth="1"/>
    <col min="1541" max="1541" width="13.81640625" bestFit="1" customWidth="1"/>
    <col min="1542" max="1542" width="17" bestFit="1" customWidth="1"/>
    <col min="1543" max="1543" width="13.81640625" bestFit="1" customWidth="1"/>
    <col min="1544" max="1544" width="17" bestFit="1" customWidth="1"/>
    <col min="1545" max="1545" width="13.81640625" bestFit="1" customWidth="1"/>
    <col min="1546" max="1546" width="17" bestFit="1" customWidth="1"/>
    <col min="1547" max="1547" width="13.81640625" bestFit="1" customWidth="1"/>
    <col min="1548" max="1548" width="17" bestFit="1" customWidth="1"/>
    <col min="1549" max="1549" width="13.81640625" bestFit="1" customWidth="1"/>
    <col min="1550" max="1550" width="17" bestFit="1" customWidth="1"/>
    <col min="1551" max="1551" width="13.81640625" bestFit="1" customWidth="1"/>
    <col min="1552" max="1552" width="17" bestFit="1" customWidth="1"/>
    <col min="1553" max="1553" width="13.81640625" bestFit="1" customWidth="1"/>
    <col min="1554" max="1554" width="17" bestFit="1" customWidth="1"/>
    <col min="1555" max="1555" width="13.81640625" bestFit="1" customWidth="1"/>
    <col min="1556" max="1556" width="17" bestFit="1" customWidth="1"/>
    <col min="1557" max="1557" width="13.81640625" bestFit="1" customWidth="1"/>
    <col min="1558" max="1558" width="17" bestFit="1" customWidth="1"/>
    <col min="1559" max="1559" width="13.81640625" bestFit="1" customWidth="1"/>
    <col min="1560" max="1560" width="17" bestFit="1" customWidth="1"/>
    <col min="1561" max="1561" width="13.81640625" bestFit="1" customWidth="1"/>
    <col min="1562" max="1562" width="17" bestFit="1" customWidth="1"/>
    <col min="1563" max="1563" width="13.81640625" bestFit="1" customWidth="1"/>
    <col min="1564" max="1564" width="17" bestFit="1" customWidth="1"/>
    <col min="1565" max="1565" width="13.81640625" bestFit="1" customWidth="1"/>
    <col min="1566" max="1566" width="17" bestFit="1" customWidth="1"/>
    <col min="1567" max="1567" width="13.81640625" bestFit="1" customWidth="1"/>
    <col min="1568" max="1568" width="17" bestFit="1" customWidth="1"/>
    <col min="1569" max="1569" width="13.81640625" bestFit="1" customWidth="1"/>
    <col min="1570" max="1570" width="17" bestFit="1" customWidth="1"/>
    <col min="1571" max="1571" width="13.81640625" bestFit="1" customWidth="1"/>
    <col min="1572" max="1572" width="17" bestFit="1" customWidth="1"/>
    <col min="1573" max="1573" width="13.81640625" bestFit="1" customWidth="1"/>
    <col min="1574" max="1574" width="17" bestFit="1" customWidth="1"/>
    <col min="1575" max="1575" width="13.81640625" bestFit="1" customWidth="1"/>
    <col min="1576" max="1576" width="17" bestFit="1" customWidth="1"/>
    <col min="1577" max="1577" width="13.81640625" bestFit="1" customWidth="1"/>
    <col min="1578" max="1578" width="17" bestFit="1" customWidth="1"/>
    <col min="1579" max="1579" width="13.81640625" bestFit="1" customWidth="1"/>
    <col min="1580" max="1580" width="17" bestFit="1" customWidth="1"/>
    <col min="1581" max="1581" width="13.81640625" bestFit="1" customWidth="1"/>
    <col min="1582" max="1582" width="17" bestFit="1" customWidth="1"/>
    <col min="1583" max="1583" width="13.81640625" bestFit="1" customWidth="1"/>
    <col min="1584" max="1584" width="17" bestFit="1" customWidth="1"/>
    <col min="1585" max="1585" width="13.81640625" bestFit="1" customWidth="1"/>
    <col min="1586" max="1586" width="17" bestFit="1" customWidth="1"/>
    <col min="1587" max="1587" width="13.81640625" bestFit="1" customWidth="1"/>
    <col min="1588" max="1588" width="17" bestFit="1" customWidth="1"/>
    <col min="1589" max="1589" width="13.81640625" bestFit="1" customWidth="1"/>
    <col min="1590" max="1590" width="17" bestFit="1" customWidth="1"/>
    <col min="1591" max="1591" width="13.81640625" bestFit="1" customWidth="1"/>
    <col min="1592" max="1592" width="17" bestFit="1" customWidth="1"/>
    <col min="1593" max="1593" width="13.81640625" bestFit="1" customWidth="1"/>
    <col min="1594" max="1594" width="17" bestFit="1" customWidth="1"/>
    <col min="1595" max="1595" width="13.81640625" bestFit="1" customWidth="1"/>
    <col min="1596" max="1596" width="17" bestFit="1" customWidth="1"/>
    <col min="1597" max="1597" width="13.81640625" bestFit="1" customWidth="1"/>
    <col min="1598" max="1598" width="17" bestFit="1" customWidth="1"/>
    <col min="1599" max="1599" width="13.81640625" bestFit="1" customWidth="1"/>
    <col min="1600" max="1600" width="17" bestFit="1" customWidth="1"/>
    <col min="1601" max="1601" width="13.81640625" bestFit="1" customWidth="1"/>
    <col min="1602" max="1602" width="17" bestFit="1" customWidth="1"/>
    <col min="1603" max="1603" width="13.81640625" bestFit="1" customWidth="1"/>
    <col min="1604" max="1604" width="17" bestFit="1" customWidth="1"/>
    <col min="1605" max="1605" width="13.81640625" bestFit="1" customWidth="1"/>
    <col min="1606" max="1606" width="17" bestFit="1" customWidth="1"/>
    <col min="1607" max="1607" width="13.81640625" bestFit="1" customWidth="1"/>
    <col min="1608" max="1608" width="17" bestFit="1" customWidth="1"/>
    <col min="1609" max="1609" width="13.81640625" bestFit="1" customWidth="1"/>
    <col min="1610" max="1610" width="17" bestFit="1" customWidth="1"/>
    <col min="1611" max="1611" width="13.81640625" bestFit="1" customWidth="1"/>
    <col min="1612" max="1612" width="17" bestFit="1" customWidth="1"/>
    <col min="1613" max="1613" width="13.81640625" bestFit="1" customWidth="1"/>
    <col min="1614" max="1614" width="17" bestFit="1" customWidth="1"/>
    <col min="1615" max="1615" width="13.81640625" bestFit="1" customWidth="1"/>
    <col min="1616" max="1616" width="17" bestFit="1" customWidth="1"/>
    <col min="1617" max="1617" width="13.81640625" bestFit="1" customWidth="1"/>
    <col min="1618" max="1618" width="17" bestFit="1" customWidth="1"/>
    <col min="1619" max="1619" width="13.81640625" bestFit="1" customWidth="1"/>
    <col min="1620" max="1620" width="17" bestFit="1" customWidth="1"/>
    <col min="1621" max="1621" width="13.81640625" bestFit="1" customWidth="1"/>
    <col min="1622" max="1622" width="17" bestFit="1" customWidth="1"/>
    <col min="1623" max="1623" width="13.81640625" bestFit="1" customWidth="1"/>
    <col min="1624" max="1624" width="17" bestFit="1" customWidth="1"/>
    <col min="1625" max="1625" width="13.81640625" bestFit="1" customWidth="1"/>
    <col min="1626" max="1626" width="17" bestFit="1" customWidth="1"/>
    <col min="1627" max="1627" width="13.81640625" bestFit="1" customWidth="1"/>
    <col min="1628" max="1628" width="17" bestFit="1" customWidth="1"/>
    <col min="1629" max="1629" width="13.81640625" bestFit="1" customWidth="1"/>
    <col min="1630" max="1630" width="17" bestFit="1" customWidth="1"/>
    <col min="1631" max="1631" width="13.81640625" bestFit="1" customWidth="1"/>
    <col min="1632" max="1632" width="17" bestFit="1" customWidth="1"/>
    <col min="1633" max="1633" width="13.81640625" bestFit="1" customWidth="1"/>
    <col min="1634" max="1634" width="17" bestFit="1" customWidth="1"/>
    <col min="1635" max="1635" width="13.81640625" bestFit="1" customWidth="1"/>
    <col min="1636" max="1636" width="17" bestFit="1" customWidth="1"/>
    <col min="1637" max="1637" width="13.81640625" bestFit="1" customWidth="1"/>
    <col min="1638" max="1638" width="17" bestFit="1" customWidth="1"/>
    <col min="1639" max="1639" width="13.81640625" bestFit="1" customWidth="1"/>
    <col min="1640" max="1640" width="17" bestFit="1" customWidth="1"/>
    <col min="1641" max="1641" width="13.81640625" bestFit="1" customWidth="1"/>
    <col min="1642" max="1642" width="17" bestFit="1" customWidth="1"/>
    <col min="1643" max="1643" width="13.81640625" bestFit="1" customWidth="1"/>
    <col min="1644" max="1644" width="17" bestFit="1" customWidth="1"/>
    <col min="1645" max="1645" width="13.81640625" bestFit="1" customWidth="1"/>
    <col min="1646" max="1646" width="17" bestFit="1" customWidth="1"/>
    <col min="1647" max="1647" width="13.81640625" bestFit="1" customWidth="1"/>
    <col min="1648" max="1648" width="17" bestFit="1" customWidth="1"/>
    <col min="1649" max="1649" width="13.81640625" bestFit="1" customWidth="1"/>
    <col min="1650" max="1650" width="17" bestFit="1" customWidth="1"/>
    <col min="1651" max="1651" width="13.81640625" bestFit="1" customWidth="1"/>
    <col min="1652" max="1652" width="17" bestFit="1" customWidth="1"/>
    <col min="1653" max="1653" width="13.81640625" bestFit="1" customWidth="1"/>
    <col min="1654" max="1654" width="17" bestFit="1" customWidth="1"/>
    <col min="1655" max="1655" width="13.81640625" bestFit="1" customWidth="1"/>
    <col min="1656" max="1656" width="17" bestFit="1" customWidth="1"/>
    <col min="1657" max="1657" width="13.81640625" bestFit="1" customWidth="1"/>
    <col min="1658" max="1658" width="17" bestFit="1" customWidth="1"/>
    <col min="1659" max="1659" width="13.81640625" bestFit="1" customWidth="1"/>
    <col min="1660" max="1660" width="17" bestFit="1" customWidth="1"/>
    <col min="1661" max="1661" width="13.81640625" bestFit="1" customWidth="1"/>
    <col min="1662" max="1662" width="17" bestFit="1" customWidth="1"/>
    <col min="1663" max="1663" width="13.81640625" bestFit="1" customWidth="1"/>
    <col min="1664" max="1664" width="17" bestFit="1" customWidth="1"/>
    <col min="1665" max="1665" width="13.81640625" bestFit="1" customWidth="1"/>
    <col min="1666" max="1666" width="17" bestFit="1" customWidth="1"/>
    <col min="1667" max="1667" width="13.81640625" bestFit="1" customWidth="1"/>
    <col min="1668" max="1668" width="17" bestFit="1" customWidth="1"/>
    <col min="1669" max="1669" width="13.81640625" bestFit="1" customWidth="1"/>
    <col min="1670" max="1670" width="17" bestFit="1" customWidth="1"/>
    <col min="1671" max="1671" width="13.81640625" bestFit="1" customWidth="1"/>
    <col min="1672" max="1672" width="17" bestFit="1" customWidth="1"/>
    <col min="1673" max="1673" width="13.81640625" bestFit="1" customWidth="1"/>
    <col min="1674" max="1674" width="17" bestFit="1" customWidth="1"/>
    <col min="1675" max="1675" width="13.81640625" bestFit="1" customWidth="1"/>
    <col min="1676" max="1676" width="17" bestFit="1" customWidth="1"/>
    <col min="1677" max="1677" width="13.81640625" bestFit="1" customWidth="1"/>
    <col min="1678" max="1678" width="17" bestFit="1" customWidth="1"/>
    <col min="1679" max="1679" width="13.81640625" bestFit="1" customWidth="1"/>
    <col min="1680" max="1680" width="17" bestFit="1" customWidth="1"/>
    <col min="1681" max="1681" width="13.81640625" bestFit="1" customWidth="1"/>
    <col min="1682" max="1682" width="17" bestFit="1" customWidth="1"/>
    <col min="1683" max="1683" width="13.81640625" bestFit="1" customWidth="1"/>
    <col min="1684" max="1684" width="17" bestFit="1" customWidth="1"/>
    <col min="1685" max="1685" width="13.81640625" bestFit="1" customWidth="1"/>
    <col min="1686" max="1686" width="17" bestFit="1" customWidth="1"/>
    <col min="1687" max="1687" width="13.81640625" bestFit="1" customWidth="1"/>
    <col min="1688" max="1688" width="17" bestFit="1" customWidth="1"/>
    <col min="1689" max="1689" width="13.81640625" bestFit="1" customWidth="1"/>
    <col min="1690" max="1690" width="17" bestFit="1" customWidth="1"/>
    <col min="1691" max="1691" width="13.81640625" bestFit="1" customWidth="1"/>
    <col min="1692" max="1692" width="17" bestFit="1" customWidth="1"/>
    <col min="1693" max="1693" width="13.81640625" bestFit="1" customWidth="1"/>
    <col min="1694" max="1694" width="17" bestFit="1" customWidth="1"/>
    <col min="1695" max="1695" width="13.81640625" bestFit="1" customWidth="1"/>
    <col min="1696" max="1696" width="17" bestFit="1" customWidth="1"/>
    <col min="1697" max="1697" width="13.81640625" bestFit="1" customWidth="1"/>
    <col min="1698" max="1698" width="17" bestFit="1" customWidth="1"/>
    <col min="1699" max="1699" width="13.81640625" bestFit="1" customWidth="1"/>
    <col min="1700" max="1700" width="17" bestFit="1" customWidth="1"/>
    <col min="1701" max="1701" width="13.81640625" bestFit="1" customWidth="1"/>
    <col min="1702" max="1702" width="17" bestFit="1" customWidth="1"/>
    <col min="1703" max="1703" width="13.81640625" bestFit="1" customWidth="1"/>
    <col min="1704" max="1704" width="17" bestFit="1" customWidth="1"/>
    <col min="1705" max="1705" width="13.81640625" bestFit="1" customWidth="1"/>
    <col min="1706" max="1706" width="17" bestFit="1" customWidth="1"/>
    <col min="1707" max="1707" width="13.81640625" bestFit="1" customWidth="1"/>
    <col min="1708" max="1708" width="17" bestFit="1" customWidth="1"/>
    <col min="1709" max="1709" width="13.81640625" bestFit="1" customWidth="1"/>
    <col min="1710" max="1710" width="17" bestFit="1" customWidth="1"/>
    <col min="1711" max="1711" width="13.81640625" bestFit="1" customWidth="1"/>
    <col min="1712" max="1712" width="17" bestFit="1" customWidth="1"/>
    <col min="1713" max="1713" width="13.81640625" bestFit="1" customWidth="1"/>
    <col min="1714" max="1714" width="17" bestFit="1" customWidth="1"/>
    <col min="1715" max="1715" width="13.81640625" bestFit="1" customWidth="1"/>
    <col min="1716" max="1716" width="17" bestFit="1" customWidth="1"/>
    <col min="1717" max="1717" width="13.81640625" bestFit="1" customWidth="1"/>
    <col min="1718" max="1718" width="17" bestFit="1" customWidth="1"/>
    <col min="1719" max="1719" width="13.81640625" bestFit="1" customWidth="1"/>
    <col min="1720" max="1720" width="17" bestFit="1" customWidth="1"/>
    <col min="1721" max="1721" width="13.81640625" bestFit="1" customWidth="1"/>
    <col min="1722" max="1722" width="17" bestFit="1" customWidth="1"/>
    <col min="1723" max="1723" width="13.81640625" bestFit="1" customWidth="1"/>
    <col min="1724" max="1724" width="17" bestFit="1" customWidth="1"/>
    <col min="1725" max="1725" width="13.81640625" bestFit="1" customWidth="1"/>
    <col min="1726" max="1726" width="17" bestFit="1" customWidth="1"/>
    <col min="1727" max="1727" width="13.81640625" bestFit="1" customWidth="1"/>
    <col min="1728" max="1728" width="17" bestFit="1" customWidth="1"/>
    <col min="1729" max="1729" width="13.81640625" bestFit="1" customWidth="1"/>
    <col min="1730" max="1730" width="17" bestFit="1" customWidth="1"/>
    <col min="1731" max="1731" width="13.81640625" bestFit="1" customWidth="1"/>
    <col min="1732" max="1732" width="17" bestFit="1" customWidth="1"/>
    <col min="1733" max="1733" width="13.81640625" bestFit="1" customWidth="1"/>
    <col min="1734" max="1734" width="17" bestFit="1" customWidth="1"/>
    <col min="1735" max="1735" width="13.81640625" bestFit="1" customWidth="1"/>
    <col min="1736" max="1736" width="17" bestFit="1" customWidth="1"/>
    <col min="1737" max="1737" width="13.81640625" bestFit="1" customWidth="1"/>
    <col min="1738" max="1738" width="17" bestFit="1" customWidth="1"/>
    <col min="1739" max="1739" width="13.81640625" bestFit="1" customWidth="1"/>
    <col min="1740" max="1740" width="17" bestFit="1" customWidth="1"/>
    <col min="1741" max="1741" width="13.81640625" bestFit="1" customWidth="1"/>
    <col min="1742" max="1742" width="17" bestFit="1" customWidth="1"/>
    <col min="1743" max="1743" width="13.81640625" bestFit="1" customWidth="1"/>
    <col min="1744" max="1744" width="17" bestFit="1" customWidth="1"/>
    <col min="1745" max="1745" width="13.81640625" bestFit="1" customWidth="1"/>
    <col min="1746" max="1746" width="17" bestFit="1" customWidth="1"/>
    <col min="1747" max="1747" width="13.81640625" bestFit="1" customWidth="1"/>
    <col min="1748" max="1748" width="17" bestFit="1" customWidth="1"/>
    <col min="1749" max="1749" width="13.81640625" bestFit="1" customWidth="1"/>
    <col min="1750" max="1750" width="17" bestFit="1" customWidth="1"/>
    <col min="1751" max="1751" width="13.81640625" bestFit="1" customWidth="1"/>
    <col min="1752" max="1752" width="17" bestFit="1" customWidth="1"/>
    <col min="1753" max="1753" width="13.81640625" bestFit="1" customWidth="1"/>
    <col min="1754" max="1754" width="17" bestFit="1" customWidth="1"/>
    <col min="1755" max="1755" width="13.81640625" bestFit="1" customWidth="1"/>
    <col min="1756" max="1756" width="17" bestFit="1" customWidth="1"/>
    <col min="1757" max="1757" width="13.81640625" bestFit="1" customWidth="1"/>
    <col min="1758" max="1758" width="17" bestFit="1" customWidth="1"/>
    <col min="1759" max="1759" width="13.81640625" bestFit="1" customWidth="1"/>
    <col min="1760" max="1760" width="17" bestFit="1" customWidth="1"/>
    <col min="1761" max="1761" width="13.81640625" bestFit="1" customWidth="1"/>
    <col min="1762" max="1762" width="17" bestFit="1" customWidth="1"/>
    <col min="1763" max="1763" width="13.81640625" bestFit="1" customWidth="1"/>
    <col min="1764" max="1764" width="17" bestFit="1" customWidth="1"/>
    <col min="1765" max="1765" width="13.81640625" bestFit="1" customWidth="1"/>
    <col min="1766" max="1766" width="17" bestFit="1" customWidth="1"/>
    <col min="1767" max="1767" width="13.81640625" bestFit="1" customWidth="1"/>
    <col min="1768" max="1768" width="17" bestFit="1" customWidth="1"/>
    <col min="1769" max="1769" width="13.81640625" bestFit="1" customWidth="1"/>
    <col min="1770" max="1770" width="17" bestFit="1" customWidth="1"/>
    <col min="1771" max="1771" width="13.81640625" bestFit="1" customWidth="1"/>
    <col min="1772" max="1772" width="17" bestFit="1" customWidth="1"/>
    <col min="1773" max="1773" width="13.81640625" bestFit="1" customWidth="1"/>
    <col min="1774" max="1774" width="17" bestFit="1" customWidth="1"/>
    <col min="1775" max="1775" width="13.81640625" bestFit="1" customWidth="1"/>
    <col min="1776" max="1776" width="17" bestFit="1" customWidth="1"/>
    <col min="1777" max="1777" width="13.81640625" bestFit="1" customWidth="1"/>
    <col min="1778" max="1778" width="17" bestFit="1" customWidth="1"/>
    <col min="1779" max="1779" width="13.81640625" bestFit="1" customWidth="1"/>
    <col min="1780" max="1780" width="17" bestFit="1" customWidth="1"/>
    <col min="1781" max="1781" width="13.81640625" bestFit="1" customWidth="1"/>
    <col min="1782" max="1782" width="17" bestFit="1" customWidth="1"/>
    <col min="1783" max="1783" width="13.81640625" bestFit="1" customWidth="1"/>
    <col min="1784" max="1784" width="17" bestFit="1" customWidth="1"/>
    <col min="1785" max="1785" width="13.81640625" bestFit="1" customWidth="1"/>
    <col min="1786" max="1786" width="17" bestFit="1" customWidth="1"/>
    <col min="1787" max="1787" width="13.81640625" bestFit="1" customWidth="1"/>
    <col min="1788" max="1788" width="17" bestFit="1" customWidth="1"/>
    <col min="1789" max="1789" width="13.81640625" bestFit="1" customWidth="1"/>
    <col min="1790" max="1790" width="17" bestFit="1" customWidth="1"/>
    <col min="1791" max="1791" width="13.81640625" bestFit="1" customWidth="1"/>
    <col min="1792" max="1792" width="17" bestFit="1" customWidth="1"/>
    <col min="1793" max="1793" width="13.81640625" bestFit="1" customWidth="1"/>
    <col min="1794" max="1794" width="17" bestFit="1" customWidth="1"/>
    <col min="1795" max="1795" width="13.81640625" bestFit="1" customWidth="1"/>
    <col min="1796" max="1796" width="17" bestFit="1" customWidth="1"/>
    <col min="1797" max="1797" width="13.81640625" bestFit="1" customWidth="1"/>
    <col min="1798" max="1798" width="17" bestFit="1" customWidth="1"/>
    <col min="1799" max="1799" width="13.81640625" bestFit="1" customWidth="1"/>
    <col min="1800" max="1800" width="17" bestFit="1" customWidth="1"/>
    <col min="1801" max="1801" width="13.81640625" bestFit="1" customWidth="1"/>
    <col min="1802" max="1802" width="17" bestFit="1" customWidth="1"/>
    <col min="1803" max="1803" width="13.81640625" bestFit="1" customWidth="1"/>
    <col min="1804" max="1804" width="17" bestFit="1" customWidth="1"/>
    <col min="1805" max="1805" width="13.81640625" bestFit="1" customWidth="1"/>
    <col min="1806" max="1806" width="17" bestFit="1" customWidth="1"/>
    <col min="1807" max="1807" width="13.81640625" bestFit="1" customWidth="1"/>
    <col min="1808" max="1808" width="17" bestFit="1" customWidth="1"/>
    <col min="1809" max="1809" width="13.81640625" bestFit="1" customWidth="1"/>
    <col min="1810" max="1810" width="17" bestFit="1" customWidth="1"/>
    <col min="1811" max="1811" width="13.81640625" bestFit="1" customWidth="1"/>
    <col min="1812" max="1812" width="17" bestFit="1" customWidth="1"/>
    <col min="1813" max="1813" width="13.81640625" bestFit="1" customWidth="1"/>
    <col min="1814" max="1814" width="17" bestFit="1" customWidth="1"/>
    <col min="1815" max="1815" width="13.81640625" bestFit="1" customWidth="1"/>
    <col min="1816" max="1816" width="17" bestFit="1" customWidth="1"/>
    <col min="1817" max="1817" width="13.81640625" bestFit="1" customWidth="1"/>
    <col min="1818" max="1818" width="17" bestFit="1" customWidth="1"/>
    <col min="1819" max="1819" width="13.81640625" bestFit="1" customWidth="1"/>
    <col min="1820" max="1820" width="17" bestFit="1" customWidth="1"/>
    <col min="1821" max="1821" width="13.81640625" bestFit="1" customWidth="1"/>
    <col min="1822" max="1822" width="17" bestFit="1" customWidth="1"/>
    <col min="1823" max="1823" width="13.81640625" bestFit="1" customWidth="1"/>
    <col min="1824" max="1824" width="17" bestFit="1" customWidth="1"/>
    <col min="1825" max="1825" width="13.81640625" bestFit="1" customWidth="1"/>
    <col min="1826" max="1826" width="17" bestFit="1" customWidth="1"/>
    <col min="1827" max="1827" width="13.81640625" bestFit="1" customWidth="1"/>
    <col min="1828" max="1828" width="17" bestFit="1" customWidth="1"/>
    <col min="1829" max="1829" width="13.81640625" bestFit="1" customWidth="1"/>
    <col min="1830" max="1830" width="17" bestFit="1" customWidth="1"/>
    <col min="1831" max="1831" width="13.81640625" bestFit="1" customWidth="1"/>
    <col min="1832" max="1832" width="17" bestFit="1" customWidth="1"/>
    <col min="1833" max="1833" width="13.81640625" bestFit="1" customWidth="1"/>
    <col min="1834" max="1834" width="17" bestFit="1" customWidth="1"/>
    <col min="1835" max="1835" width="13.81640625" bestFit="1" customWidth="1"/>
    <col min="1836" max="1836" width="17" bestFit="1" customWidth="1"/>
    <col min="1837" max="1837" width="13.81640625" bestFit="1" customWidth="1"/>
    <col min="1838" max="1838" width="17" bestFit="1" customWidth="1"/>
    <col min="1839" max="1839" width="13.81640625" bestFit="1" customWidth="1"/>
    <col min="1840" max="1840" width="17" bestFit="1" customWidth="1"/>
    <col min="1841" max="1841" width="13.81640625" bestFit="1" customWidth="1"/>
    <col min="1842" max="1842" width="17" bestFit="1" customWidth="1"/>
    <col min="1843" max="1843" width="13.81640625" bestFit="1" customWidth="1"/>
    <col min="1844" max="1844" width="17" bestFit="1" customWidth="1"/>
    <col min="1845" max="1845" width="13.81640625" bestFit="1" customWidth="1"/>
    <col min="1846" max="1846" width="17" bestFit="1" customWidth="1"/>
    <col min="1847" max="1847" width="13.81640625" bestFit="1" customWidth="1"/>
    <col min="1848" max="1848" width="17" bestFit="1" customWidth="1"/>
    <col min="1849" max="1849" width="13.81640625" bestFit="1" customWidth="1"/>
    <col min="1850" max="1850" width="17" bestFit="1" customWidth="1"/>
    <col min="1851" max="1851" width="13.81640625" bestFit="1" customWidth="1"/>
    <col min="1852" max="1852" width="17" bestFit="1" customWidth="1"/>
    <col min="1853" max="1853" width="13.81640625" bestFit="1" customWidth="1"/>
    <col min="1854" max="1854" width="17" bestFit="1" customWidth="1"/>
    <col min="1855" max="1855" width="13.81640625" bestFit="1" customWidth="1"/>
    <col min="1856" max="1856" width="17" bestFit="1" customWidth="1"/>
    <col min="1857" max="1857" width="13.81640625" bestFit="1" customWidth="1"/>
    <col min="1858" max="1858" width="17" bestFit="1" customWidth="1"/>
    <col min="1859" max="1859" width="13.81640625" bestFit="1" customWidth="1"/>
    <col min="1860" max="1860" width="17" bestFit="1" customWidth="1"/>
    <col min="1861" max="1861" width="13.81640625" bestFit="1" customWidth="1"/>
    <col min="1862" max="1862" width="17" bestFit="1" customWidth="1"/>
    <col min="1863" max="1863" width="13.81640625" bestFit="1" customWidth="1"/>
    <col min="1864" max="1864" width="17" bestFit="1" customWidth="1"/>
    <col min="1865" max="1865" width="13.81640625" bestFit="1" customWidth="1"/>
    <col min="1866" max="1866" width="17" bestFit="1" customWidth="1"/>
    <col min="1867" max="1867" width="13.81640625" bestFit="1" customWidth="1"/>
    <col min="1868" max="1868" width="17" bestFit="1" customWidth="1"/>
    <col min="1869" max="1869" width="13.81640625" bestFit="1" customWidth="1"/>
    <col min="1870" max="1870" width="17" bestFit="1" customWidth="1"/>
    <col min="1871" max="1871" width="13.81640625" bestFit="1" customWidth="1"/>
    <col min="1872" max="1872" width="17" bestFit="1" customWidth="1"/>
    <col min="1873" max="1873" width="13.81640625" bestFit="1" customWidth="1"/>
    <col min="1874" max="1874" width="17" bestFit="1" customWidth="1"/>
    <col min="1875" max="1875" width="13.81640625" bestFit="1" customWidth="1"/>
    <col min="1876" max="1876" width="17" bestFit="1" customWidth="1"/>
    <col min="1877" max="1877" width="13.81640625" bestFit="1" customWidth="1"/>
    <col min="1878" max="1878" width="17" bestFit="1" customWidth="1"/>
    <col min="1879" max="1879" width="13.81640625" bestFit="1" customWidth="1"/>
    <col min="1880" max="1880" width="17" bestFit="1" customWidth="1"/>
    <col min="1881" max="1881" width="13.81640625" bestFit="1" customWidth="1"/>
    <col min="1882" max="1882" width="17" bestFit="1" customWidth="1"/>
    <col min="1883" max="1883" width="13.81640625" bestFit="1" customWidth="1"/>
    <col min="1884" max="1884" width="17" bestFit="1" customWidth="1"/>
    <col min="1885" max="1885" width="13.81640625" bestFit="1" customWidth="1"/>
    <col min="1886" max="1886" width="17" bestFit="1" customWidth="1"/>
    <col min="1887" max="1887" width="13.81640625" bestFit="1" customWidth="1"/>
    <col min="1888" max="1888" width="17" bestFit="1" customWidth="1"/>
    <col min="1889" max="1889" width="13.81640625" bestFit="1" customWidth="1"/>
    <col min="1890" max="1890" width="17" bestFit="1" customWidth="1"/>
    <col min="1891" max="1891" width="13.81640625" bestFit="1" customWidth="1"/>
    <col min="1892" max="1892" width="17" bestFit="1" customWidth="1"/>
    <col min="1893" max="1893" width="13.81640625" bestFit="1" customWidth="1"/>
    <col min="1894" max="1894" width="17" bestFit="1" customWidth="1"/>
    <col min="1895" max="1895" width="13.81640625" bestFit="1" customWidth="1"/>
    <col min="1896" max="1896" width="17" bestFit="1" customWidth="1"/>
    <col min="1897" max="1897" width="13.81640625" bestFit="1" customWidth="1"/>
    <col min="1898" max="1898" width="17" bestFit="1" customWidth="1"/>
    <col min="1899" max="1899" width="13.81640625" bestFit="1" customWidth="1"/>
    <col min="1900" max="1900" width="17" bestFit="1" customWidth="1"/>
    <col min="1901" max="1901" width="13.81640625" bestFit="1" customWidth="1"/>
    <col min="1902" max="1902" width="17" bestFit="1" customWidth="1"/>
    <col min="1903" max="1903" width="13.81640625" bestFit="1" customWidth="1"/>
    <col min="1904" max="1904" width="17" bestFit="1" customWidth="1"/>
    <col min="1905" max="1905" width="13.81640625" bestFit="1" customWidth="1"/>
    <col min="1906" max="1906" width="17" bestFit="1" customWidth="1"/>
    <col min="1907" max="1907" width="13.81640625" bestFit="1" customWidth="1"/>
    <col min="1908" max="1908" width="17" bestFit="1" customWidth="1"/>
    <col min="1909" max="1909" width="13.81640625" bestFit="1" customWidth="1"/>
    <col min="1910" max="1910" width="17" bestFit="1" customWidth="1"/>
    <col min="1911" max="1911" width="13.81640625" bestFit="1" customWidth="1"/>
    <col min="1912" max="1912" width="17" bestFit="1" customWidth="1"/>
    <col min="1913" max="1913" width="13.81640625" bestFit="1" customWidth="1"/>
    <col min="1914" max="1914" width="17" bestFit="1" customWidth="1"/>
    <col min="1915" max="1915" width="13.81640625" bestFit="1" customWidth="1"/>
    <col min="1916" max="1916" width="17" bestFit="1" customWidth="1"/>
    <col min="1917" max="1917" width="13.81640625" bestFit="1" customWidth="1"/>
    <col min="1918" max="1918" width="17" bestFit="1" customWidth="1"/>
    <col min="1919" max="1919" width="13.81640625" bestFit="1" customWidth="1"/>
    <col min="1920" max="1920" width="17" bestFit="1" customWidth="1"/>
    <col min="1921" max="1921" width="13.81640625" bestFit="1" customWidth="1"/>
    <col min="1922" max="1922" width="17" bestFit="1" customWidth="1"/>
    <col min="1923" max="1923" width="13.81640625" bestFit="1" customWidth="1"/>
    <col min="1924" max="1924" width="17" bestFit="1" customWidth="1"/>
    <col min="1925" max="1925" width="13.81640625" bestFit="1" customWidth="1"/>
    <col min="1926" max="1926" width="17" bestFit="1" customWidth="1"/>
    <col min="1927" max="1927" width="13.81640625" bestFit="1" customWidth="1"/>
    <col min="1928" max="1928" width="17" bestFit="1" customWidth="1"/>
    <col min="1929" max="1929" width="13.81640625" bestFit="1" customWidth="1"/>
    <col min="1930" max="1930" width="17" bestFit="1" customWidth="1"/>
    <col min="1931" max="1931" width="13.81640625" bestFit="1" customWidth="1"/>
    <col min="1932" max="1932" width="17" bestFit="1" customWidth="1"/>
    <col min="1933" max="1933" width="13.81640625" bestFit="1" customWidth="1"/>
    <col min="1934" max="1934" width="17" bestFit="1" customWidth="1"/>
    <col min="1935" max="1935" width="13.81640625" bestFit="1" customWidth="1"/>
    <col min="1936" max="1936" width="17" bestFit="1" customWidth="1"/>
    <col min="1937" max="1937" width="13.81640625" bestFit="1" customWidth="1"/>
    <col min="1938" max="1938" width="17" bestFit="1" customWidth="1"/>
    <col min="1939" max="1939" width="13.81640625" bestFit="1" customWidth="1"/>
    <col min="1940" max="1940" width="17" bestFit="1" customWidth="1"/>
    <col min="1941" max="1941" width="13.81640625" bestFit="1" customWidth="1"/>
    <col min="1942" max="1942" width="17" bestFit="1" customWidth="1"/>
    <col min="1943" max="1943" width="13.81640625" bestFit="1" customWidth="1"/>
    <col min="1944" max="1944" width="17" bestFit="1" customWidth="1"/>
    <col min="1945" max="1945" width="13.81640625" bestFit="1" customWidth="1"/>
    <col min="1946" max="1946" width="17" bestFit="1" customWidth="1"/>
    <col min="1947" max="1947" width="13.81640625" bestFit="1" customWidth="1"/>
    <col min="1948" max="1948" width="17" bestFit="1" customWidth="1"/>
    <col min="1949" max="1949" width="13.81640625" bestFit="1" customWidth="1"/>
    <col min="1950" max="1950" width="17" bestFit="1" customWidth="1"/>
    <col min="1951" max="1951" width="13.81640625" bestFit="1" customWidth="1"/>
    <col min="1952" max="1952" width="17" bestFit="1" customWidth="1"/>
    <col min="1953" max="1953" width="13.81640625" bestFit="1" customWidth="1"/>
    <col min="1954" max="1954" width="17" bestFit="1" customWidth="1"/>
    <col min="1955" max="1955" width="13.81640625" bestFit="1" customWidth="1"/>
    <col min="1956" max="1956" width="17" bestFit="1" customWidth="1"/>
    <col min="1957" max="1957" width="13.81640625" bestFit="1" customWidth="1"/>
    <col min="1958" max="1958" width="17" bestFit="1" customWidth="1"/>
    <col min="1959" max="1959" width="13.81640625" bestFit="1" customWidth="1"/>
    <col min="1960" max="1960" width="17" bestFit="1" customWidth="1"/>
    <col min="1961" max="1961" width="13.81640625" bestFit="1" customWidth="1"/>
    <col min="1962" max="1962" width="17" bestFit="1" customWidth="1"/>
    <col min="1963" max="1963" width="13.81640625" bestFit="1" customWidth="1"/>
    <col min="1964" max="1964" width="17" bestFit="1" customWidth="1"/>
    <col min="1965" max="1965" width="13.81640625" bestFit="1" customWidth="1"/>
    <col min="1966" max="1966" width="17" bestFit="1" customWidth="1"/>
    <col min="1967" max="1967" width="13.81640625" bestFit="1" customWidth="1"/>
    <col min="1968" max="1968" width="17" bestFit="1" customWidth="1"/>
    <col min="1969" max="1969" width="13.81640625" bestFit="1" customWidth="1"/>
    <col min="1970" max="1970" width="17" bestFit="1" customWidth="1"/>
    <col min="1971" max="1971" width="13.81640625" bestFit="1" customWidth="1"/>
    <col min="1972" max="1972" width="17" bestFit="1" customWidth="1"/>
    <col min="1973" max="1973" width="13.81640625" bestFit="1" customWidth="1"/>
    <col min="1974" max="1974" width="17" bestFit="1" customWidth="1"/>
    <col min="1975" max="1975" width="13.81640625" bestFit="1" customWidth="1"/>
    <col min="1976" max="1976" width="17" bestFit="1" customWidth="1"/>
    <col min="1977" max="1977" width="13.81640625" bestFit="1" customWidth="1"/>
    <col min="1978" max="1978" width="17" bestFit="1" customWidth="1"/>
    <col min="1979" max="1979" width="13.81640625" bestFit="1" customWidth="1"/>
    <col min="1980" max="1980" width="17" bestFit="1" customWidth="1"/>
    <col min="1981" max="1981" width="13.81640625" bestFit="1" customWidth="1"/>
    <col min="1982" max="1982" width="17" bestFit="1" customWidth="1"/>
    <col min="1983" max="1983" width="13.81640625" bestFit="1" customWidth="1"/>
    <col min="1984" max="1984" width="17" bestFit="1" customWidth="1"/>
    <col min="1985" max="1985" width="13.81640625" bestFit="1" customWidth="1"/>
    <col min="1986" max="1986" width="17" bestFit="1" customWidth="1"/>
    <col min="1987" max="1987" width="13.81640625" bestFit="1" customWidth="1"/>
    <col min="1988" max="1988" width="17" bestFit="1" customWidth="1"/>
    <col min="1989" max="1989" width="13.81640625" bestFit="1" customWidth="1"/>
    <col min="1990" max="1990" width="17" bestFit="1" customWidth="1"/>
    <col min="1991" max="1991" width="13.81640625" bestFit="1" customWidth="1"/>
    <col min="1992" max="1992" width="17" bestFit="1" customWidth="1"/>
    <col min="1993" max="1993" width="13.81640625" bestFit="1" customWidth="1"/>
    <col min="1994" max="1994" width="17" bestFit="1" customWidth="1"/>
    <col min="1995" max="1995" width="13.81640625" bestFit="1" customWidth="1"/>
    <col min="1996" max="1996" width="17" bestFit="1" customWidth="1"/>
    <col min="1997" max="1997" width="13.81640625" bestFit="1" customWidth="1"/>
    <col min="1998" max="1998" width="17" bestFit="1" customWidth="1"/>
    <col min="1999" max="1999" width="13.81640625" bestFit="1" customWidth="1"/>
    <col min="2000" max="2000" width="17" bestFit="1" customWidth="1"/>
    <col min="2001" max="2001" width="13.81640625" bestFit="1" customWidth="1"/>
    <col min="2002" max="2002" width="17" bestFit="1" customWidth="1"/>
    <col min="2003" max="2003" width="13.81640625" bestFit="1" customWidth="1"/>
    <col min="2004" max="2004" width="17" bestFit="1" customWidth="1"/>
    <col min="2005" max="2005" width="13.81640625" bestFit="1" customWidth="1"/>
    <col min="2006" max="2006" width="17" bestFit="1" customWidth="1"/>
    <col min="2007" max="2007" width="13.81640625" bestFit="1" customWidth="1"/>
    <col min="2008" max="2008" width="17" bestFit="1" customWidth="1"/>
    <col min="2009" max="2009" width="13.81640625" bestFit="1" customWidth="1"/>
    <col min="2010" max="2010" width="17" bestFit="1" customWidth="1"/>
    <col min="2011" max="2011" width="13.81640625" bestFit="1" customWidth="1"/>
    <col min="2012" max="2012" width="17" bestFit="1" customWidth="1"/>
    <col min="2013" max="2013" width="13.81640625" bestFit="1" customWidth="1"/>
    <col min="2014" max="2014" width="17" bestFit="1" customWidth="1"/>
    <col min="2015" max="2015" width="13.81640625" bestFit="1" customWidth="1"/>
    <col min="2016" max="2016" width="17" bestFit="1" customWidth="1"/>
    <col min="2017" max="2017" width="13.81640625" bestFit="1" customWidth="1"/>
    <col min="2018" max="2018" width="17" bestFit="1" customWidth="1"/>
    <col min="2019" max="2019" width="13.81640625" bestFit="1" customWidth="1"/>
    <col min="2020" max="2020" width="17" bestFit="1" customWidth="1"/>
    <col min="2021" max="2021" width="13.81640625" bestFit="1" customWidth="1"/>
    <col min="2022" max="2022" width="17" bestFit="1" customWidth="1"/>
    <col min="2023" max="2023" width="13.81640625" bestFit="1" customWidth="1"/>
    <col min="2024" max="2024" width="17" bestFit="1" customWidth="1"/>
    <col min="2025" max="2025" width="13.81640625" bestFit="1" customWidth="1"/>
    <col min="2026" max="2026" width="17" bestFit="1" customWidth="1"/>
    <col min="2027" max="2027" width="13.81640625" bestFit="1" customWidth="1"/>
    <col min="2028" max="2028" width="17" bestFit="1" customWidth="1"/>
    <col min="2029" max="2029" width="13.81640625" bestFit="1" customWidth="1"/>
    <col min="2030" max="2030" width="17" bestFit="1" customWidth="1"/>
    <col min="2031" max="2031" width="13.81640625" bestFit="1" customWidth="1"/>
    <col min="2032" max="2032" width="17" bestFit="1" customWidth="1"/>
    <col min="2033" max="2033" width="13.81640625" bestFit="1" customWidth="1"/>
    <col min="2034" max="2034" width="17" bestFit="1" customWidth="1"/>
    <col min="2035" max="2035" width="13.81640625" bestFit="1" customWidth="1"/>
    <col min="2036" max="2036" width="17" bestFit="1" customWidth="1"/>
    <col min="2037" max="2037" width="13.81640625" bestFit="1" customWidth="1"/>
    <col min="2038" max="2038" width="17" bestFit="1" customWidth="1"/>
    <col min="2039" max="2039" width="13.81640625" bestFit="1" customWidth="1"/>
    <col min="2040" max="2040" width="17" bestFit="1" customWidth="1"/>
    <col min="2041" max="2041" width="13.81640625" bestFit="1" customWidth="1"/>
    <col min="2042" max="2042" width="17" bestFit="1" customWidth="1"/>
    <col min="2043" max="2043" width="13.81640625" bestFit="1" customWidth="1"/>
    <col min="2044" max="2044" width="17" bestFit="1" customWidth="1"/>
    <col min="2045" max="2045" width="13.81640625" bestFit="1" customWidth="1"/>
    <col min="2046" max="2046" width="17" bestFit="1" customWidth="1"/>
    <col min="2047" max="2047" width="13.81640625" bestFit="1" customWidth="1"/>
    <col min="2048" max="2048" width="17" bestFit="1" customWidth="1"/>
    <col min="2049" max="2049" width="13.81640625" bestFit="1" customWidth="1"/>
    <col min="2050" max="2050" width="17" bestFit="1" customWidth="1"/>
    <col min="2051" max="2051" width="13.81640625" bestFit="1" customWidth="1"/>
    <col min="2052" max="2052" width="17" bestFit="1" customWidth="1"/>
    <col min="2053" max="2053" width="13.81640625" bestFit="1" customWidth="1"/>
    <col min="2054" max="2054" width="17" bestFit="1" customWidth="1"/>
    <col min="2055" max="2055" width="13.81640625" bestFit="1" customWidth="1"/>
    <col min="2056" max="2056" width="17" bestFit="1" customWidth="1"/>
    <col min="2057" max="2057" width="13.81640625" bestFit="1" customWidth="1"/>
    <col min="2058" max="2058" width="17" bestFit="1" customWidth="1"/>
    <col min="2059" max="2059" width="13.81640625" bestFit="1" customWidth="1"/>
    <col min="2060" max="2060" width="17" bestFit="1" customWidth="1"/>
    <col min="2061" max="2061" width="13.81640625" bestFit="1" customWidth="1"/>
    <col min="2062" max="2062" width="17" bestFit="1" customWidth="1"/>
    <col min="2063" max="2063" width="13.81640625" bestFit="1" customWidth="1"/>
    <col min="2064" max="2064" width="17" bestFit="1" customWidth="1"/>
    <col min="2065" max="2065" width="13.81640625" bestFit="1" customWidth="1"/>
    <col min="2066" max="2066" width="17" bestFit="1" customWidth="1"/>
    <col min="2067" max="2067" width="13.81640625" bestFit="1" customWidth="1"/>
    <col min="2068" max="2068" width="17" bestFit="1" customWidth="1"/>
    <col min="2069" max="2069" width="13.81640625" bestFit="1" customWidth="1"/>
    <col min="2070" max="2070" width="17" bestFit="1" customWidth="1"/>
    <col min="2071" max="2071" width="13.81640625" bestFit="1" customWidth="1"/>
    <col min="2072" max="2072" width="17" bestFit="1" customWidth="1"/>
    <col min="2073" max="2073" width="13.81640625" bestFit="1" customWidth="1"/>
    <col min="2074" max="2074" width="17" bestFit="1" customWidth="1"/>
    <col min="2075" max="2075" width="13.81640625" bestFit="1" customWidth="1"/>
    <col min="2076" max="2076" width="17" bestFit="1" customWidth="1"/>
    <col min="2077" max="2077" width="13.81640625" bestFit="1" customWidth="1"/>
    <col min="2078" max="2078" width="17" bestFit="1" customWidth="1"/>
    <col min="2079" max="2079" width="13.81640625" bestFit="1" customWidth="1"/>
    <col min="2080" max="2080" width="17" bestFit="1" customWidth="1"/>
    <col min="2081" max="2081" width="13.81640625" bestFit="1" customWidth="1"/>
    <col min="2082" max="2082" width="17" bestFit="1" customWidth="1"/>
    <col min="2083" max="2083" width="13.81640625" bestFit="1" customWidth="1"/>
    <col min="2084" max="2084" width="17" bestFit="1" customWidth="1"/>
    <col min="2085" max="2085" width="13.81640625" bestFit="1" customWidth="1"/>
    <col min="2086" max="2086" width="17" bestFit="1" customWidth="1"/>
    <col min="2087" max="2087" width="13.81640625" bestFit="1" customWidth="1"/>
    <col min="2088" max="2088" width="17" bestFit="1" customWidth="1"/>
    <col min="2089" max="2089" width="13.81640625" bestFit="1" customWidth="1"/>
    <col min="2090" max="2090" width="17" bestFit="1" customWidth="1"/>
    <col min="2091" max="2091" width="13.81640625" bestFit="1" customWidth="1"/>
    <col min="2092" max="2092" width="17" bestFit="1" customWidth="1"/>
    <col min="2093" max="2093" width="13.81640625" bestFit="1" customWidth="1"/>
    <col min="2094" max="2094" width="17" bestFit="1" customWidth="1"/>
    <col min="2095" max="2095" width="13.81640625" bestFit="1" customWidth="1"/>
    <col min="2096" max="2096" width="17" bestFit="1" customWidth="1"/>
    <col min="2097" max="2097" width="13.81640625" bestFit="1" customWidth="1"/>
    <col min="2098" max="2098" width="17" bestFit="1" customWidth="1"/>
    <col min="2099" max="2099" width="13.81640625" bestFit="1" customWidth="1"/>
    <col min="2100" max="2100" width="17" bestFit="1" customWidth="1"/>
    <col min="2101" max="2101" width="13.81640625" bestFit="1" customWidth="1"/>
    <col min="2102" max="2102" width="17" bestFit="1" customWidth="1"/>
    <col min="2103" max="2103" width="13.81640625" bestFit="1" customWidth="1"/>
    <col min="2104" max="2104" width="17" bestFit="1" customWidth="1"/>
    <col min="2105" max="2105" width="13.81640625" bestFit="1" customWidth="1"/>
    <col min="2106" max="2106" width="17" bestFit="1" customWidth="1"/>
    <col min="2107" max="2107" width="13.81640625" bestFit="1" customWidth="1"/>
    <col min="2108" max="2108" width="17" bestFit="1" customWidth="1"/>
    <col min="2109" max="2109" width="13.81640625" bestFit="1" customWidth="1"/>
    <col min="2110" max="2110" width="17" bestFit="1" customWidth="1"/>
    <col min="2111" max="2111" width="13.81640625" bestFit="1" customWidth="1"/>
    <col min="2112" max="2112" width="17" bestFit="1" customWidth="1"/>
    <col min="2113" max="2113" width="13.81640625" bestFit="1" customWidth="1"/>
    <col min="2114" max="2114" width="17" bestFit="1" customWidth="1"/>
    <col min="2115" max="2115" width="13.81640625" bestFit="1" customWidth="1"/>
    <col min="2116" max="2116" width="17" bestFit="1" customWidth="1"/>
    <col min="2117" max="2117" width="13.81640625" bestFit="1" customWidth="1"/>
    <col min="2118" max="2118" width="17" bestFit="1" customWidth="1"/>
    <col min="2119" max="2119" width="13.81640625" bestFit="1" customWidth="1"/>
    <col min="2120" max="2120" width="17" bestFit="1" customWidth="1"/>
    <col min="2121" max="2121" width="13.81640625" bestFit="1" customWidth="1"/>
    <col min="2122" max="2122" width="17" bestFit="1" customWidth="1"/>
    <col min="2123" max="2123" width="13.81640625" bestFit="1" customWidth="1"/>
    <col min="2124" max="2124" width="17" bestFit="1" customWidth="1"/>
    <col min="2125" max="2125" width="13.81640625" bestFit="1" customWidth="1"/>
    <col min="2126" max="2126" width="17" bestFit="1" customWidth="1"/>
    <col min="2127" max="2127" width="13.81640625" bestFit="1" customWidth="1"/>
    <col min="2128" max="2128" width="17" bestFit="1" customWidth="1"/>
    <col min="2129" max="2129" width="13.81640625" bestFit="1" customWidth="1"/>
    <col min="2130" max="2130" width="17" bestFit="1" customWidth="1"/>
    <col min="2131" max="2131" width="13.81640625" bestFit="1" customWidth="1"/>
    <col min="2132" max="2132" width="17" bestFit="1" customWidth="1"/>
    <col min="2133" max="2133" width="13.81640625" bestFit="1" customWidth="1"/>
    <col min="2134" max="2134" width="17" bestFit="1" customWidth="1"/>
    <col min="2135" max="2135" width="13.81640625" bestFit="1" customWidth="1"/>
    <col min="2136" max="2136" width="17" bestFit="1" customWidth="1"/>
    <col min="2137" max="2137" width="13.81640625" bestFit="1" customWidth="1"/>
    <col min="2138" max="2138" width="17" bestFit="1" customWidth="1"/>
    <col min="2139" max="2139" width="13.81640625" bestFit="1" customWidth="1"/>
    <col min="2140" max="2140" width="17" bestFit="1" customWidth="1"/>
    <col min="2141" max="2141" width="13.81640625" bestFit="1" customWidth="1"/>
    <col min="2142" max="2142" width="17" bestFit="1" customWidth="1"/>
    <col min="2143" max="2143" width="13.81640625" bestFit="1" customWidth="1"/>
    <col min="2144" max="2144" width="17" bestFit="1" customWidth="1"/>
    <col min="2145" max="2145" width="13.81640625" bestFit="1" customWidth="1"/>
    <col min="2146" max="2146" width="17" bestFit="1" customWidth="1"/>
    <col min="2147" max="2147" width="13.81640625" bestFit="1" customWidth="1"/>
    <col min="2148" max="2148" width="17" bestFit="1" customWidth="1"/>
    <col min="2149" max="2149" width="13.81640625" bestFit="1" customWidth="1"/>
    <col min="2150" max="2150" width="17" bestFit="1" customWidth="1"/>
    <col min="2151" max="2151" width="13.81640625" bestFit="1" customWidth="1"/>
    <col min="2152" max="2152" width="17" bestFit="1" customWidth="1"/>
    <col min="2153" max="2153" width="13.81640625" bestFit="1" customWidth="1"/>
    <col min="2154" max="2154" width="17" bestFit="1" customWidth="1"/>
    <col min="2155" max="2155" width="13.81640625" bestFit="1" customWidth="1"/>
    <col min="2156" max="2156" width="17" bestFit="1" customWidth="1"/>
    <col min="2157" max="2157" width="13.81640625" bestFit="1" customWidth="1"/>
    <col min="2158" max="2158" width="17" bestFit="1" customWidth="1"/>
    <col min="2159" max="2159" width="13.81640625" bestFit="1" customWidth="1"/>
    <col min="2160" max="2160" width="17" bestFit="1" customWidth="1"/>
    <col min="2161" max="2161" width="13.81640625" bestFit="1" customWidth="1"/>
    <col min="2162" max="2162" width="17" bestFit="1" customWidth="1"/>
    <col min="2163" max="2163" width="13.81640625" bestFit="1" customWidth="1"/>
    <col min="2164" max="2164" width="17" bestFit="1" customWidth="1"/>
    <col min="2165" max="2165" width="13.81640625" bestFit="1" customWidth="1"/>
    <col min="2166" max="2166" width="17" bestFit="1" customWidth="1"/>
    <col min="2167" max="2167" width="13.81640625" bestFit="1" customWidth="1"/>
    <col min="2168" max="2168" width="17" bestFit="1" customWidth="1"/>
    <col min="2169" max="2169" width="13.81640625" bestFit="1" customWidth="1"/>
    <col min="2170" max="2170" width="17" bestFit="1" customWidth="1"/>
    <col min="2171" max="2171" width="13.81640625" bestFit="1" customWidth="1"/>
    <col min="2172" max="2172" width="17" bestFit="1" customWidth="1"/>
    <col min="2173" max="2173" width="13.81640625" bestFit="1" customWidth="1"/>
    <col min="2174" max="2174" width="17" bestFit="1" customWidth="1"/>
    <col min="2175" max="2175" width="13.81640625" bestFit="1" customWidth="1"/>
    <col min="2176" max="2176" width="17" bestFit="1" customWidth="1"/>
    <col min="2177" max="2177" width="13.81640625" bestFit="1" customWidth="1"/>
    <col min="2178" max="2178" width="17" bestFit="1" customWidth="1"/>
    <col min="2179" max="2179" width="13.81640625" bestFit="1" customWidth="1"/>
    <col min="2180" max="2180" width="17" bestFit="1" customWidth="1"/>
    <col min="2181" max="2181" width="13.81640625" bestFit="1" customWidth="1"/>
    <col min="2182" max="2182" width="17" bestFit="1" customWidth="1"/>
    <col min="2183" max="2183" width="13.81640625" bestFit="1" customWidth="1"/>
    <col min="2184" max="2184" width="17" bestFit="1" customWidth="1"/>
    <col min="2185" max="2185" width="13.81640625" bestFit="1" customWidth="1"/>
    <col min="2186" max="2186" width="17" bestFit="1" customWidth="1"/>
    <col min="2187" max="2187" width="13.81640625" bestFit="1" customWidth="1"/>
    <col min="2188" max="2188" width="17" bestFit="1" customWidth="1"/>
    <col min="2189" max="2189" width="13.81640625" bestFit="1" customWidth="1"/>
    <col min="2190" max="2190" width="17" bestFit="1" customWidth="1"/>
    <col min="2191" max="2191" width="13.81640625" bestFit="1" customWidth="1"/>
    <col min="2192" max="2192" width="17" bestFit="1" customWidth="1"/>
    <col min="2193" max="2193" width="13.81640625" bestFit="1" customWidth="1"/>
    <col min="2194" max="2194" width="17" bestFit="1" customWidth="1"/>
    <col min="2195" max="2195" width="13.81640625" bestFit="1" customWidth="1"/>
    <col min="2196" max="2196" width="17" bestFit="1" customWidth="1"/>
    <col min="2197" max="2197" width="13.81640625" bestFit="1" customWidth="1"/>
    <col min="2198" max="2198" width="17" bestFit="1" customWidth="1"/>
    <col min="2199" max="2199" width="13.81640625" bestFit="1" customWidth="1"/>
    <col min="2200" max="2200" width="17" bestFit="1" customWidth="1"/>
    <col min="2201" max="2201" width="13.81640625" bestFit="1" customWidth="1"/>
    <col min="2202" max="2202" width="17" bestFit="1" customWidth="1"/>
    <col min="2203" max="2203" width="13.81640625" bestFit="1" customWidth="1"/>
    <col min="2204" max="2204" width="17" bestFit="1" customWidth="1"/>
    <col min="2205" max="2205" width="13.81640625" bestFit="1" customWidth="1"/>
    <col min="2206" max="2206" width="17" bestFit="1" customWidth="1"/>
    <col min="2207" max="2207" width="13.81640625" bestFit="1" customWidth="1"/>
    <col min="2208" max="2208" width="17" bestFit="1" customWidth="1"/>
    <col min="2209" max="2209" width="13.81640625" bestFit="1" customWidth="1"/>
    <col min="2210" max="2210" width="17" bestFit="1" customWidth="1"/>
    <col min="2211" max="2211" width="13.81640625" bestFit="1" customWidth="1"/>
    <col min="2212" max="2212" width="17" bestFit="1" customWidth="1"/>
    <col min="2213" max="2213" width="13.81640625" bestFit="1" customWidth="1"/>
    <col min="2214" max="2214" width="17" bestFit="1" customWidth="1"/>
    <col min="2215" max="2215" width="13.81640625" bestFit="1" customWidth="1"/>
    <col min="2216" max="2216" width="17" bestFit="1" customWidth="1"/>
    <col min="2217" max="2217" width="13.81640625" bestFit="1" customWidth="1"/>
    <col min="2218" max="2218" width="17" bestFit="1" customWidth="1"/>
    <col min="2219" max="2219" width="13.81640625" bestFit="1" customWidth="1"/>
    <col min="2220" max="2220" width="17" bestFit="1" customWidth="1"/>
    <col min="2221" max="2221" width="13.81640625" bestFit="1" customWidth="1"/>
    <col min="2222" max="2222" width="17" bestFit="1" customWidth="1"/>
    <col min="2223" max="2223" width="13.81640625" bestFit="1" customWidth="1"/>
    <col min="2224" max="2224" width="17" bestFit="1" customWidth="1"/>
    <col min="2225" max="2225" width="13.81640625" bestFit="1" customWidth="1"/>
    <col min="2226" max="2226" width="17" bestFit="1" customWidth="1"/>
    <col min="2227" max="2227" width="13.81640625" bestFit="1" customWidth="1"/>
    <col min="2228" max="2228" width="17" bestFit="1" customWidth="1"/>
    <col min="2229" max="2229" width="13.81640625" bestFit="1" customWidth="1"/>
    <col min="2230" max="2230" width="17" bestFit="1" customWidth="1"/>
    <col min="2231" max="2231" width="13.81640625" bestFit="1" customWidth="1"/>
    <col min="2232" max="2232" width="17" bestFit="1" customWidth="1"/>
    <col min="2233" max="2233" width="13.81640625" bestFit="1" customWidth="1"/>
    <col min="2234" max="2234" width="17" bestFit="1" customWidth="1"/>
    <col min="2235" max="2235" width="13.81640625" bestFit="1" customWidth="1"/>
    <col min="2236" max="2236" width="17" bestFit="1" customWidth="1"/>
    <col min="2237" max="2237" width="13.81640625" bestFit="1" customWidth="1"/>
    <col min="2238" max="2238" width="17" bestFit="1" customWidth="1"/>
    <col min="2239" max="2239" width="13.81640625" bestFit="1" customWidth="1"/>
    <col min="2240" max="2240" width="17" bestFit="1" customWidth="1"/>
    <col min="2241" max="2241" width="13.81640625" bestFit="1" customWidth="1"/>
    <col min="2242" max="2242" width="17" bestFit="1" customWidth="1"/>
    <col min="2243" max="2243" width="13.81640625" bestFit="1" customWidth="1"/>
    <col min="2244" max="2244" width="17" bestFit="1" customWidth="1"/>
    <col min="2245" max="2245" width="13.81640625" bestFit="1" customWidth="1"/>
    <col min="2246" max="2246" width="17" bestFit="1" customWidth="1"/>
    <col min="2247" max="2247" width="13.81640625" bestFit="1" customWidth="1"/>
    <col min="2248" max="2248" width="17" bestFit="1" customWidth="1"/>
    <col min="2249" max="2249" width="13.81640625" bestFit="1" customWidth="1"/>
    <col min="2250" max="2250" width="17" bestFit="1" customWidth="1"/>
    <col min="2251" max="2251" width="13.81640625" bestFit="1" customWidth="1"/>
    <col min="2252" max="2252" width="17" bestFit="1" customWidth="1"/>
    <col min="2253" max="2253" width="13.81640625" bestFit="1" customWidth="1"/>
    <col min="2254" max="2254" width="17" bestFit="1" customWidth="1"/>
    <col min="2255" max="2255" width="13.81640625" bestFit="1" customWidth="1"/>
    <col min="2256" max="2256" width="17" bestFit="1" customWidth="1"/>
    <col min="2257" max="2257" width="13.81640625" bestFit="1" customWidth="1"/>
    <col min="2258" max="2258" width="17" bestFit="1" customWidth="1"/>
    <col min="2259" max="2259" width="13.81640625" bestFit="1" customWidth="1"/>
    <col min="2260" max="2260" width="17" bestFit="1" customWidth="1"/>
    <col min="2261" max="2261" width="13.81640625" bestFit="1" customWidth="1"/>
    <col min="2262" max="2262" width="17" bestFit="1" customWidth="1"/>
    <col min="2263" max="2263" width="13.81640625" bestFit="1" customWidth="1"/>
    <col min="2264" max="2264" width="17" bestFit="1" customWidth="1"/>
    <col min="2265" max="2265" width="13.81640625" bestFit="1" customWidth="1"/>
    <col min="2266" max="2266" width="17" bestFit="1" customWidth="1"/>
    <col min="2267" max="2267" width="13.81640625" bestFit="1" customWidth="1"/>
    <col min="2268" max="2268" width="17" bestFit="1" customWidth="1"/>
    <col min="2269" max="2269" width="13.81640625" bestFit="1" customWidth="1"/>
    <col min="2270" max="2270" width="17" bestFit="1" customWidth="1"/>
    <col min="2271" max="2271" width="13.81640625" bestFit="1" customWidth="1"/>
    <col min="2272" max="2272" width="17" bestFit="1" customWidth="1"/>
    <col min="2273" max="2273" width="13.81640625" bestFit="1" customWidth="1"/>
    <col min="2274" max="2274" width="17" bestFit="1" customWidth="1"/>
    <col min="2275" max="2275" width="13.81640625" bestFit="1" customWidth="1"/>
    <col min="2276" max="2276" width="17" bestFit="1" customWidth="1"/>
    <col min="2277" max="2277" width="13.81640625" bestFit="1" customWidth="1"/>
    <col min="2278" max="2278" width="17" bestFit="1" customWidth="1"/>
    <col min="2279" max="2279" width="13.81640625" bestFit="1" customWidth="1"/>
    <col min="2280" max="2280" width="17" bestFit="1" customWidth="1"/>
    <col min="2281" max="2281" width="13.81640625" bestFit="1" customWidth="1"/>
    <col min="2282" max="2282" width="17" bestFit="1" customWidth="1"/>
    <col min="2283" max="2283" width="13.81640625" bestFit="1" customWidth="1"/>
    <col min="2284" max="2284" width="17" bestFit="1" customWidth="1"/>
    <col min="2285" max="2285" width="13.81640625" bestFit="1" customWidth="1"/>
    <col min="2286" max="2286" width="17" bestFit="1" customWidth="1"/>
    <col min="2287" max="2287" width="13.81640625" bestFit="1" customWidth="1"/>
    <col min="2288" max="2288" width="17" bestFit="1" customWidth="1"/>
    <col min="2289" max="2289" width="13.81640625" bestFit="1" customWidth="1"/>
    <col min="2290" max="2290" width="17" bestFit="1" customWidth="1"/>
    <col min="2291" max="2291" width="13.81640625" bestFit="1" customWidth="1"/>
    <col min="2292" max="2292" width="17" bestFit="1" customWidth="1"/>
    <col min="2293" max="2293" width="13.81640625" bestFit="1" customWidth="1"/>
    <col min="2294" max="2294" width="17" bestFit="1" customWidth="1"/>
    <col min="2295" max="2295" width="13.81640625" bestFit="1" customWidth="1"/>
    <col min="2296" max="2296" width="17" bestFit="1" customWidth="1"/>
    <col min="2297" max="2297" width="13.81640625" bestFit="1" customWidth="1"/>
    <col min="2298" max="2298" width="17" bestFit="1" customWidth="1"/>
    <col min="2299" max="2299" width="13.81640625" bestFit="1" customWidth="1"/>
    <col min="2300" max="2300" width="17" bestFit="1" customWidth="1"/>
    <col min="2301" max="2301" width="13.81640625" bestFit="1" customWidth="1"/>
    <col min="2302" max="2302" width="17" bestFit="1" customWidth="1"/>
    <col min="2303" max="2303" width="13.81640625" bestFit="1" customWidth="1"/>
    <col min="2304" max="2304" width="17" bestFit="1" customWidth="1"/>
    <col min="2305" max="2305" width="13.81640625" bestFit="1" customWidth="1"/>
    <col min="2306" max="2306" width="17" bestFit="1" customWidth="1"/>
    <col min="2307" max="2307" width="13.81640625" bestFit="1" customWidth="1"/>
    <col min="2308" max="2308" width="17" bestFit="1" customWidth="1"/>
    <col min="2309" max="2309" width="13.81640625" bestFit="1" customWidth="1"/>
    <col min="2310" max="2310" width="17" bestFit="1" customWidth="1"/>
    <col min="2311" max="2311" width="13.81640625" bestFit="1" customWidth="1"/>
    <col min="2312" max="2312" width="17" bestFit="1" customWidth="1"/>
    <col min="2313" max="2313" width="13.81640625" bestFit="1" customWidth="1"/>
    <col min="2314" max="2314" width="17" bestFit="1" customWidth="1"/>
    <col min="2315" max="2315" width="13.81640625" bestFit="1" customWidth="1"/>
    <col min="2316" max="2316" width="17" bestFit="1" customWidth="1"/>
    <col min="2317" max="2317" width="13.81640625" bestFit="1" customWidth="1"/>
    <col min="2318" max="2318" width="17" bestFit="1" customWidth="1"/>
    <col min="2319" max="2319" width="13.81640625" bestFit="1" customWidth="1"/>
    <col min="2320" max="2320" width="17" bestFit="1" customWidth="1"/>
    <col min="2321" max="2321" width="13.81640625" bestFit="1" customWidth="1"/>
    <col min="2322" max="2322" width="17" bestFit="1" customWidth="1"/>
    <col min="2323" max="2323" width="13.81640625" bestFit="1" customWidth="1"/>
    <col min="2324" max="2324" width="17" bestFit="1" customWidth="1"/>
    <col min="2325" max="2325" width="13.81640625" bestFit="1" customWidth="1"/>
    <col min="2326" max="2326" width="17" bestFit="1" customWidth="1"/>
    <col min="2327" max="2327" width="13.81640625" bestFit="1" customWidth="1"/>
    <col min="2328" max="2328" width="17" bestFit="1" customWidth="1"/>
    <col min="2329" max="2329" width="13.81640625" bestFit="1" customWidth="1"/>
    <col min="2330" max="2330" width="17" bestFit="1" customWidth="1"/>
    <col min="2331" max="2331" width="13.81640625" bestFit="1" customWidth="1"/>
    <col min="2332" max="2332" width="17" bestFit="1" customWidth="1"/>
    <col min="2333" max="2333" width="13.81640625" bestFit="1" customWidth="1"/>
    <col min="2334" max="2334" width="17" bestFit="1" customWidth="1"/>
    <col min="2335" max="2335" width="13.81640625" bestFit="1" customWidth="1"/>
    <col min="2336" max="2336" width="17" bestFit="1" customWidth="1"/>
    <col min="2337" max="2337" width="13.81640625" bestFit="1" customWidth="1"/>
    <col min="2338" max="2338" width="17" bestFit="1" customWidth="1"/>
    <col min="2339" max="2339" width="13.81640625" bestFit="1" customWidth="1"/>
    <col min="2340" max="2340" width="17" bestFit="1" customWidth="1"/>
    <col min="2341" max="2341" width="13.81640625" bestFit="1" customWidth="1"/>
    <col min="2342" max="2342" width="17" bestFit="1" customWidth="1"/>
    <col min="2343" max="2343" width="13.81640625" bestFit="1" customWidth="1"/>
    <col min="2344" max="2344" width="17" bestFit="1" customWidth="1"/>
    <col min="2345" max="2345" width="13.81640625" bestFit="1" customWidth="1"/>
    <col min="2346" max="2346" width="17" bestFit="1" customWidth="1"/>
    <col min="2347" max="2347" width="13.81640625" bestFit="1" customWidth="1"/>
    <col min="2348" max="2348" width="17" bestFit="1" customWidth="1"/>
    <col min="2349" max="2349" width="13.81640625" bestFit="1" customWidth="1"/>
    <col min="2350" max="2350" width="17" bestFit="1" customWidth="1"/>
    <col min="2351" max="2351" width="13.81640625" bestFit="1" customWidth="1"/>
    <col min="2352" max="2352" width="17" bestFit="1" customWidth="1"/>
    <col min="2353" max="2353" width="13.81640625" bestFit="1" customWidth="1"/>
    <col min="2354" max="2354" width="17" bestFit="1" customWidth="1"/>
    <col min="2355" max="2355" width="13.81640625" bestFit="1" customWidth="1"/>
    <col min="2356" max="2356" width="17" bestFit="1" customWidth="1"/>
    <col min="2357" max="2357" width="13.81640625" bestFit="1" customWidth="1"/>
    <col min="2358" max="2358" width="17" bestFit="1" customWidth="1"/>
    <col min="2359" max="2359" width="13.81640625" bestFit="1" customWidth="1"/>
    <col min="2360" max="2360" width="17" bestFit="1" customWidth="1"/>
    <col min="2361" max="2361" width="13.81640625" bestFit="1" customWidth="1"/>
    <col min="2362" max="2362" width="17" bestFit="1" customWidth="1"/>
    <col min="2363" max="2363" width="13.81640625" bestFit="1" customWidth="1"/>
    <col min="2364" max="2364" width="17" bestFit="1" customWidth="1"/>
    <col min="2365" max="2365" width="13.81640625" bestFit="1" customWidth="1"/>
    <col min="2366" max="2366" width="17" bestFit="1" customWidth="1"/>
    <col min="2367" max="2367" width="13.81640625" bestFit="1" customWidth="1"/>
    <col min="2368" max="2368" width="17" bestFit="1" customWidth="1"/>
    <col min="2369" max="2369" width="13.81640625" bestFit="1" customWidth="1"/>
    <col min="2370" max="2370" width="17" bestFit="1" customWidth="1"/>
    <col min="2371" max="2371" width="13.81640625" bestFit="1" customWidth="1"/>
    <col min="2372" max="2372" width="17" bestFit="1" customWidth="1"/>
    <col min="2373" max="2373" width="13.81640625" bestFit="1" customWidth="1"/>
    <col min="2374" max="2374" width="17" bestFit="1" customWidth="1"/>
    <col min="2375" max="2375" width="13.81640625" bestFit="1" customWidth="1"/>
    <col min="2376" max="2376" width="17" bestFit="1" customWidth="1"/>
    <col min="2377" max="2377" width="13.81640625" bestFit="1" customWidth="1"/>
    <col min="2378" max="2378" width="17" bestFit="1" customWidth="1"/>
    <col min="2379" max="2379" width="13.81640625" bestFit="1" customWidth="1"/>
    <col min="2380" max="2380" width="17" bestFit="1" customWidth="1"/>
    <col min="2381" max="2381" width="13.81640625" bestFit="1" customWidth="1"/>
    <col min="2382" max="2382" width="17" bestFit="1" customWidth="1"/>
    <col min="2383" max="2383" width="13.81640625" bestFit="1" customWidth="1"/>
    <col min="2384" max="2384" width="17" bestFit="1" customWidth="1"/>
    <col min="2385" max="2385" width="13.81640625" bestFit="1" customWidth="1"/>
    <col min="2386" max="2386" width="17" bestFit="1" customWidth="1"/>
    <col min="2387" max="2387" width="13.81640625" bestFit="1" customWidth="1"/>
    <col min="2388" max="2388" width="17" bestFit="1" customWidth="1"/>
    <col min="2389" max="2389" width="13.81640625" bestFit="1" customWidth="1"/>
    <col min="2390" max="2390" width="17" bestFit="1" customWidth="1"/>
    <col min="2391" max="2391" width="13.81640625" bestFit="1" customWidth="1"/>
    <col min="2392" max="2392" width="17" bestFit="1" customWidth="1"/>
    <col min="2393" max="2393" width="13.81640625" bestFit="1" customWidth="1"/>
    <col min="2394" max="2394" width="17" bestFit="1" customWidth="1"/>
    <col min="2395" max="2395" width="13.81640625" bestFit="1" customWidth="1"/>
    <col min="2396" max="2396" width="17" bestFit="1" customWidth="1"/>
    <col min="2397" max="2397" width="13.81640625" bestFit="1" customWidth="1"/>
    <col min="2398" max="2398" width="17" bestFit="1" customWidth="1"/>
    <col min="2399" max="2399" width="13.81640625" bestFit="1" customWidth="1"/>
    <col min="2400" max="2400" width="17" bestFit="1" customWidth="1"/>
    <col min="2401" max="2401" width="13.81640625" bestFit="1" customWidth="1"/>
    <col min="2402" max="2402" width="17" bestFit="1" customWidth="1"/>
    <col min="2403" max="2403" width="13.81640625" bestFit="1" customWidth="1"/>
    <col min="2404" max="2404" width="17" bestFit="1" customWidth="1"/>
    <col min="2405" max="2405" width="13.81640625" bestFit="1" customWidth="1"/>
    <col min="2406" max="2406" width="17" bestFit="1" customWidth="1"/>
    <col min="2407" max="2407" width="13.81640625" bestFit="1" customWidth="1"/>
    <col min="2408" max="2408" width="17" bestFit="1" customWidth="1"/>
    <col min="2409" max="2409" width="13.81640625" bestFit="1" customWidth="1"/>
    <col min="2410" max="2410" width="17" bestFit="1" customWidth="1"/>
    <col min="2411" max="2411" width="13.81640625" bestFit="1" customWidth="1"/>
    <col min="2412" max="2412" width="17" bestFit="1" customWidth="1"/>
    <col min="2413" max="2413" width="13.81640625" bestFit="1" customWidth="1"/>
    <col min="2414" max="2414" width="17" bestFit="1" customWidth="1"/>
    <col min="2415" max="2415" width="13.81640625" bestFit="1" customWidth="1"/>
    <col min="2416" max="2416" width="17" bestFit="1" customWidth="1"/>
    <col min="2417" max="2417" width="13.81640625" bestFit="1" customWidth="1"/>
    <col min="2418" max="2418" width="17" bestFit="1" customWidth="1"/>
    <col min="2419" max="2419" width="13.81640625" bestFit="1" customWidth="1"/>
    <col min="2420" max="2420" width="17" bestFit="1" customWidth="1"/>
    <col min="2421" max="2421" width="13.81640625" bestFit="1" customWidth="1"/>
    <col min="2422" max="2422" width="17" bestFit="1" customWidth="1"/>
    <col min="2423" max="2423" width="13.81640625" bestFit="1" customWidth="1"/>
    <col min="2424" max="2424" width="17" bestFit="1" customWidth="1"/>
    <col min="2425" max="2425" width="13.81640625" bestFit="1" customWidth="1"/>
    <col min="2426" max="2426" width="17" bestFit="1" customWidth="1"/>
    <col min="2427" max="2427" width="13.81640625" bestFit="1" customWidth="1"/>
    <col min="2428" max="2428" width="17" bestFit="1" customWidth="1"/>
    <col min="2429" max="2429" width="13.81640625" bestFit="1" customWidth="1"/>
    <col min="2430" max="2430" width="17" bestFit="1" customWidth="1"/>
    <col min="2431" max="2431" width="13.81640625" bestFit="1" customWidth="1"/>
    <col min="2432" max="2432" width="17" bestFit="1" customWidth="1"/>
    <col min="2433" max="2433" width="13.81640625" bestFit="1" customWidth="1"/>
    <col min="2434" max="2434" width="17" bestFit="1" customWidth="1"/>
    <col min="2435" max="2435" width="13.81640625" bestFit="1" customWidth="1"/>
    <col min="2436" max="2436" width="17" bestFit="1" customWidth="1"/>
    <col min="2437" max="2437" width="13.81640625" bestFit="1" customWidth="1"/>
    <col min="2438" max="2438" width="17" bestFit="1" customWidth="1"/>
    <col min="2439" max="2439" width="13.81640625" bestFit="1" customWidth="1"/>
    <col min="2440" max="2440" width="17" bestFit="1" customWidth="1"/>
    <col min="2441" max="2441" width="13.81640625" bestFit="1" customWidth="1"/>
    <col min="2442" max="2442" width="17" bestFit="1" customWidth="1"/>
    <col min="2443" max="2443" width="13.81640625" bestFit="1" customWidth="1"/>
    <col min="2444" max="2444" width="17" bestFit="1" customWidth="1"/>
    <col min="2445" max="2445" width="13.81640625" bestFit="1" customWidth="1"/>
    <col min="2446" max="2446" width="17" bestFit="1" customWidth="1"/>
    <col min="2447" max="2447" width="13.81640625" bestFit="1" customWidth="1"/>
    <col min="2448" max="2448" width="17" bestFit="1" customWidth="1"/>
    <col min="2449" max="2449" width="13.81640625" bestFit="1" customWidth="1"/>
    <col min="2450" max="2450" width="17" bestFit="1" customWidth="1"/>
    <col min="2451" max="2451" width="13.81640625" bestFit="1" customWidth="1"/>
    <col min="2452" max="2452" width="17" bestFit="1" customWidth="1"/>
    <col min="2453" max="2453" width="13.81640625" bestFit="1" customWidth="1"/>
    <col min="2454" max="2454" width="17" bestFit="1" customWidth="1"/>
    <col min="2455" max="2455" width="13.81640625" bestFit="1" customWidth="1"/>
    <col min="2456" max="2456" width="17" bestFit="1" customWidth="1"/>
    <col min="2457" max="2457" width="13.81640625" bestFit="1" customWidth="1"/>
    <col min="2458" max="2458" width="17" bestFit="1" customWidth="1"/>
    <col min="2459" max="2459" width="13.81640625" bestFit="1" customWidth="1"/>
    <col min="2460" max="2460" width="17" bestFit="1" customWidth="1"/>
    <col min="2461" max="2461" width="13.81640625" bestFit="1" customWidth="1"/>
    <col min="2462" max="2462" width="17" bestFit="1" customWidth="1"/>
    <col min="2463" max="2463" width="13.81640625" bestFit="1" customWidth="1"/>
    <col min="2464" max="2464" width="17" bestFit="1" customWidth="1"/>
    <col min="2465" max="2465" width="13.81640625" bestFit="1" customWidth="1"/>
    <col min="2466" max="2466" width="17" bestFit="1" customWidth="1"/>
    <col min="2467" max="2467" width="13.81640625" bestFit="1" customWidth="1"/>
    <col min="2468" max="2468" width="17" bestFit="1" customWidth="1"/>
    <col min="2469" max="2469" width="13.81640625" bestFit="1" customWidth="1"/>
    <col min="2470" max="2470" width="17" bestFit="1" customWidth="1"/>
    <col min="2471" max="2471" width="13.81640625" bestFit="1" customWidth="1"/>
    <col min="2472" max="2472" width="17" bestFit="1" customWidth="1"/>
    <col min="2473" max="2473" width="13.81640625" bestFit="1" customWidth="1"/>
    <col min="2474" max="2474" width="17" bestFit="1" customWidth="1"/>
    <col min="2475" max="2475" width="13.81640625" bestFit="1" customWidth="1"/>
    <col min="2476" max="2476" width="17" bestFit="1" customWidth="1"/>
    <col min="2477" max="2477" width="13.81640625" bestFit="1" customWidth="1"/>
    <col min="2478" max="2478" width="17" bestFit="1" customWidth="1"/>
    <col min="2479" max="2479" width="13.81640625" bestFit="1" customWidth="1"/>
    <col min="2480" max="2480" width="17" bestFit="1" customWidth="1"/>
    <col min="2481" max="2481" width="13.81640625" bestFit="1" customWidth="1"/>
    <col min="2482" max="2482" width="17" bestFit="1" customWidth="1"/>
    <col min="2483" max="2483" width="13.81640625" bestFit="1" customWidth="1"/>
    <col min="2484" max="2484" width="17" bestFit="1" customWidth="1"/>
    <col min="2485" max="2485" width="13.81640625" bestFit="1" customWidth="1"/>
    <col min="2486" max="2486" width="17" bestFit="1" customWidth="1"/>
    <col min="2487" max="2487" width="13.81640625" bestFit="1" customWidth="1"/>
    <col min="2488" max="2488" width="17" bestFit="1" customWidth="1"/>
    <col min="2489" max="2489" width="13.81640625" bestFit="1" customWidth="1"/>
    <col min="2490" max="2490" width="17" bestFit="1" customWidth="1"/>
    <col min="2491" max="2491" width="13.81640625" bestFit="1" customWidth="1"/>
    <col min="2492" max="2492" width="17" bestFit="1" customWidth="1"/>
    <col min="2493" max="2493" width="13.81640625" bestFit="1" customWidth="1"/>
    <col min="2494" max="2494" width="17" bestFit="1" customWidth="1"/>
    <col min="2495" max="2495" width="13.81640625" bestFit="1" customWidth="1"/>
    <col min="2496" max="2496" width="17" bestFit="1" customWidth="1"/>
    <col min="2497" max="2497" width="13.81640625" bestFit="1" customWidth="1"/>
    <col min="2498" max="2498" width="17" bestFit="1" customWidth="1"/>
    <col min="2499" max="2499" width="13.81640625" bestFit="1" customWidth="1"/>
    <col min="2500" max="2500" width="17" bestFit="1" customWidth="1"/>
    <col min="2501" max="2501" width="13.81640625" bestFit="1" customWidth="1"/>
    <col min="2502" max="2502" width="17" bestFit="1" customWidth="1"/>
    <col min="2503" max="2503" width="13.81640625" bestFit="1" customWidth="1"/>
    <col min="2504" max="2504" width="17" bestFit="1" customWidth="1"/>
    <col min="2505" max="2505" width="13.81640625" bestFit="1" customWidth="1"/>
    <col min="2506" max="2506" width="17" bestFit="1" customWidth="1"/>
    <col min="2507" max="2507" width="13.81640625" bestFit="1" customWidth="1"/>
    <col min="2508" max="2508" width="17" bestFit="1" customWidth="1"/>
    <col min="2509" max="2509" width="13.81640625" bestFit="1" customWidth="1"/>
    <col min="2510" max="2510" width="17" bestFit="1" customWidth="1"/>
    <col min="2511" max="2511" width="13.81640625" bestFit="1" customWidth="1"/>
    <col min="2512" max="2512" width="17" bestFit="1" customWidth="1"/>
    <col min="2513" max="2513" width="13.81640625" bestFit="1" customWidth="1"/>
    <col min="2514" max="2514" width="17" bestFit="1" customWidth="1"/>
    <col min="2515" max="2515" width="13.81640625" bestFit="1" customWidth="1"/>
    <col min="2516" max="2516" width="17" bestFit="1" customWidth="1"/>
    <col min="2517" max="2517" width="13.81640625" bestFit="1" customWidth="1"/>
    <col min="2518" max="2518" width="17" bestFit="1" customWidth="1"/>
    <col min="2519" max="2519" width="13.81640625" bestFit="1" customWidth="1"/>
    <col min="2520" max="2520" width="17" bestFit="1" customWidth="1"/>
    <col min="2521" max="2521" width="13.81640625" bestFit="1" customWidth="1"/>
    <col min="2522" max="2522" width="17" bestFit="1" customWidth="1"/>
    <col min="2523" max="2523" width="13.81640625" bestFit="1" customWidth="1"/>
    <col min="2524" max="2524" width="17" bestFit="1" customWidth="1"/>
    <col min="2525" max="2525" width="13.81640625" bestFit="1" customWidth="1"/>
    <col min="2526" max="2526" width="17" bestFit="1" customWidth="1"/>
    <col min="2527" max="2527" width="13.81640625" bestFit="1" customWidth="1"/>
    <col min="2528" max="2528" width="17" bestFit="1" customWidth="1"/>
    <col min="2529" max="2529" width="13.81640625" bestFit="1" customWidth="1"/>
    <col min="2530" max="2530" width="17" bestFit="1" customWidth="1"/>
    <col min="2531" max="2531" width="13.81640625" bestFit="1" customWidth="1"/>
    <col min="2532" max="2532" width="17" bestFit="1" customWidth="1"/>
    <col min="2533" max="2533" width="13.81640625" bestFit="1" customWidth="1"/>
    <col min="2534" max="2534" width="17" bestFit="1" customWidth="1"/>
    <col min="2535" max="2535" width="13.81640625" bestFit="1" customWidth="1"/>
    <col min="2536" max="2536" width="17" bestFit="1" customWidth="1"/>
    <col min="2537" max="2537" width="13.81640625" bestFit="1" customWidth="1"/>
    <col min="2538" max="2538" width="17" bestFit="1" customWidth="1"/>
    <col min="2539" max="2539" width="13.81640625" bestFit="1" customWidth="1"/>
    <col min="2540" max="2540" width="17" bestFit="1" customWidth="1"/>
    <col min="2541" max="2541" width="13.81640625" bestFit="1" customWidth="1"/>
    <col min="2542" max="2542" width="17" bestFit="1" customWidth="1"/>
    <col min="2543" max="2543" width="13.81640625" bestFit="1" customWidth="1"/>
    <col min="2544" max="2544" width="17" bestFit="1" customWidth="1"/>
    <col min="2545" max="2545" width="13.81640625" bestFit="1" customWidth="1"/>
    <col min="2546" max="2546" width="17" bestFit="1" customWidth="1"/>
    <col min="2547" max="2547" width="13.81640625" bestFit="1" customWidth="1"/>
    <col min="2548" max="2548" width="17" bestFit="1" customWidth="1"/>
    <col min="2549" max="2549" width="13.81640625" bestFit="1" customWidth="1"/>
    <col min="2550" max="2550" width="17" bestFit="1" customWidth="1"/>
    <col min="2551" max="2551" width="13.81640625" bestFit="1" customWidth="1"/>
    <col min="2552" max="2552" width="17" bestFit="1" customWidth="1"/>
    <col min="2553" max="2553" width="13.81640625" bestFit="1" customWidth="1"/>
    <col min="2554" max="2554" width="17" bestFit="1" customWidth="1"/>
    <col min="2555" max="2555" width="13.81640625" bestFit="1" customWidth="1"/>
    <col min="2556" max="2556" width="17" bestFit="1" customWidth="1"/>
    <col min="2557" max="2557" width="13.81640625" bestFit="1" customWidth="1"/>
    <col min="2558" max="2558" width="17" bestFit="1" customWidth="1"/>
    <col min="2559" max="2559" width="13.81640625" bestFit="1" customWidth="1"/>
    <col min="2560" max="2560" width="17" bestFit="1" customWidth="1"/>
    <col min="2561" max="2561" width="13.81640625" bestFit="1" customWidth="1"/>
    <col min="2562" max="2562" width="17" bestFit="1" customWidth="1"/>
    <col min="2563" max="2563" width="13.81640625" bestFit="1" customWidth="1"/>
    <col min="2564" max="2564" width="17" bestFit="1" customWidth="1"/>
    <col min="2565" max="2565" width="13.81640625" bestFit="1" customWidth="1"/>
    <col min="2566" max="2566" width="17" bestFit="1" customWidth="1"/>
    <col min="2567" max="2567" width="13.81640625" bestFit="1" customWidth="1"/>
    <col min="2568" max="2568" width="17" bestFit="1" customWidth="1"/>
    <col min="2569" max="2569" width="13.81640625" bestFit="1" customWidth="1"/>
    <col min="2570" max="2570" width="17" bestFit="1" customWidth="1"/>
    <col min="2571" max="2571" width="13.81640625" bestFit="1" customWidth="1"/>
    <col min="2572" max="2572" width="17" bestFit="1" customWidth="1"/>
    <col min="2573" max="2573" width="13.81640625" bestFit="1" customWidth="1"/>
    <col min="2574" max="2574" width="17" bestFit="1" customWidth="1"/>
    <col min="2575" max="2575" width="13.81640625" bestFit="1" customWidth="1"/>
    <col min="2576" max="2576" width="17" bestFit="1" customWidth="1"/>
    <col min="2577" max="2577" width="13.81640625" bestFit="1" customWidth="1"/>
    <col min="2578" max="2578" width="17" bestFit="1" customWidth="1"/>
    <col min="2579" max="2579" width="13.81640625" bestFit="1" customWidth="1"/>
    <col min="2580" max="2580" width="17" bestFit="1" customWidth="1"/>
    <col min="2581" max="2581" width="13.81640625" bestFit="1" customWidth="1"/>
    <col min="2582" max="2582" width="17" bestFit="1" customWidth="1"/>
    <col min="2583" max="2583" width="13.81640625" bestFit="1" customWidth="1"/>
    <col min="2584" max="2584" width="17" bestFit="1" customWidth="1"/>
    <col min="2585" max="2585" width="13.81640625" bestFit="1" customWidth="1"/>
    <col min="2586" max="2586" width="17" bestFit="1" customWidth="1"/>
    <col min="2587" max="2587" width="13.81640625" bestFit="1" customWidth="1"/>
    <col min="2588" max="2588" width="17" bestFit="1" customWidth="1"/>
    <col min="2589" max="2589" width="13.81640625" bestFit="1" customWidth="1"/>
    <col min="2590" max="2590" width="17" bestFit="1" customWidth="1"/>
    <col min="2591" max="2591" width="13.81640625" bestFit="1" customWidth="1"/>
    <col min="2592" max="2592" width="17" bestFit="1" customWidth="1"/>
    <col min="2593" max="2593" width="13.81640625" bestFit="1" customWidth="1"/>
    <col min="2594" max="2594" width="17" bestFit="1" customWidth="1"/>
    <col min="2595" max="2595" width="13.81640625" bestFit="1" customWidth="1"/>
    <col min="2596" max="2596" width="17" bestFit="1" customWidth="1"/>
    <col min="2597" max="2597" width="13.81640625" bestFit="1" customWidth="1"/>
    <col min="2598" max="2598" width="17" bestFit="1" customWidth="1"/>
    <col min="2599" max="2599" width="13.81640625" bestFit="1" customWidth="1"/>
    <col min="2600" max="2600" width="17" bestFit="1" customWidth="1"/>
    <col min="2601" max="2601" width="13.81640625" bestFit="1" customWidth="1"/>
    <col min="2602" max="2602" width="17" bestFit="1" customWidth="1"/>
    <col min="2603" max="2603" width="13.81640625" bestFit="1" customWidth="1"/>
    <col min="2604" max="2604" width="17" bestFit="1" customWidth="1"/>
    <col min="2605" max="2605" width="13.81640625" bestFit="1" customWidth="1"/>
    <col min="2606" max="2606" width="17" bestFit="1" customWidth="1"/>
    <col min="2607" max="2607" width="13.81640625" bestFit="1" customWidth="1"/>
    <col min="2608" max="2608" width="17" bestFit="1" customWidth="1"/>
    <col min="2609" max="2609" width="13.81640625" bestFit="1" customWidth="1"/>
    <col min="2610" max="2610" width="17" bestFit="1" customWidth="1"/>
    <col min="2611" max="2611" width="13.81640625" bestFit="1" customWidth="1"/>
    <col min="2612" max="2612" width="17" bestFit="1" customWidth="1"/>
    <col min="2613" max="2613" width="13.81640625" bestFit="1" customWidth="1"/>
    <col min="2614" max="2614" width="17" bestFit="1" customWidth="1"/>
    <col min="2615" max="2615" width="13.81640625" bestFit="1" customWidth="1"/>
    <col min="2616" max="2616" width="17" bestFit="1" customWidth="1"/>
    <col min="2617" max="2617" width="13.81640625" bestFit="1" customWidth="1"/>
    <col min="2618" max="2618" width="17" bestFit="1" customWidth="1"/>
    <col min="2619" max="2619" width="13.81640625" bestFit="1" customWidth="1"/>
    <col min="2620" max="2620" width="17" bestFit="1" customWidth="1"/>
    <col min="2621" max="2621" width="13.81640625" bestFit="1" customWidth="1"/>
    <col min="2622" max="2622" width="17" bestFit="1" customWidth="1"/>
    <col min="2623" max="2623" width="13.81640625" bestFit="1" customWidth="1"/>
    <col min="2624" max="2624" width="17" bestFit="1" customWidth="1"/>
    <col min="2625" max="2625" width="13.81640625" bestFit="1" customWidth="1"/>
    <col min="2626" max="2626" width="17" bestFit="1" customWidth="1"/>
    <col min="2627" max="2627" width="13.81640625" bestFit="1" customWidth="1"/>
    <col min="2628" max="2628" width="17" bestFit="1" customWidth="1"/>
    <col min="2629" max="2629" width="13.81640625" bestFit="1" customWidth="1"/>
    <col min="2630" max="2630" width="17" bestFit="1" customWidth="1"/>
    <col min="2631" max="2631" width="13.81640625" bestFit="1" customWidth="1"/>
    <col min="2632" max="2632" width="17" bestFit="1" customWidth="1"/>
    <col min="2633" max="2633" width="13.81640625" bestFit="1" customWidth="1"/>
    <col min="2634" max="2634" width="17" bestFit="1" customWidth="1"/>
    <col min="2635" max="2635" width="13.81640625" bestFit="1" customWidth="1"/>
    <col min="2636" max="2636" width="17" bestFit="1" customWidth="1"/>
    <col min="2637" max="2637" width="13.81640625" bestFit="1" customWidth="1"/>
    <col min="2638" max="2638" width="17" bestFit="1" customWidth="1"/>
    <col min="2639" max="2639" width="13.81640625" bestFit="1" customWidth="1"/>
    <col min="2640" max="2640" width="17" bestFit="1" customWidth="1"/>
    <col min="2641" max="2641" width="13.81640625" bestFit="1" customWidth="1"/>
    <col min="2642" max="2642" width="17" bestFit="1" customWidth="1"/>
    <col min="2643" max="2643" width="13.81640625" bestFit="1" customWidth="1"/>
    <col min="2644" max="2644" width="17" bestFit="1" customWidth="1"/>
    <col min="2645" max="2645" width="13.81640625" bestFit="1" customWidth="1"/>
    <col min="2646" max="2646" width="17" bestFit="1" customWidth="1"/>
    <col min="2647" max="2647" width="13.81640625" bestFit="1" customWidth="1"/>
    <col min="2648" max="2648" width="17" bestFit="1" customWidth="1"/>
    <col min="2649" max="2649" width="13.81640625" bestFit="1" customWidth="1"/>
    <col min="2650" max="2650" width="17" bestFit="1" customWidth="1"/>
    <col min="2651" max="2651" width="13.81640625" bestFit="1" customWidth="1"/>
    <col min="2652" max="2652" width="17" bestFit="1" customWidth="1"/>
    <col min="2653" max="2653" width="13.81640625" bestFit="1" customWidth="1"/>
    <col min="2654" max="2654" width="17" bestFit="1" customWidth="1"/>
    <col min="2655" max="2655" width="13.81640625" bestFit="1" customWidth="1"/>
    <col min="2656" max="2656" width="17" bestFit="1" customWidth="1"/>
    <col min="2657" max="2657" width="13.81640625" bestFit="1" customWidth="1"/>
    <col min="2658" max="2658" width="17" bestFit="1" customWidth="1"/>
    <col min="2659" max="2659" width="13.81640625" bestFit="1" customWidth="1"/>
    <col min="2660" max="2660" width="17" bestFit="1" customWidth="1"/>
    <col min="2661" max="2661" width="13.81640625" bestFit="1" customWidth="1"/>
    <col min="2662" max="2662" width="17" bestFit="1" customWidth="1"/>
    <col min="2663" max="2663" width="13.81640625" bestFit="1" customWidth="1"/>
    <col min="2664" max="2664" width="17" bestFit="1" customWidth="1"/>
    <col min="2665" max="2665" width="13.81640625" bestFit="1" customWidth="1"/>
    <col min="2666" max="2666" width="17" bestFit="1" customWidth="1"/>
    <col min="2667" max="2667" width="13.81640625" bestFit="1" customWidth="1"/>
    <col min="2668" max="2668" width="17" bestFit="1" customWidth="1"/>
    <col min="2669" max="2669" width="13.81640625" bestFit="1" customWidth="1"/>
    <col min="2670" max="2670" width="17" bestFit="1" customWidth="1"/>
    <col min="2671" max="2671" width="13.81640625" bestFit="1" customWidth="1"/>
    <col min="2672" max="2672" width="17" bestFit="1" customWidth="1"/>
    <col min="2673" max="2673" width="13.81640625" bestFit="1" customWidth="1"/>
    <col min="2674" max="2674" width="17" bestFit="1" customWidth="1"/>
    <col min="2675" max="2675" width="13.81640625" bestFit="1" customWidth="1"/>
    <col min="2676" max="2676" width="17" bestFit="1" customWidth="1"/>
    <col min="2677" max="2677" width="13.81640625" bestFit="1" customWidth="1"/>
    <col min="2678" max="2678" width="17" bestFit="1" customWidth="1"/>
    <col min="2679" max="2679" width="13.81640625" bestFit="1" customWidth="1"/>
    <col min="2680" max="2680" width="17" bestFit="1" customWidth="1"/>
    <col min="2681" max="2681" width="13.81640625" bestFit="1" customWidth="1"/>
    <col min="2682" max="2682" width="17" bestFit="1" customWidth="1"/>
    <col min="2683" max="2683" width="13.81640625" bestFit="1" customWidth="1"/>
    <col min="2684" max="2684" width="17" bestFit="1" customWidth="1"/>
    <col min="2685" max="2685" width="13.81640625" bestFit="1" customWidth="1"/>
    <col min="2686" max="2686" width="17" bestFit="1" customWidth="1"/>
    <col min="2687" max="2687" width="13.81640625" bestFit="1" customWidth="1"/>
    <col min="2688" max="2688" width="17" bestFit="1" customWidth="1"/>
    <col min="2689" max="2689" width="13.81640625" bestFit="1" customWidth="1"/>
    <col min="2690" max="2690" width="17" bestFit="1" customWidth="1"/>
    <col min="2691" max="2691" width="13.81640625" bestFit="1" customWidth="1"/>
    <col min="2692" max="2692" width="17" bestFit="1" customWidth="1"/>
    <col min="2693" max="2693" width="13.81640625" bestFit="1" customWidth="1"/>
    <col min="2694" max="2694" width="17" bestFit="1" customWidth="1"/>
    <col min="2695" max="2695" width="13.81640625" bestFit="1" customWidth="1"/>
    <col min="2696" max="2696" width="17" bestFit="1" customWidth="1"/>
    <col min="2697" max="2697" width="13.81640625" bestFit="1" customWidth="1"/>
    <col min="2698" max="2698" width="17" bestFit="1" customWidth="1"/>
    <col min="2699" max="2699" width="13.81640625" bestFit="1" customWidth="1"/>
    <col min="2700" max="2700" width="17" bestFit="1" customWidth="1"/>
    <col min="2701" max="2701" width="13.81640625" bestFit="1" customWidth="1"/>
    <col min="2702" max="2702" width="17" bestFit="1" customWidth="1"/>
    <col min="2703" max="2703" width="13.81640625" bestFit="1" customWidth="1"/>
    <col min="2704" max="2704" width="17" bestFit="1" customWidth="1"/>
    <col min="2705" max="2705" width="13.81640625" bestFit="1" customWidth="1"/>
    <col min="2706" max="2706" width="17" bestFit="1" customWidth="1"/>
    <col min="2707" max="2707" width="13.81640625" bestFit="1" customWidth="1"/>
    <col min="2708" max="2708" width="17" bestFit="1" customWidth="1"/>
    <col min="2709" max="2709" width="13.81640625" bestFit="1" customWidth="1"/>
    <col min="2710" max="2710" width="17" bestFit="1" customWidth="1"/>
    <col min="2711" max="2711" width="13.81640625" bestFit="1" customWidth="1"/>
    <col min="2712" max="2712" width="17" bestFit="1" customWidth="1"/>
    <col min="2713" max="2713" width="13.81640625" bestFit="1" customWidth="1"/>
    <col min="2714" max="2714" width="17" bestFit="1" customWidth="1"/>
    <col min="2715" max="2715" width="13.81640625" bestFit="1" customWidth="1"/>
    <col min="2716" max="2716" width="17" bestFit="1" customWidth="1"/>
    <col min="2717" max="2717" width="13.81640625" bestFit="1" customWidth="1"/>
    <col min="2718" max="2718" width="17" bestFit="1" customWidth="1"/>
    <col min="2719" max="2719" width="13.81640625" bestFit="1" customWidth="1"/>
    <col min="2720" max="2720" width="17" bestFit="1" customWidth="1"/>
    <col min="2721" max="2721" width="13.81640625" bestFit="1" customWidth="1"/>
    <col min="2722" max="2722" width="17" bestFit="1" customWidth="1"/>
    <col min="2723" max="2723" width="13.81640625" bestFit="1" customWidth="1"/>
    <col min="2724" max="2724" width="17" bestFit="1" customWidth="1"/>
    <col min="2725" max="2725" width="13.81640625" bestFit="1" customWidth="1"/>
    <col min="2726" max="2726" width="17" bestFit="1" customWidth="1"/>
    <col min="2727" max="2727" width="13.81640625" bestFit="1" customWidth="1"/>
    <col min="2728" max="2728" width="17" bestFit="1" customWidth="1"/>
    <col min="2729" max="2729" width="13.81640625" bestFit="1" customWidth="1"/>
    <col min="2730" max="2730" width="17" bestFit="1" customWidth="1"/>
    <col min="2731" max="2731" width="13.81640625" bestFit="1" customWidth="1"/>
    <col min="2732" max="2732" width="17" bestFit="1" customWidth="1"/>
    <col min="2733" max="2733" width="13.81640625" bestFit="1" customWidth="1"/>
    <col min="2734" max="2734" width="17" bestFit="1" customWidth="1"/>
    <col min="2735" max="2735" width="13.81640625" bestFit="1" customWidth="1"/>
    <col min="2736" max="2736" width="17" bestFit="1" customWidth="1"/>
    <col min="2737" max="2737" width="13.81640625" bestFit="1" customWidth="1"/>
    <col min="2738" max="2738" width="17" bestFit="1" customWidth="1"/>
    <col min="2739" max="2739" width="13.81640625" bestFit="1" customWidth="1"/>
    <col min="2740" max="2740" width="17" bestFit="1" customWidth="1"/>
    <col min="2741" max="2741" width="13.81640625" bestFit="1" customWidth="1"/>
    <col min="2742" max="2742" width="17" bestFit="1" customWidth="1"/>
    <col min="2743" max="2743" width="13.81640625" bestFit="1" customWidth="1"/>
    <col min="2744" max="2744" width="17" bestFit="1" customWidth="1"/>
    <col min="2745" max="2745" width="13.81640625" bestFit="1" customWidth="1"/>
    <col min="2746" max="2746" width="17" bestFit="1" customWidth="1"/>
    <col min="2747" max="2747" width="13.81640625" bestFit="1" customWidth="1"/>
    <col min="2748" max="2748" width="17" bestFit="1" customWidth="1"/>
    <col min="2749" max="2749" width="13.81640625" bestFit="1" customWidth="1"/>
    <col min="2750" max="2750" width="17" bestFit="1" customWidth="1"/>
    <col min="2751" max="2751" width="13.81640625" bestFit="1" customWidth="1"/>
    <col min="2752" max="2752" width="17" bestFit="1" customWidth="1"/>
    <col min="2753" max="2753" width="13.81640625" bestFit="1" customWidth="1"/>
    <col min="2754" max="2754" width="17" bestFit="1" customWidth="1"/>
    <col min="2755" max="2755" width="13.81640625" bestFit="1" customWidth="1"/>
    <col min="2756" max="2756" width="17" bestFit="1" customWidth="1"/>
    <col min="2757" max="2757" width="13.81640625" bestFit="1" customWidth="1"/>
    <col min="2758" max="2758" width="17" bestFit="1" customWidth="1"/>
    <col min="2759" max="2759" width="13.81640625" bestFit="1" customWidth="1"/>
    <col min="2760" max="2760" width="17" bestFit="1" customWidth="1"/>
    <col min="2761" max="2761" width="13.81640625" bestFit="1" customWidth="1"/>
    <col min="2762" max="2762" width="17" bestFit="1" customWidth="1"/>
    <col min="2763" max="2763" width="13.81640625" bestFit="1" customWidth="1"/>
    <col min="2764" max="2764" width="17" bestFit="1" customWidth="1"/>
    <col min="2765" max="2765" width="13.81640625" bestFit="1" customWidth="1"/>
    <col min="2766" max="2766" width="17" bestFit="1" customWidth="1"/>
    <col min="2767" max="2767" width="13.81640625" bestFit="1" customWidth="1"/>
    <col min="2768" max="2768" width="17" bestFit="1" customWidth="1"/>
    <col min="2769" max="2769" width="13.81640625" bestFit="1" customWidth="1"/>
    <col min="2770" max="2770" width="17" bestFit="1" customWidth="1"/>
    <col min="2771" max="2771" width="13.81640625" bestFit="1" customWidth="1"/>
    <col min="2772" max="2772" width="17" bestFit="1" customWidth="1"/>
    <col min="2773" max="2773" width="13.81640625" bestFit="1" customWidth="1"/>
    <col min="2774" max="2774" width="17" bestFit="1" customWidth="1"/>
    <col min="2775" max="2775" width="13.81640625" bestFit="1" customWidth="1"/>
    <col min="2776" max="2776" width="17" bestFit="1" customWidth="1"/>
    <col min="2777" max="2777" width="13.81640625" bestFit="1" customWidth="1"/>
    <col min="2778" max="2778" width="17" bestFit="1" customWidth="1"/>
    <col min="2779" max="2779" width="13.81640625" bestFit="1" customWidth="1"/>
    <col min="2780" max="2780" width="17" bestFit="1" customWidth="1"/>
    <col min="2781" max="2781" width="13.81640625" bestFit="1" customWidth="1"/>
    <col min="2782" max="2782" width="17" bestFit="1" customWidth="1"/>
    <col min="2783" max="2783" width="13.81640625" bestFit="1" customWidth="1"/>
    <col min="2784" max="2784" width="17" bestFit="1" customWidth="1"/>
    <col min="2785" max="2785" width="13.81640625" bestFit="1" customWidth="1"/>
    <col min="2786" max="2786" width="17" bestFit="1" customWidth="1"/>
    <col min="2787" max="2787" width="13.81640625" bestFit="1" customWidth="1"/>
    <col min="2788" max="2788" width="17" bestFit="1" customWidth="1"/>
    <col min="2789" max="2789" width="13.81640625" bestFit="1" customWidth="1"/>
    <col min="2790" max="2790" width="17" bestFit="1" customWidth="1"/>
    <col min="2791" max="2791" width="13.81640625" bestFit="1" customWidth="1"/>
    <col min="2792" max="2792" width="17" bestFit="1" customWidth="1"/>
    <col min="2793" max="2793" width="13.81640625" bestFit="1" customWidth="1"/>
    <col min="2794" max="2794" width="17" bestFit="1" customWidth="1"/>
    <col min="2795" max="2795" width="13.81640625" bestFit="1" customWidth="1"/>
    <col min="2796" max="2796" width="17" bestFit="1" customWidth="1"/>
    <col min="2797" max="2797" width="13.81640625" bestFit="1" customWidth="1"/>
    <col min="2798" max="2798" width="17" bestFit="1" customWidth="1"/>
    <col min="2799" max="2799" width="13.81640625" bestFit="1" customWidth="1"/>
    <col min="2800" max="2800" width="17" bestFit="1" customWidth="1"/>
    <col min="2801" max="2801" width="13.81640625" bestFit="1" customWidth="1"/>
    <col min="2802" max="2802" width="17" bestFit="1" customWidth="1"/>
    <col min="2803" max="2803" width="13.81640625" bestFit="1" customWidth="1"/>
    <col min="2804" max="2804" width="17" bestFit="1" customWidth="1"/>
    <col min="2805" max="2805" width="13.81640625" bestFit="1" customWidth="1"/>
    <col min="2806" max="2806" width="17" bestFit="1" customWidth="1"/>
    <col min="2807" max="2807" width="13.81640625" bestFit="1" customWidth="1"/>
    <col min="2808" max="2808" width="17" bestFit="1" customWidth="1"/>
    <col min="2809" max="2809" width="13.81640625" bestFit="1" customWidth="1"/>
    <col min="2810" max="2810" width="17" bestFit="1" customWidth="1"/>
    <col min="2811" max="2811" width="13.81640625" bestFit="1" customWidth="1"/>
    <col min="2812" max="2812" width="17" bestFit="1" customWidth="1"/>
    <col min="2813" max="2813" width="13.81640625" bestFit="1" customWidth="1"/>
    <col min="2814" max="2814" width="17" bestFit="1" customWidth="1"/>
    <col min="2815" max="2815" width="13.81640625" bestFit="1" customWidth="1"/>
    <col min="2816" max="2816" width="17" bestFit="1" customWidth="1"/>
    <col min="2817" max="2817" width="13.81640625" bestFit="1" customWidth="1"/>
    <col min="2818" max="2818" width="17" bestFit="1" customWidth="1"/>
    <col min="2819" max="2819" width="13.81640625" bestFit="1" customWidth="1"/>
    <col min="2820" max="2820" width="17" bestFit="1" customWidth="1"/>
    <col min="2821" max="2821" width="13.81640625" bestFit="1" customWidth="1"/>
    <col min="2822" max="2822" width="17" bestFit="1" customWidth="1"/>
    <col min="2823" max="2823" width="13.81640625" bestFit="1" customWidth="1"/>
    <col min="2824" max="2824" width="17" bestFit="1" customWidth="1"/>
    <col min="2825" max="2825" width="13.81640625" bestFit="1" customWidth="1"/>
    <col min="2826" max="2826" width="17" bestFit="1" customWidth="1"/>
    <col min="2827" max="2827" width="13.81640625" bestFit="1" customWidth="1"/>
    <col min="2828" max="2828" width="17" bestFit="1" customWidth="1"/>
    <col min="2829" max="2829" width="13.81640625" bestFit="1" customWidth="1"/>
    <col min="2830" max="2830" width="17" bestFit="1" customWidth="1"/>
    <col min="2831" max="2831" width="13.81640625" bestFit="1" customWidth="1"/>
    <col min="2832" max="2832" width="17" bestFit="1" customWidth="1"/>
    <col min="2833" max="2833" width="13.81640625" bestFit="1" customWidth="1"/>
    <col min="2834" max="2834" width="17" bestFit="1" customWidth="1"/>
    <col min="2835" max="2835" width="13.81640625" bestFit="1" customWidth="1"/>
    <col min="2836" max="2836" width="17" bestFit="1" customWidth="1"/>
    <col min="2837" max="2837" width="13.81640625" bestFit="1" customWidth="1"/>
    <col min="2838" max="2838" width="17" bestFit="1" customWidth="1"/>
    <col min="2839" max="2839" width="13.81640625" bestFit="1" customWidth="1"/>
    <col min="2840" max="2840" width="17" bestFit="1" customWidth="1"/>
    <col min="2841" max="2841" width="13.81640625" bestFit="1" customWidth="1"/>
    <col min="2842" max="2842" width="17" bestFit="1" customWidth="1"/>
    <col min="2843" max="2843" width="13.81640625" bestFit="1" customWidth="1"/>
    <col min="2844" max="2844" width="17" bestFit="1" customWidth="1"/>
    <col min="2845" max="2845" width="13.81640625" bestFit="1" customWidth="1"/>
    <col min="2846" max="2846" width="17" bestFit="1" customWidth="1"/>
    <col min="2847" max="2847" width="13.81640625" bestFit="1" customWidth="1"/>
    <col min="2848" max="2848" width="17" bestFit="1" customWidth="1"/>
    <col min="2849" max="2849" width="13.81640625" bestFit="1" customWidth="1"/>
    <col min="2850" max="2850" width="17" bestFit="1" customWidth="1"/>
    <col min="2851" max="2851" width="13.81640625" bestFit="1" customWidth="1"/>
    <col min="2852" max="2852" width="17" bestFit="1" customWidth="1"/>
    <col min="2853" max="2853" width="13.81640625" bestFit="1" customWidth="1"/>
    <col min="2854" max="2854" width="17" bestFit="1" customWidth="1"/>
    <col min="2855" max="2855" width="13.81640625" bestFit="1" customWidth="1"/>
    <col min="2856" max="2856" width="17" bestFit="1" customWidth="1"/>
    <col min="2857" max="2857" width="13.81640625" bestFit="1" customWidth="1"/>
    <col min="2858" max="2858" width="17" bestFit="1" customWidth="1"/>
    <col min="2859" max="2859" width="13.81640625" bestFit="1" customWidth="1"/>
    <col min="2860" max="2860" width="17" bestFit="1" customWidth="1"/>
    <col min="2861" max="2861" width="13.81640625" bestFit="1" customWidth="1"/>
    <col min="2862" max="2862" width="17" bestFit="1" customWidth="1"/>
    <col min="2863" max="2863" width="13.81640625" bestFit="1" customWidth="1"/>
    <col min="2864" max="2864" width="17" bestFit="1" customWidth="1"/>
    <col min="2865" max="2865" width="13.81640625" bestFit="1" customWidth="1"/>
    <col min="2866" max="2866" width="17" bestFit="1" customWidth="1"/>
    <col min="2867" max="2867" width="13.81640625" bestFit="1" customWidth="1"/>
    <col min="2868" max="2868" width="17" bestFit="1" customWidth="1"/>
    <col min="2869" max="2869" width="13.81640625" bestFit="1" customWidth="1"/>
    <col min="2870" max="2870" width="17" bestFit="1" customWidth="1"/>
    <col min="2871" max="2871" width="13.81640625" bestFit="1" customWidth="1"/>
    <col min="2872" max="2872" width="17" bestFit="1" customWidth="1"/>
    <col min="2873" max="2873" width="13.81640625" bestFit="1" customWidth="1"/>
    <col min="2874" max="2874" width="17" bestFit="1" customWidth="1"/>
    <col min="2875" max="2875" width="13.81640625" bestFit="1" customWidth="1"/>
    <col min="2876" max="2876" width="17" bestFit="1" customWidth="1"/>
    <col min="2877" max="2877" width="13.81640625" bestFit="1" customWidth="1"/>
    <col min="2878" max="2878" width="17" bestFit="1" customWidth="1"/>
    <col min="2879" max="2879" width="13.81640625" bestFit="1" customWidth="1"/>
    <col min="2880" max="2880" width="17" bestFit="1" customWidth="1"/>
    <col min="2881" max="2881" width="13.81640625" bestFit="1" customWidth="1"/>
    <col min="2882" max="2882" width="17" bestFit="1" customWidth="1"/>
    <col min="2883" max="2883" width="13.81640625" bestFit="1" customWidth="1"/>
    <col min="2884" max="2884" width="17" bestFit="1" customWidth="1"/>
    <col min="2885" max="2885" width="13.81640625" bestFit="1" customWidth="1"/>
    <col min="2886" max="2886" width="17" bestFit="1" customWidth="1"/>
    <col min="2887" max="2887" width="13.81640625" bestFit="1" customWidth="1"/>
    <col min="2888" max="2888" width="17" bestFit="1" customWidth="1"/>
    <col min="2889" max="2889" width="13.81640625" bestFit="1" customWidth="1"/>
    <col min="2890" max="2890" width="17" bestFit="1" customWidth="1"/>
    <col min="2891" max="2891" width="13.81640625" bestFit="1" customWidth="1"/>
    <col min="2892" max="2892" width="17" bestFit="1" customWidth="1"/>
    <col min="2893" max="2893" width="13.81640625" bestFit="1" customWidth="1"/>
    <col min="2894" max="2894" width="17" bestFit="1" customWidth="1"/>
    <col min="2895" max="2895" width="13.81640625" bestFit="1" customWidth="1"/>
    <col min="2896" max="2896" width="17" bestFit="1" customWidth="1"/>
    <col min="2897" max="2897" width="13.81640625" bestFit="1" customWidth="1"/>
    <col min="2898" max="2898" width="17" bestFit="1" customWidth="1"/>
    <col min="2899" max="2899" width="13.81640625" bestFit="1" customWidth="1"/>
    <col min="2900" max="2900" width="17" bestFit="1" customWidth="1"/>
    <col min="2901" max="2901" width="13.81640625" bestFit="1" customWidth="1"/>
    <col min="2902" max="2902" width="17" bestFit="1" customWidth="1"/>
    <col min="2903" max="2903" width="13.81640625" bestFit="1" customWidth="1"/>
    <col min="2904" max="2904" width="17" bestFit="1" customWidth="1"/>
    <col min="2905" max="2905" width="13.81640625" bestFit="1" customWidth="1"/>
    <col min="2906" max="2906" width="17" bestFit="1" customWidth="1"/>
    <col min="2907" max="2907" width="13.81640625" bestFit="1" customWidth="1"/>
    <col min="2908" max="2908" width="17" bestFit="1" customWidth="1"/>
    <col min="2909" max="2909" width="13.81640625" bestFit="1" customWidth="1"/>
    <col min="2910" max="2910" width="17" bestFit="1" customWidth="1"/>
    <col min="2911" max="2911" width="13.81640625" bestFit="1" customWidth="1"/>
    <col min="2912" max="2912" width="17" bestFit="1" customWidth="1"/>
    <col min="2913" max="2913" width="13.81640625" bestFit="1" customWidth="1"/>
    <col min="2914" max="2914" width="17" bestFit="1" customWidth="1"/>
    <col min="2915" max="2915" width="13.81640625" bestFit="1" customWidth="1"/>
    <col min="2916" max="2916" width="17" bestFit="1" customWidth="1"/>
    <col min="2917" max="2917" width="13.81640625" bestFit="1" customWidth="1"/>
    <col min="2918" max="2918" width="17" bestFit="1" customWidth="1"/>
    <col min="2919" max="2919" width="13.81640625" bestFit="1" customWidth="1"/>
    <col min="2920" max="2920" width="17" bestFit="1" customWidth="1"/>
    <col min="2921" max="2921" width="13.81640625" bestFit="1" customWidth="1"/>
    <col min="2922" max="2922" width="17" bestFit="1" customWidth="1"/>
    <col min="2923" max="2923" width="13.81640625" bestFit="1" customWidth="1"/>
    <col min="2924" max="2924" width="17" bestFit="1" customWidth="1"/>
    <col min="2925" max="2925" width="13.81640625" bestFit="1" customWidth="1"/>
    <col min="2926" max="2926" width="17" bestFit="1" customWidth="1"/>
    <col min="2927" max="2927" width="13.81640625" bestFit="1" customWidth="1"/>
    <col min="2928" max="2928" width="17" bestFit="1" customWidth="1"/>
    <col min="2929" max="2929" width="13.81640625" bestFit="1" customWidth="1"/>
    <col min="2930" max="2930" width="17" bestFit="1" customWidth="1"/>
    <col min="2931" max="2931" width="13.81640625" bestFit="1" customWidth="1"/>
    <col min="2932" max="2932" width="17" bestFit="1" customWidth="1"/>
    <col min="2933" max="2933" width="13.81640625" bestFit="1" customWidth="1"/>
    <col min="2934" max="2934" width="17" bestFit="1" customWidth="1"/>
    <col min="2935" max="2935" width="13.81640625" bestFit="1" customWidth="1"/>
    <col min="2936" max="2936" width="17" bestFit="1" customWidth="1"/>
    <col min="2937" max="2937" width="13.81640625" bestFit="1" customWidth="1"/>
    <col min="2938" max="2938" width="17" bestFit="1" customWidth="1"/>
    <col min="2939" max="2939" width="13.81640625" bestFit="1" customWidth="1"/>
    <col min="2940" max="2940" width="17" bestFit="1" customWidth="1"/>
    <col min="2941" max="2941" width="13.81640625" bestFit="1" customWidth="1"/>
    <col min="2942" max="2942" width="17" bestFit="1" customWidth="1"/>
    <col min="2943" max="2943" width="13.81640625" bestFit="1" customWidth="1"/>
    <col min="2944" max="2944" width="17" bestFit="1" customWidth="1"/>
    <col min="2945" max="2945" width="13.81640625" bestFit="1" customWidth="1"/>
    <col min="2946" max="2946" width="17" bestFit="1" customWidth="1"/>
    <col min="2947" max="2947" width="13.81640625" bestFit="1" customWidth="1"/>
    <col min="2948" max="2948" width="17" bestFit="1" customWidth="1"/>
    <col min="2949" max="2949" width="13.81640625" bestFit="1" customWidth="1"/>
    <col min="2950" max="2950" width="17" bestFit="1" customWidth="1"/>
    <col min="2951" max="2951" width="13.81640625" bestFit="1" customWidth="1"/>
    <col min="2952" max="2952" width="17" bestFit="1" customWidth="1"/>
    <col min="2953" max="2953" width="13.81640625" bestFit="1" customWidth="1"/>
    <col min="2954" max="2954" width="17" bestFit="1" customWidth="1"/>
    <col min="2955" max="2955" width="13.81640625" bestFit="1" customWidth="1"/>
    <col min="2956" max="2956" width="17" bestFit="1" customWidth="1"/>
    <col min="2957" max="2957" width="13.81640625" bestFit="1" customWidth="1"/>
    <col min="2958" max="2958" width="17" bestFit="1" customWidth="1"/>
    <col min="2959" max="2959" width="13.81640625" bestFit="1" customWidth="1"/>
    <col min="2960" max="2960" width="17" bestFit="1" customWidth="1"/>
    <col min="2961" max="2961" width="13.81640625" bestFit="1" customWidth="1"/>
    <col min="2962" max="2962" width="17" bestFit="1" customWidth="1"/>
    <col min="2963" max="2963" width="13.81640625" bestFit="1" customWidth="1"/>
    <col min="2964" max="2964" width="17" bestFit="1" customWidth="1"/>
    <col min="2965" max="2965" width="13.81640625" bestFit="1" customWidth="1"/>
    <col min="2966" max="2966" width="17" bestFit="1" customWidth="1"/>
    <col min="2967" max="2967" width="13.81640625" bestFit="1" customWidth="1"/>
    <col min="2968" max="2968" width="17" bestFit="1" customWidth="1"/>
    <col min="2969" max="2969" width="13.81640625" bestFit="1" customWidth="1"/>
    <col min="2970" max="2970" width="17" bestFit="1" customWidth="1"/>
    <col min="2971" max="2971" width="13.81640625" bestFit="1" customWidth="1"/>
    <col min="2972" max="2972" width="17" bestFit="1" customWidth="1"/>
    <col min="2973" max="2973" width="13.81640625" bestFit="1" customWidth="1"/>
    <col min="2974" max="2974" width="17" bestFit="1" customWidth="1"/>
    <col min="2975" max="2975" width="13.81640625" bestFit="1" customWidth="1"/>
    <col min="2976" max="2976" width="17" bestFit="1" customWidth="1"/>
    <col min="2977" max="2977" width="13.81640625" bestFit="1" customWidth="1"/>
    <col min="2978" max="2978" width="17" bestFit="1" customWidth="1"/>
    <col min="2979" max="2979" width="13.81640625" bestFit="1" customWidth="1"/>
    <col min="2980" max="2980" width="17" bestFit="1" customWidth="1"/>
    <col min="2981" max="2981" width="13.81640625" bestFit="1" customWidth="1"/>
    <col min="2982" max="2982" width="17" bestFit="1" customWidth="1"/>
    <col min="2983" max="2983" width="13.81640625" bestFit="1" customWidth="1"/>
    <col min="2984" max="2984" width="17" bestFit="1" customWidth="1"/>
    <col min="2985" max="2985" width="13.81640625" bestFit="1" customWidth="1"/>
    <col min="2986" max="2986" width="17" bestFit="1" customWidth="1"/>
    <col min="2987" max="2987" width="13.81640625" bestFit="1" customWidth="1"/>
    <col min="2988" max="2988" width="17" bestFit="1" customWidth="1"/>
    <col min="2989" max="2989" width="13.81640625" bestFit="1" customWidth="1"/>
    <col min="2990" max="2990" width="17" bestFit="1" customWidth="1"/>
    <col min="2991" max="2991" width="13.81640625" bestFit="1" customWidth="1"/>
    <col min="2992" max="2992" width="17" bestFit="1" customWidth="1"/>
    <col min="2993" max="2993" width="13.81640625" bestFit="1" customWidth="1"/>
    <col min="2994" max="2994" width="17" bestFit="1" customWidth="1"/>
    <col min="2995" max="2995" width="13.81640625" bestFit="1" customWidth="1"/>
    <col min="2996" max="2996" width="17" bestFit="1" customWidth="1"/>
    <col min="2997" max="2997" width="13.81640625" bestFit="1" customWidth="1"/>
    <col min="2998" max="2998" width="17" bestFit="1" customWidth="1"/>
    <col min="2999" max="2999" width="13.81640625" bestFit="1" customWidth="1"/>
    <col min="3000" max="3000" width="17" bestFit="1" customWidth="1"/>
    <col min="3001" max="3001" width="13.81640625" bestFit="1" customWidth="1"/>
    <col min="3002" max="3002" width="17" bestFit="1" customWidth="1"/>
    <col min="3003" max="3003" width="13.81640625" bestFit="1" customWidth="1"/>
    <col min="3004" max="3004" width="17" bestFit="1" customWidth="1"/>
    <col min="3005" max="3005" width="13.81640625" bestFit="1" customWidth="1"/>
    <col min="3006" max="3006" width="17" bestFit="1" customWidth="1"/>
    <col min="3007" max="3007" width="13.81640625" bestFit="1" customWidth="1"/>
    <col min="3008" max="3008" width="17" bestFit="1" customWidth="1"/>
    <col min="3009" max="3009" width="13.81640625" bestFit="1" customWidth="1"/>
    <col min="3010" max="3010" width="17" bestFit="1" customWidth="1"/>
    <col min="3011" max="3011" width="13.81640625" bestFit="1" customWidth="1"/>
    <col min="3012" max="3012" width="17" bestFit="1" customWidth="1"/>
    <col min="3013" max="3013" width="13.81640625" bestFit="1" customWidth="1"/>
    <col min="3014" max="3014" width="17" bestFit="1" customWidth="1"/>
    <col min="3015" max="3015" width="13.81640625" bestFit="1" customWidth="1"/>
    <col min="3016" max="3016" width="17" bestFit="1" customWidth="1"/>
    <col min="3017" max="3017" width="13.81640625" bestFit="1" customWidth="1"/>
    <col min="3018" max="3018" width="17" bestFit="1" customWidth="1"/>
    <col min="3019" max="3019" width="13.81640625" bestFit="1" customWidth="1"/>
    <col min="3020" max="3020" width="17" bestFit="1" customWidth="1"/>
    <col min="3021" max="3021" width="13.81640625" bestFit="1" customWidth="1"/>
    <col min="3022" max="3022" width="17" bestFit="1" customWidth="1"/>
    <col min="3023" max="3023" width="13.81640625" bestFit="1" customWidth="1"/>
    <col min="3024" max="3024" width="17" bestFit="1" customWidth="1"/>
    <col min="3025" max="3025" width="13.81640625" bestFit="1" customWidth="1"/>
    <col min="3026" max="3026" width="17" bestFit="1" customWidth="1"/>
    <col min="3027" max="3027" width="13.81640625" bestFit="1" customWidth="1"/>
    <col min="3028" max="3028" width="17" bestFit="1" customWidth="1"/>
    <col min="3029" max="3029" width="13.81640625" bestFit="1" customWidth="1"/>
    <col min="3030" max="3030" width="17" bestFit="1" customWidth="1"/>
    <col min="3031" max="3031" width="13.81640625" bestFit="1" customWidth="1"/>
    <col min="3032" max="3032" width="17" bestFit="1" customWidth="1"/>
    <col min="3033" max="3033" width="13.81640625" bestFit="1" customWidth="1"/>
    <col min="3034" max="3034" width="17" bestFit="1" customWidth="1"/>
    <col min="3035" max="3035" width="13.81640625" bestFit="1" customWidth="1"/>
    <col min="3036" max="3036" width="17" bestFit="1" customWidth="1"/>
    <col min="3037" max="3037" width="13.81640625" bestFit="1" customWidth="1"/>
    <col min="3038" max="3038" width="17" bestFit="1" customWidth="1"/>
    <col min="3039" max="3039" width="13.81640625" bestFit="1" customWidth="1"/>
    <col min="3040" max="3040" width="17" bestFit="1" customWidth="1"/>
    <col min="3041" max="3041" width="13.81640625" bestFit="1" customWidth="1"/>
    <col min="3042" max="3042" width="17" bestFit="1" customWidth="1"/>
    <col min="3043" max="3043" width="13.81640625" bestFit="1" customWidth="1"/>
    <col min="3044" max="3044" width="17" bestFit="1" customWidth="1"/>
    <col min="3045" max="3045" width="13.81640625" bestFit="1" customWidth="1"/>
    <col min="3046" max="3046" width="17" bestFit="1" customWidth="1"/>
    <col min="3047" max="3047" width="13.81640625" bestFit="1" customWidth="1"/>
    <col min="3048" max="3048" width="17" bestFit="1" customWidth="1"/>
    <col min="3049" max="3049" width="13.81640625" bestFit="1" customWidth="1"/>
    <col min="3050" max="3050" width="17" bestFit="1" customWidth="1"/>
    <col min="3051" max="3051" width="13.81640625" bestFit="1" customWidth="1"/>
    <col min="3052" max="3052" width="17" bestFit="1" customWidth="1"/>
    <col min="3053" max="3053" width="13.81640625" bestFit="1" customWidth="1"/>
    <col min="3054" max="3054" width="17" bestFit="1" customWidth="1"/>
    <col min="3055" max="3055" width="13.81640625" bestFit="1" customWidth="1"/>
    <col min="3056" max="3056" width="17" bestFit="1" customWidth="1"/>
    <col min="3057" max="3057" width="13.81640625" bestFit="1" customWidth="1"/>
    <col min="3058" max="3058" width="17" bestFit="1" customWidth="1"/>
    <col min="3059" max="3059" width="13.81640625" bestFit="1" customWidth="1"/>
    <col min="3060" max="3060" width="17" bestFit="1" customWidth="1"/>
    <col min="3061" max="3061" width="13.81640625" bestFit="1" customWidth="1"/>
    <col min="3062" max="3062" width="17" bestFit="1" customWidth="1"/>
    <col min="3063" max="3063" width="13.81640625" bestFit="1" customWidth="1"/>
    <col min="3064" max="3064" width="17" bestFit="1" customWidth="1"/>
    <col min="3065" max="3065" width="13.81640625" bestFit="1" customWidth="1"/>
    <col min="3066" max="3066" width="17" bestFit="1" customWidth="1"/>
    <col min="3067" max="3067" width="13.81640625" bestFit="1" customWidth="1"/>
    <col min="3068" max="3068" width="17" bestFit="1" customWidth="1"/>
    <col min="3069" max="3069" width="13.81640625" bestFit="1" customWidth="1"/>
    <col min="3070" max="3070" width="17" bestFit="1" customWidth="1"/>
    <col min="3071" max="3071" width="13.81640625" bestFit="1" customWidth="1"/>
    <col min="3072" max="3072" width="17" bestFit="1" customWidth="1"/>
    <col min="3073" max="3073" width="13.81640625" bestFit="1" customWidth="1"/>
    <col min="3074" max="3074" width="17" bestFit="1" customWidth="1"/>
    <col min="3075" max="3075" width="13.81640625" bestFit="1" customWidth="1"/>
    <col min="3076" max="3076" width="17" bestFit="1" customWidth="1"/>
    <col min="3077" max="3077" width="13.81640625" bestFit="1" customWidth="1"/>
    <col min="3078" max="3078" width="17" bestFit="1" customWidth="1"/>
    <col min="3079" max="3079" width="13.81640625" bestFit="1" customWidth="1"/>
    <col min="3080" max="3080" width="17" bestFit="1" customWidth="1"/>
    <col min="3081" max="3081" width="13.81640625" bestFit="1" customWidth="1"/>
    <col min="3082" max="3082" width="17" bestFit="1" customWidth="1"/>
    <col min="3083" max="3083" width="13.81640625" bestFit="1" customWidth="1"/>
    <col min="3084" max="3084" width="17" bestFit="1" customWidth="1"/>
    <col min="3085" max="3085" width="13.81640625" bestFit="1" customWidth="1"/>
    <col min="3086" max="3086" width="17" bestFit="1" customWidth="1"/>
    <col min="3087" max="3087" width="13.81640625" bestFit="1" customWidth="1"/>
    <col min="3088" max="3088" width="17" bestFit="1" customWidth="1"/>
    <col min="3089" max="3089" width="13.81640625" bestFit="1" customWidth="1"/>
    <col min="3090" max="3090" width="17" bestFit="1" customWidth="1"/>
    <col min="3091" max="3091" width="13.81640625" bestFit="1" customWidth="1"/>
    <col min="3092" max="3092" width="17" bestFit="1" customWidth="1"/>
    <col min="3093" max="3093" width="13.81640625" bestFit="1" customWidth="1"/>
    <col min="3094" max="3094" width="17" bestFit="1" customWidth="1"/>
    <col min="3095" max="3095" width="13.81640625" bestFit="1" customWidth="1"/>
    <col min="3096" max="3096" width="17" bestFit="1" customWidth="1"/>
    <col min="3097" max="3097" width="13.81640625" bestFit="1" customWidth="1"/>
    <col min="3098" max="3098" width="17" bestFit="1" customWidth="1"/>
    <col min="3099" max="3099" width="13.81640625" bestFit="1" customWidth="1"/>
    <col min="3100" max="3100" width="17" bestFit="1" customWidth="1"/>
    <col min="3101" max="3101" width="13.81640625" bestFit="1" customWidth="1"/>
    <col min="3102" max="3102" width="17" bestFit="1" customWidth="1"/>
    <col min="3103" max="3103" width="13.81640625" bestFit="1" customWidth="1"/>
    <col min="3104" max="3104" width="17" bestFit="1" customWidth="1"/>
    <col min="3105" max="3105" width="13.81640625" bestFit="1" customWidth="1"/>
    <col min="3106" max="3106" width="17" bestFit="1" customWidth="1"/>
    <col min="3107" max="3107" width="13.81640625" bestFit="1" customWidth="1"/>
    <col min="3108" max="3108" width="17" bestFit="1" customWidth="1"/>
    <col min="3109" max="3109" width="13.81640625" bestFit="1" customWidth="1"/>
    <col min="3110" max="3110" width="17" bestFit="1" customWidth="1"/>
    <col min="3111" max="3111" width="13.81640625" bestFit="1" customWidth="1"/>
    <col min="3112" max="3112" width="17" bestFit="1" customWidth="1"/>
    <col min="3113" max="3113" width="13.81640625" bestFit="1" customWidth="1"/>
    <col min="3114" max="3114" width="17" bestFit="1" customWidth="1"/>
    <col min="3115" max="3115" width="13.81640625" bestFit="1" customWidth="1"/>
    <col min="3116" max="3116" width="17" bestFit="1" customWidth="1"/>
    <col min="3117" max="3117" width="13.81640625" bestFit="1" customWidth="1"/>
    <col min="3118" max="3118" width="17" bestFit="1" customWidth="1"/>
    <col min="3119" max="3119" width="13.81640625" bestFit="1" customWidth="1"/>
    <col min="3120" max="3120" width="17" bestFit="1" customWidth="1"/>
    <col min="3121" max="3121" width="13.81640625" bestFit="1" customWidth="1"/>
    <col min="3122" max="3122" width="17" bestFit="1" customWidth="1"/>
    <col min="3123" max="3123" width="13.81640625" bestFit="1" customWidth="1"/>
    <col min="3124" max="3124" width="17" bestFit="1" customWidth="1"/>
    <col min="3125" max="3125" width="13.81640625" bestFit="1" customWidth="1"/>
    <col min="3126" max="3126" width="17" bestFit="1" customWidth="1"/>
    <col min="3127" max="3127" width="13.81640625" bestFit="1" customWidth="1"/>
    <col min="3128" max="3128" width="17" bestFit="1" customWidth="1"/>
    <col min="3129" max="3129" width="13.81640625" bestFit="1" customWidth="1"/>
    <col min="3130" max="3130" width="17" bestFit="1" customWidth="1"/>
    <col min="3131" max="3131" width="13.81640625" bestFit="1" customWidth="1"/>
    <col min="3132" max="3132" width="17" bestFit="1" customWidth="1"/>
    <col min="3133" max="3133" width="13.81640625" bestFit="1" customWidth="1"/>
    <col min="3134" max="3134" width="17" bestFit="1" customWidth="1"/>
    <col min="3135" max="3135" width="13.81640625" bestFit="1" customWidth="1"/>
    <col min="3136" max="3136" width="17" bestFit="1" customWidth="1"/>
    <col min="3137" max="3137" width="13.81640625" bestFit="1" customWidth="1"/>
    <col min="3138" max="3138" width="17" bestFit="1" customWidth="1"/>
    <col min="3139" max="3139" width="13.81640625" bestFit="1" customWidth="1"/>
    <col min="3140" max="3140" width="17" bestFit="1" customWidth="1"/>
    <col min="3141" max="3141" width="13.81640625" bestFit="1" customWidth="1"/>
    <col min="3142" max="3142" width="17" bestFit="1" customWidth="1"/>
    <col min="3143" max="3143" width="13.81640625" bestFit="1" customWidth="1"/>
    <col min="3144" max="3144" width="17" bestFit="1" customWidth="1"/>
    <col min="3145" max="3145" width="13.81640625" bestFit="1" customWidth="1"/>
    <col min="3146" max="3146" width="17" bestFit="1" customWidth="1"/>
    <col min="3147" max="3147" width="13.81640625" bestFit="1" customWidth="1"/>
    <col min="3148" max="3148" width="17" bestFit="1" customWidth="1"/>
    <col min="3149" max="3149" width="13.81640625" bestFit="1" customWidth="1"/>
    <col min="3150" max="3150" width="17" bestFit="1" customWidth="1"/>
    <col min="3151" max="3151" width="13.81640625" bestFit="1" customWidth="1"/>
    <col min="3152" max="3152" width="17" bestFit="1" customWidth="1"/>
    <col min="3153" max="3153" width="13.81640625" bestFit="1" customWidth="1"/>
    <col min="3154" max="3154" width="17" bestFit="1" customWidth="1"/>
    <col min="3155" max="3155" width="13.81640625" bestFit="1" customWidth="1"/>
    <col min="3156" max="3156" width="17" bestFit="1" customWidth="1"/>
    <col min="3157" max="3157" width="13.81640625" bestFit="1" customWidth="1"/>
    <col min="3158" max="3158" width="17" bestFit="1" customWidth="1"/>
    <col min="3159" max="3159" width="13.81640625" bestFit="1" customWidth="1"/>
    <col min="3160" max="3160" width="17" bestFit="1" customWidth="1"/>
    <col min="3161" max="3161" width="13.81640625" bestFit="1" customWidth="1"/>
    <col min="3162" max="3162" width="17" bestFit="1" customWidth="1"/>
    <col min="3163" max="3163" width="13.81640625" bestFit="1" customWidth="1"/>
    <col min="3164" max="3164" width="17" bestFit="1" customWidth="1"/>
    <col min="3165" max="3165" width="13.81640625" bestFit="1" customWidth="1"/>
    <col min="3166" max="3166" width="17" bestFit="1" customWidth="1"/>
    <col min="3167" max="3167" width="13.81640625" bestFit="1" customWidth="1"/>
    <col min="3168" max="3168" width="17" bestFit="1" customWidth="1"/>
    <col min="3169" max="3169" width="13.81640625" bestFit="1" customWidth="1"/>
    <col min="3170" max="3170" width="17" bestFit="1" customWidth="1"/>
    <col min="3171" max="3171" width="13.81640625" bestFit="1" customWidth="1"/>
    <col min="3172" max="3172" width="17" bestFit="1" customWidth="1"/>
    <col min="3173" max="3173" width="13.81640625" bestFit="1" customWidth="1"/>
    <col min="3174" max="3174" width="17" bestFit="1" customWidth="1"/>
    <col min="3175" max="3175" width="13.81640625" bestFit="1" customWidth="1"/>
    <col min="3176" max="3176" width="17" bestFit="1" customWidth="1"/>
    <col min="3177" max="3177" width="13.81640625" bestFit="1" customWidth="1"/>
    <col min="3178" max="3178" width="17" bestFit="1" customWidth="1"/>
    <col min="3179" max="3179" width="13.81640625" bestFit="1" customWidth="1"/>
    <col min="3180" max="3180" width="17" bestFit="1" customWidth="1"/>
    <col min="3181" max="3181" width="13.81640625" bestFit="1" customWidth="1"/>
    <col min="3182" max="3182" width="17" bestFit="1" customWidth="1"/>
    <col min="3183" max="3183" width="13.81640625" bestFit="1" customWidth="1"/>
    <col min="3184" max="3184" width="17" bestFit="1" customWidth="1"/>
    <col min="3185" max="3185" width="13.81640625" bestFit="1" customWidth="1"/>
    <col min="3186" max="3186" width="17" bestFit="1" customWidth="1"/>
    <col min="3187" max="3187" width="13.81640625" bestFit="1" customWidth="1"/>
    <col min="3188" max="3188" width="17" bestFit="1" customWidth="1"/>
    <col min="3189" max="3189" width="13.81640625" bestFit="1" customWidth="1"/>
    <col min="3190" max="3190" width="17" bestFit="1" customWidth="1"/>
    <col min="3191" max="3191" width="13.81640625" bestFit="1" customWidth="1"/>
    <col min="3192" max="3192" width="17" bestFit="1" customWidth="1"/>
    <col min="3193" max="3193" width="13.81640625" bestFit="1" customWidth="1"/>
    <col min="3194" max="3194" width="17" bestFit="1" customWidth="1"/>
    <col min="3195" max="3195" width="13.81640625" bestFit="1" customWidth="1"/>
    <col min="3196" max="3196" width="17" bestFit="1" customWidth="1"/>
    <col min="3197" max="3197" width="13.81640625" bestFit="1" customWidth="1"/>
    <col min="3198" max="3198" width="17" bestFit="1" customWidth="1"/>
    <col min="3199" max="3199" width="13.81640625" bestFit="1" customWidth="1"/>
    <col min="3200" max="3200" width="17" bestFit="1" customWidth="1"/>
    <col min="3201" max="3201" width="13.81640625" bestFit="1" customWidth="1"/>
    <col min="3202" max="3202" width="17" bestFit="1" customWidth="1"/>
    <col min="3203" max="3203" width="13.81640625" bestFit="1" customWidth="1"/>
    <col min="3204" max="3204" width="17" bestFit="1" customWidth="1"/>
    <col min="3205" max="3205" width="13.81640625" bestFit="1" customWidth="1"/>
    <col min="3206" max="3206" width="17" bestFit="1" customWidth="1"/>
    <col min="3207" max="3207" width="13.81640625" bestFit="1" customWidth="1"/>
    <col min="3208" max="3208" width="17" bestFit="1" customWidth="1"/>
    <col min="3209" max="3209" width="13.81640625" bestFit="1" customWidth="1"/>
    <col min="3210" max="3210" width="17" bestFit="1" customWidth="1"/>
    <col min="3211" max="3211" width="13.81640625" bestFit="1" customWidth="1"/>
    <col min="3212" max="3212" width="17" bestFit="1" customWidth="1"/>
    <col min="3213" max="3213" width="13.81640625" bestFit="1" customWidth="1"/>
    <col min="3214" max="3214" width="17" bestFit="1" customWidth="1"/>
    <col min="3215" max="3215" width="13.81640625" bestFit="1" customWidth="1"/>
    <col min="3216" max="3216" width="17" bestFit="1" customWidth="1"/>
    <col min="3217" max="3217" width="13.81640625" bestFit="1" customWidth="1"/>
    <col min="3218" max="3218" width="17" bestFit="1" customWidth="1"/>
    <col min="3219" max="3219" width="13.81640625" bestFit="1" customWidth="1"/>
    <col min="3220" max="3220" width="17" bestFit="1" customWidth="1"/>
    <col min="3221" max="3221" width="13.81640625" bestFit="1" customWidth="1"/>
    <col min="3222" max="3222" width="17" bestFit="1" customWidth="1"/>
    <col min="3223" max="3223" width="13.81640625" bestFit="1" customWidth="1"/>
    <col min="3224" max="3224" width="17" bestFit="1" customWidth="1"/>
    <col min="3225" max="3225" width="13.81640625" bestFit="1" customWidth="1"/>
    <col min="3226" max="3226" width="17" bestFit="1" customWidth="1"/>
    <col min="3227" max="3227" width="13.81640625" bestFit="1" customWidth="1"/>
    <col min="3228" max="3228" width="17" bestFit="1" customWidth="1"/>
    <col min="3229" max="3229" width="13.81640625" bestFit="1" customWidth="1"/>
    <col min="3230" max="3230" width="17" bestFit="1" customWidth="1"/>
    <col min="3231" max="3231" width="13.81640625" bestFit="1" customWidth="1"/>
    <col min="3232" max="3232" width="17" bestFit="1" customWidth="1"/>
    <col min="3233" max="3233" width="13.81640625" bestFit="1" customWidth="1"/>
    <col min="3234" max="3234" width="17" bestFit="1" customWidth="1"/>
    <col min="3235" max="3235" width="13.81640625" bestFit="1" customWidth="1"/>
    <col min="3236" max="3236" width="17" bestFit="1" customWidth="1"/>
    <col min="3237" max="3237" width="13.81640625" bestFit="1" customWidth="1"/>
    <col min="3238" max="3238" width="17" bestFit="1" customWidth="1"/>
    <col min="3239" max="3239" width="13.81640625" bestFit="1" customWidth="1"/>
    <col min="3240" max="3240" width="17" bestFit="1" customWidth="1"/>
    <col min="3241" max="3241" width="13.81640625" bestFit="1" customWidth="1"/>
    <col min="3242" max="3242" width="17" bestFit="1" customWidth="1"/>
    <col min="3243" max="3243" width="13.81640625" bestFit="1" customWidth="1"/>
    <col min="3244" max="3244" width="17" bestFit="1" customWidth="1"/>
    <col min="3245" max="3245" width="13.81640625" bestFit="1" customWidth="1"/>
    <col min="3246" max="3246" width="17" bestFit="1" customWidth="1"/>
    <col min="3247" max="3247" width="13.81640625" bestFit="1" customWidth="1"/>
    <col min="3248" max="3248" width="17" bestFit="1" customWidth="1"/>
    <col min="3249" max="3249" width="13.81640625" bestFit="1" customWidth="1"/>
    <col min="3250" max="3250" width="17" bestFit="1" customWidth="1"/>
    <col min="3251" max="3251" width="13.81640625" bestFit="1" customWidth="1"/>
    <col min="3252" max="3252" width="17" bestFit="1" customWidth="1"/>
    <col min="3253" max="3253" width="13.81640625" bestFit="1" customWidth="1"/>
    <col min="3254" max="3254" width="17" bestFit="1" customWidth="1"/>
    <col min="3255" max="3255" width="13.81640625" bestFit="1" customWidth="1"/>
    <col min="3256" max="3256" width="17" bestFit="1" customWidth="1"/>
    <col min="3257" max="3257" width="13.81640625" bestFit="1" customWidth="1"/>
    <col min="3258" max="3258" width="17" bestFit="1" customWidth="1"/>
    <col min="3259" max="3259" width="13.81640625" bestFit="1" customWidth="1"/>
    <col min="3260" max="3260" width="17" bestFit="1" customWidth="1"/>
    <col min="3261" max="3261" width="13.81640625" bestFit="1" customWidth="1"/>
    <col min="3262" max="3262" width="17" bestFit="1" customWidth="1"/>
    <col min="3263" max="3263" width="13.81640625" bestFit="1" customWidth="1"/>
    <col min="3264" max="3264" width="17" bestFit="1" customWidth="1"/>
    <col min="3265" max="3265" width="13.81640625" bestFit="1" customWidth="1"/>
    <col min="3266" max="3266" width="17" bestFit="1" customWidth="1"/>
    <col min="3267" max="3267" width="13.81640625" bestFit="1" customWidth="1"/>
    <col min="3268" max="3268" width="17" bestFit="1" customWidth="1"/>
    <col min="3269" max="3269" width="13.81640625" bestFit="1" customWidth="1"/>
    <col min="3270" max="3270" width="17" bestFit="1" customWidth="1"/>
    <col min="3271" max="3271" width="13.81640625" bestFit="1" customWidth="1"/>
    <col min="3272" max="3272" width="17" bestFit="1" customWidth="1"/>
    <col min="3273" max="3273" width="13.81640625" bestFit="1" customWidth="1"/>
    <col min="3274" max="3274" width="17" bestFit="1" customWidth="1"/>
    <col min="3275" max="3275" width="13.81640625" bestFit="1" customWidth="1"/>
    <col min="3276" max="3276" width="17" bestFit="1" customWidth="1"/>
    <col min="3277" max="3277" width="13.81640625" bestFit="1" customWidth="1"/>
    <col min="3278" max="3278" width="17" bestFit="1" customWidth="1"/>
    <col min="3279" max="3279" width="13.81640625" bestFit="1" customWidth="1"/>
    <col min="3280" max="3280" width="17" bestFit="1" customWidth="1"/>
    <col min="3281" max="3281" width="13.81640625" bestFit="1" customWidth="1"/>
    <col min="3282" max="3282" width="17" bestFit="1" customWidth="1"/>
    <col min="3283" max="3283" width="13.81640625" bestFit="1" customWidth="1"/>
    <col min="3284" max="3284" width="17" bestFit="1" customWidth="1"/>
    <col min="3285" max="3285" width="13.81640625" bestFit="1" customWidth="1"/>
    <col min="3286" max="3286" width="17" bestFit="1" customWidth="1"/>
    <col min="3287" max="3287" width="13.81640625" bestFit="1" customWidth="1"/>
    <col min="3288" max="3288" width="17" bestFit="1" customWidth="1"/>
    <col min="3289" max="3289" width="13.81640625" bestFit="1" customWidth="1"/>
    <col min="3290" max="3290" width="17" bestFit="1" customWidth="1"/>
    <col min="3291" max="3291" width="13.81640625" bestFit="1" customWidth="1"/>
    <col min="3292" max="3292" width="17" bestFit="1" customWidth="1"/>
    <col min="3293" max="3293" width="13.81640625" bestFit="1" customWidth="1"/>
    <col min="3294" max="3294" width="17" bestFit="1" customWidth="1"/>
    <col min="3295" max="3295" width="13.81640625" bestFit="1" customWidth="1"/>
    <col min="3296" max="3296" width="17" bestFit="1" customWidth="1"/>
    <col min="3297" max="3297" width="13.81640625" bestFit="1" customWidth="1"/>
    <col min="3298" max="3298" width="17" bestFit="1" customWidth="1"/>
    <col min="3299" max="3299" width="13.81640625" bestFit="1" customWidth="1"/>
    <col min="3300" max="3300" width="17" bestFit="1" customWidth="1"/>
    <col min="3301" max="3301" width="13.81640625" bestFit="1" customWidth="1"/>
    <col min="3302" max="3302" width="17" bestFit="1" customWidth="1"/>
    <col min="3303" max="3303" width="13.81640625" bestFit="1" customWidth="1"/>
    <col min="3304" max="3304" width="17" bestFit="1" customWidth="1"/>
    <col min="3305" max="3305" width="13.81640625" bestFit="1" customWidth="1"/>
    <col min="3306" max="3306" width="17" bestFit="1" customWidth="1"/>
    <col min="3307" max="3307" width="13.81640625" bestFit="1" customWidth="1"/>
    <col min="3308" max="3308" width="17" bestFit="1" customWidth="1"/>
    <col min="3309" max="3309" width="13.81640625" bestFit="1" customWidth="1"/>
    <col min="3310" max="3310" width="17" bestFit="1" customWidth="1"/>
    <col min="3311" max="3311" width="13.81640625" bestFit="1" customWidth="1"/>
    <col min="3312" max="3312" width="17" bestFit="1" customWidth="1"/>
    <col min="3313" max="3313" width="13.81640625" bestFit="1" customWidth="1"/>
    <col min="3314" max="3314" width="17" bestFit="1" customWidth="1"/>
    <col min="3315" max="3315" width="13.81640625" bestFit="1" customWidth="1"/>
    <col min="3316" max="3316" width="17" bestFit="1" customWidth="1"/>
    <col min="3317" max="3317" width="13.81640625" bestFit="1" customWidth="1"/>
    <col min="3318" max="3318" width="17" bestFit="1" customWidth="1"/>
    <col min="3319" max="3319" width="13.81640625" bestFit="1" customWidth="1"/>
    <col min="3320" max="3320" width="17" bestFit="1" customWidth="1"/>
    <col min="3321" max="3321" width="13.81640625" bestFit="1" customWidth="1"/>
    <col min="3322" max="3322" width="17" bestFit="1" customWidth="1"/>
    <col min="3323" max="3323" width="13.81640625" bestFit="1" customWidth="1"/>
    <col min="3324" max="3324" width="17" bestFit="1" customWidth="1"/>
    <col min="3325" max="3325" width="13.81640625" bestFit="1" customWidth="1"/>
    <col min="3326" max="3326" width="17" bestFit="1" customWidth="1"/>
    <col min="3327" max="3327" width="13.81640625" bestFit="1" customWidth="1"/>
    <col min="3328" max="3328" width="17" bestFit="1" customWidth="1"/>
    <col min="3329" max="3329" width="13.81640625" bestFit="1" customWidth="1"/>
    <col min="3330" max="3330" width="17" bestFit="1" customWidth="1"/>
    <col min="3331" max="3331" width="13.81640625" bestFit="1" customWidth="1"/>
    <col min="3332" max="3332" width="17" bestFit="1" customWidth="1"/>
    <col min="3333" max="3333" width="13.81640625" bestFit="1" customWidth="1"/>
    <col min="3334" max="3334" width="17" bestFit="1" customWidth="1"/>
    <col min="3335" max="3335" width="13.81640625" bestFit="1" customWidth="1"/>
    <col min="3336" max="3336" width="17" bestFit="1" customWidth="1"/>
    <col min="3337" max="3337" width="13.81640625" bestFit="1" customWidth="1"/>
    <col min="3338" max="3338" width="17" bestFit="1" customWidth="1"/>
    <col min="3339" max="3339" width="13.81640625" bestFit="1" customWidth="1"/>
    <col min="3340" max="3340" width="17" bestFit="1" customWidth="1"/>
    <col min="3341" max="3341" width="13.81640625" bestFit="1" customWidth="1"/>
    <col min="3342" max="3342" width="17" bestFit="1" customWidth="1"/>
    <col min="3343" max="3343" width="13.81640625" bestFit="1" customWidth="1"/>
    <col min="3344" max="3344" width="17" bestFit="1" customWidth="1"/>
    <col min="3345" max="3345" width="13.81640625" bestFit="1" customWidth="1"/>
    <col min="3346" max="3346" width="17" bestFit="1" customWidth="1"/>
    <col min="3347" max="3347" width="13.81640625" bestFit="1" customWidth="1"/>
    <col min="3348" max="3348" width="17" bestFit="1" customWidth="1"/>
    <col min="3349" max="3349" width="13.81640625" bestFit="1" customWidth="1"/>
    <col min="3350" max="3350" width="17" bestFit="1" customWidth="1"/>
    <col min="3351" max="3351" width="13.81640625" bestFit="1" customWidth="1"/>
    <col min="3352" max="3352" width="17" bestFit="1" customWidth="1"/>
    <col min="3353" max="3353" width="13.81640625" bestFit="1" customWidth="1"/>
    <col min="3354" max="3354" width="17" bestFit="1" customWidth="1"/>
    <col min="3355" max="3355" width="13.81640625" bestFit="1" customWidth="1"/>
    <col min="3356" max="3356" width="17" bestFit="1" customWidth="1"/>
    <col min="3357" max="3357" width="13.81640625" bestFit="1" customWidth="1"/>
    <col min="3358" max="3358" width="17" bestFit="1" customWidth="1"/>
    <col min="3359" max="3359" width="13.81640625" bestFit="1" customWidth="1"/>
    <col min="3360" max="3360" width="17" bestFit="1" customWidth="1"/>
    <col min="3361" max="3361" width="13.81640625" bestFit="1" customWidth="1"/>
    <col min="3362" max="3362" width="17" bestFit="1" customWidth="1"/>
    <col min="3363" max="3363" width="13.81640625" bestFit="1" customWidth="1"/>
    <col min="3364" max="3364" width="17" bestFit="1" customWidth="1"/>
    <col min="3365" max="3365" width="13.81640625" bestFit="1" customWidth="1"/>
    <col min="3366" max="3366" width="17" bestFit="1" customWidth="1"/>
    <col min="3367" max="3367" width="13.81640625" bestFit="1" customWidth="1"/>
    <col min="3368" max="3368" width="17" bestFit="1" customWidth="1"/>
    <col min="3369" max="3369" width="13.81640625" bestFit="1" customWidth="1"/>
    <col min="3370" max="3370" width="17" bestFit="1" customWidth="1"/>
    <col min="3371" max="3371" width="13.81640625" bestFit="1" customWidth="1"/>
    <col min="3372" max="3372" width="17" bestFit="1" customWidth="1"/>
    <col min="3373" max="3373" width="13.81640625" bestFit="1" customWidth="1"/>
    <col min="3374" max="3374" width="17" bestFit="1" customWidth="1"/>
    <col min="3375" max="3375" width="13.81640625" bestFit="1" customWidth="1"/>
    <col min="3376" max="3376" width="17" bestFit="1" customWidth="1"/>
    <col min="3377" max="3377" width="13.81640625" bestFit="1" customWidth="1"/>
    <col min="3378" max="3378" width="17" bestFit="1" customWidth="1"/>
    <col min="3379" max="3379" width="13.81640625" bestFit="1" customWidth="1"/>
    <col min="3380" max="3380" width="17" bestFit="1" customWidth="1"/>
    <col min="3381" max="3381" width="13.81640625" bestFit="1" customWidth="1"/>
    <col min="3382" max="3382" width="17" bestFit="1" customWidth="1"/>
    <col min="3383" max="3383" width="13.81640625" bestFit="1" customWidth="1"/>
    <col min="3384" max="3384" width="17" bestFit="1" customWidth="1"/>
    <col min="3385" max="3385" width="13.81640625" bestFit="1" customWidth="1"/>
    <col min="3386" max="3386" width="17" bestFit="1" customWidth="1"/>
    <col min="3387" max="3387" width="13.81640625" bestFit="1" customWidth="1"/>
    <col min="3388" max="3388" width="17" bestFit="1" customWidth="1"/>
    <col min="3389" max="3389" width="13.81640625" bestFit="1" customWidth="1"/>
    <col min="3390" max="3390" width="17" bestFit="1" customWidth="1"/>
    <col min="3391" max="3391" width="13.81640625" bestFit="1" customWidth="1"/>
    <col min="3392" max="3392" width="17" bestFit="1" customWidth="1"/>
    <col min="3393" max="3393" width="13.81640625" bestFit="1" customWidth="1"/>
    <col min="3394" max="3394" width="17" bestFit="1" customWidth="1"/>
    <col min="3395" max="3395" width="13.81640625" bestFit="1" customWidth="1"/>
    <col min="3396" max="3396" width="17" bestFit="1" customWidth="1"/>
    <col min="3397" max="3397" width="13.81640625" bestFit="1" customWidth="1"/>
    <col min="3398" max="3398" width="17" bestFit="1" customWidth="1"/>
    <col min="3399" max="3399" width="13.81640625" bestFit="1" customWidth="1"/>
    <col min="3400" max="3400" width="17" bestFit="1" customWidth="1"/>
    <col min="3401" max="3401" width="13.81640625" bestFit="1" customWidth="1"/>
    <col min="3402" max="3402" width="17" bestFit="1" customWidth="1"/>
    <col min="3403" max="3403" width="13.81640625" bestFit="1" customWidth="1"/>
    <col min="3404" max="3404" width="17" bestFit="1" customWidth="1"/>
    <col min="3405" max="3405" width="13.81640625" bestFit="1" customWidth="1"/>
    <col min="3406" max="3406" width="17" bestFit="1" customWidth="1"/>
    <col min="3407" max="3407" width="13.81640625" bestFit="1" customWidth="1"/>
    <col min="3408" max="3408" width="17" bestFit="1" customWidth="1"/>
    <col min="3409" max="3409" width="13.81640625" bestFit="1" customWidth="1"/>
    <col min="3410" max="3410" width="17" bestFit="1" customWidth="1"/>
    <col min="3411" max="3411" width="13.81640625" bestFit="1" customWidth="1"/>
    <col min="3412" max="3412" width="17" bestFit="1" customWidth="1"/>
    <col min="3413" max="3413" width="13.81640625" bestFit="1" customWidth="1"/>
    <col min="3414" max="3414" width="17" bestFit="1" customWidth="1"/>
    <col min="3415" max="3415" width="13.81640625" bestFit="1" customWidth="1"/>
    <col min="3416" max="3416" width="17" bestFit="1" customWidth="1"/>
    <col min="3417" max="3417" width="13.81640625" bestFit="1" customWidth="1"/>
    <col min="3418" max="3418" width="17" bestFit="1" customWidth="1"/>
    <col min="3419" max="3419" width="13.81640625" bestFit="1" customWidth="1"/>
    <col min="3420" max="3420" width="17" bestFit="1" customWidth="1"/>
    <col min="3421" max="3421" width="13.81640625" bestFit="1" customWidth="1"/>
    <col min="3422" max="3422" width="17" bestFit="1" customWidth="1"/>
    <col min="3423" max="3423" width="13.81640625" bestFit="1" customWidth="1"/>
    <col min="3424" max="3424" width="17" bestFit="1" customWidth="1"/>
    <col min="3425" max="3425" width="13.81640625" bestFit="1" customWidth="1"/>
    <col min="3426" max="3426" width="17" bestFit="1" customWidth="1"/>
    <col min="3427" max="3427" width="13.81640625" bestFit="1" customWidth="1"/>
    <col min="3428" max="3428" width="17" bestFit="1" customWidth="1"/>
    <col min="3429" max="3429" width="13.81640625" bestFit="1" customWidth="1"/>
    <col min="3430" max="3430" width="17" bestFit="1" customWidth="1"/>
    <col min="3431" max="3431" width="13.81640625" bestFit="1" customWidth="1"/>
    <col min="3432" max="3432" width="17" bestFit="1" customWidth="1"/>
    <col min="3433" max="3433" width="13.81640625" bestFit="1" customWidth="1"/>
    <col min="3434" max="3434" width="17" bestFit="1" customWidth="1"/>
    <col min="3435" max="3435" width="13.81640625" bestFit="1" customWidth="1"/>
    <col min="3436" max="3436" width="17" bestFit="1" customWidth="1"/>
    <col min="3437" max="3437" width="13.81640625" bestFit="1" customWidth="1"/>
    <col min="3438" max="3438" width="17" bestFit="1" customWidth="1"/>
    <col min="3439" max="3439" width="13.81640625" bestFit="1" customWidth="1"/>
    <col min="3440" max="3440" width="17" bestFit="1" customWidth="1"/>
    <col min="3441" max="3441" width="13.81640625" bestFit="1" customWidth="1"/>
    <col min="3442" max="3442" width="17" bestFit="1" customWidth="1"/>
    <col min="3443" max="3443" width="13.81640625" bestFit="1" customWidth="1"/>
    <col min="3444" max="3444" width="17" bestFit="1" customWidth="1"/>
    <col min="3445" max="3445" width="13.81640625" bestFit="1" customWidth="1"/>
    <col min="3446" max="3446" width="17" bestFit="1" customWidth="1"/>
    <col min="3447" max="3447" width="13.81640625" bestFit="1" customWidth="1"/>
    <col min="3448" max="3448" width="17" bestFit="1" customWidth="1"/>
    <col min="3449" max="3449" width="13.81640625" bestFit="1" customWidth="1"/>
    <col min="3450" max="3450" width="17" bestFit="1" customWidth="1"/>
    <col min="3451" max="3451" width="13.81640625" bestFit="1" customWidth="1"/>
    <col min="3452" max="3452" width="17" bestFit="1" customWidth="1"/>
    <col min="3453" max="3453" width="13.81640625" bestFit="1" customWidth="1"/>
    <col min="3454" max="3454" width="17" bestFit="1" customWidth="1"/>
    <col min="3455" max="3455" width="13.81640625" bestFit="1" customWidth="1"/>
    <col min="3456" max="3456" width="17" bestFit="1" customWidth="1"/>
    <col min="3457" max="3457" width="13.81640625" bestFit="1" customWidth="1"/>
    <col min="3458" max="3458" width="17" bestFit="1" customWidth="1"/>
    <col min="3459" max="3459" width="13.81640625" bestFit="1" customWidth="1"/>
    <col min="3460" max="3460" width="17" bestFit="1" customWidth="1"/>
    <col min="3461" max="3461" width="13.81640625" bestFit="1" customWidth="1"/>
    <col min="3462" max="3462" width="17" bestFit="1" customWidth="1"/>
    <col min="3463" max="3463" width="13.81640625" bestFit="1" customWidth="1"/>
    <col min="3464" max="3464" width="17" bestFit="1" customWidth="1"/>
    <col min="3465" max="3465" width="13.81640625" bestFit="1" customWidth="1"/>
    <col min="3466" max="3466" width="17" bestFit="1" customWidth="1"/>
    <col min="3467" max="3467" width="13.81640625" bestFit="1" customWidth="1"/>
    <col min="3468" max="3468" width="17" bestFit="1" customWidth="1"/>
    <col min="3469" max="3469" width="13.81640625" bestFit="1" customWidth="1"/>
    <col min="3470" max="3470" width="17" bestFit="1" customWidth="1"/>
    <col min="3471" max="3471" width="13.81640625" bestFit="1" customWidth="1"/>
    <col min="3472" max="3472" width="17" bestFit="1" customWidth="1"/>
    <col min="3473" max="3473" width="13.81640625" bestFit="1" customWidth="1"/>
    <col min="3474" max="3474" width="17" bestFit="1" customWidth="1"/>
    <col min="3475" max="3475" width="13.81640625" bestFit="1" customWidth="1"/>
    <col min="3476" max="3476" width="17" bestFit="1" customWidth="1"/>
    <col min="3477" max="3477" width="13.81640625" bestFit="1" customWidth="1"/>
    <col min="3478" max="3478" width="17" bestFit="1" customWidth="1"/>
    <col min="3479" max="3479" width="13.81640625" bestFit="1" customWidth="1"/>
    <col min="3480" max="3480" width="17" bestFit="1" customWidth="1"/>
    <col min="3481" max="3481" width="13.81640625" bestFit="1" customWidth="1"/>
    <col min="3482" max="3482" width="17" bestFit="1" customWidth="1"/>
    <col min="3483" max="3483" width="13.81640625" bestFit="1" customWidth="1"/>
    <col min="3484" max="3484" width="17" bestFit="1" customWidth="1"/>
    <col min="3485" max="3485" width="13.81640625" bestFit="1" customWidth="1"/>
    <col min="3486" max="3486" width="17" bestFit="1" customWidth="1"/>
    <col min="3487" max="3487" width="13.81640625" bestFit="1" customWidth="1"/>
    <col min="3488" max="3488" width="17" bestFit="1" customWidth="1"/>
    <col min="3489" max="3489" width="13.81640625" bestFit="1" customWidth="1"/>
    <col min="3490" max="3490" width="17" bestFit="1" customWidth="1"/>
    <col min="3491" max="3491" width="13.81640625" bestFit="1" customWidth="1"/>
    <col min="3492" max="3492" width="17" bestFit="1" customWidth="1"/>
    <col min="3493" max="3493" width="13.81640625" bestFit="1" customWidth="1"/>
    <col min="3494" max="3494" width="17" bestFit="1" customWidth="1"/>
    <col min="3495" max="3495" width="13.81640625" bestFit="1" customWidth="1"/>
    <col min="3496" max="3496" width="17" bestFit="1" customWidth="1"/>
    <col min="3497" max="3497" width="13.81640625" bestFit="1" customWidth="1"/>
    <col min="3498" max="3498" width="17" bestFit="1" customWidth="1"/>
    <col min="3499" max="3499" width="13.81640625" bestFit="1" customWidth="1"/>
    <col min="3500" max="3500" width="17" bestFit="1" customWidth="1"/>
    <col min="3501" max="3501" width="13.81640625" bestFit="1" customWidth="1"/>
    <col min="3502" max="3502" width="17" bestFit="1" customWidth="1"/>
    <col min="3503" max="3503" width="13.81640625" bestFit="1" customWidth="1"/>
    <col min="3504" max="3504" width="17" bestFit="1" customWidth="1"/>
    <col min="3505" max="3505" width="13.81640625" bestFit="1" customWidth="1"/>
    <col min="3506" max="3506" width="17" bestFit="1" customWidth="1"/>
    <col min="3507" max="3507" width="13.81640625" bestFit="1" customWidth="1"/>
    <col min="3508" max="3508" width="17" bestFit="1" customWidth="1"/>
    <col min="3509" max="3509" width="13.81640625" bestFit="1" customWidth="1"/>
    <col min="3510" max="3510" width="17" bestFit="1" customWidth="1"/>
    <col min="3511" max="3511" width="13.81640625" bestFit="1" customWidth="1"/>
    <col min="3512" max="3512" width="17" bestFit="1" customWidth="1"/>
    <col min="3513" max="3513" width="13.81640625" bestFit="1" customWidth="1"/>
    <col min="3514" max="3514" width="17" bestFit="1" customWidth="1"/>
    <col min="3515" max="3515" width="13.81640625" bestFit="1" customWidth="1"/>
    <col min="3516" max="3516" width="17" bestFit="1" customWidth="1"/>
    <col min="3517" max="3517" width="13.81640625" bestFit="1" customWidth="1"/>
    <col min="3518" max="3518" width="17" bestFit="1" customWidth="1"/>
    <col min="3519" max="3519" width="13.81640625" bestFit="1" customWidth="1"/>
    <col min="3520" max="3520" width="17" bestFit="1" customWidth="1"/>
    <col min="3521" max="3521" width="13.81640625" bestFit="1" customWidth="1"/>
    <col min="3522" max="3522" width="17" bestFit="1" customWidth="1"/>
    <col min="3523" max="3523" width="13.81640625" bestFit="1" customWidth="1"/>
    <col min="3524" max="3524" width="17" bestFit="1" customWidth="1"/>
    <col min="3525" max="3525" width="13.81640625" bestFit="1" customWidth="1"/>
    <col min="3526" max="3526" width="17" bestFit="1" customWidth="1"/>
    <col min="3527" max="3527" width="13.81640625" bestFit="1" customWidth="1"/>
    <col min="3528" max="3528" width="17" bestFit="1" customWidth="1"/>
    <col min="3529" max="3529" width="13.81640625" bestFit="1" customWidth="1"/>
    <col min="3530" max="3530" width="17" bestFit="1" customWidth="1"/>
    <col min="3531" max="3531" width="13.81640625" bestFit="1" customWidth="1"/>
    <col min="3532" max="3532" width="17" bestFit="1" customWidth="1"/>
    <col min="3533" max="3533" width="13.81640625" bestFit="1" customWidth="1"/>
    <col min="3534" max="3534" width="17" bestFit="1" customWidth="1"/>
    <col min="3535" max="3535" width="13.81640625" bestFit="1" customWidth="1"/>
    <col min="3536" max="3536" width="17" bestFit="1" customWidth="1"/>
    <col min="3537" max="3537" width="13.81640625" bestFit="1" customWidth="1"/>
    <col min="3538" max="3538" width="17" bestFit="1" customWidth="1"/>
    <col min="3539" max="3539" width="13.81640625" bestFit="1" customWidth="1"/>
    <col min="3540" max="3540" width="17" bestFit="1" customWidth="1"/>
    <col min="3541" max="3541" width="13.81640625" bestFit="1" customWidth="1"/>
    <col min="3542" max="3542" width="17" bestFit="1" customWidth="1"/>
    <col min="3543" max="3543" width="13.81640625" bestFit="1" customWidth="1"/>
    <col min="3544" max="3544" width="17" bestFit="1" customWidth="1"/>
    <col min="3545" max="3545" width="13.81640625" bestFit="1" customWidth="1"/>
    <col min="3546" max="3546" width="17" bestFit="1" customWidth="1"/>
    <col min="3547" max="3547" width="13.81640625" bestFit="1" customWidth="1"/>
    <col min="3548" max="3548" width="17" bestFit="1" customWidth="1"/>
    <col min="3549" max="3549" width="13.81640625" bestFit="1" customWidth="1"/>
    <col min="3550" max="3550" width="17" bestFit="1" customWidth="1"/>
    <col min="3551" max="3551" width="13.81640625" bestFit="1" customWidth="1"/>
    <col min="3552" max="3552" width="17" bestFit="1" customWidth="1"/>
    <col min="3553" max="3553" width="13.81640625" bestFit="1" customWidth="1"/>
    <col min="3554" max="3554" width="17" bestFit="1" customWidth="1"/>
    <col min="3555" max="3555" width="13.81640625" bestFit="1" customWidth="1"/>
    <col min="3556" max="3556" width="17" bestFit="1" customWidth="1"/>
    <col min="3557" max="3557" width="13.81640625" bestFit="1" customWidth="1"/>
    <col min="3558" max="3558" width="17" bestFit="1" customWidth="1"/>
    <col min="3559" max="3559" width="13.81640625" bestFit="1" customWidth="1"/>
    <col min="3560" max="3560" width="17" bestFit="1" customWidth="1"/>
    <col min="3561" max="3561" width="13.81640625" bestFit="1" customWidth="1"/>
    <col min="3562" max="3562" width="17" bestFit="1" customWidth="1"/>
    <col min="3563" max="3563" width="13.81640625" bestFit="1" customWidth="1"/>
    <col min="3564" max="3564" width="17" bestFit="1" customWidth="1"/>
    <col min="3565" max="3565" width="13.81640625" bestFit="1" customWidth="1"/>
    <col min="3566" max="3566" width="17" bestFit="1" customWidth="1"/>
    <col min="3567" max="3567" width="13.81640625" bestFit="1" customWidth="1"/>
    <col min="3568" max="3568" width="17" bestFit="1" customWidth="1"/>
    <col min="3569" max="3569" width="13.81640625" bestFit="1" customWidth="1"/>
    <col min="3570" max="3570" width="17" bestFit="1" customWidth="1"/>
    <col min="3571" max="3571" width="13.81640625" bestFit="1" customWidth="1"/>
    <col min="3572" max="3572" width="17" bestFit="1" customWidth="1"/>
    <col min="3573" max="3573" width="13.81640625" bestFit="1" customWidth="1"/>
    <col min="3574" max="3574" width="17" bestFit="1" customWidth="1"/>
    <col min="3575" max="3575" width="13.81640625" bestFit="1" customWidth="1"/>
    <col min="3576" max="3576" width="17" bestFit="1" customWidth="1"/>
    <col min="3577" max="3577" width="13.81640625" bestFit="1" customWidth="1"/>
    <col min="3578" max="3578" width="17" bestFit="1" customWidth="1"/>
    <col min="3579" max="3579" width="13.81640625" bestFit="1" customWidth="1"/>
    <col min="3580" max="3580" width="17" bestFit="1" customWidth="1"/>
    <col min="3581" max="3581" width="13.81640625" bestFit="1" customWidth="1"/>
    <col min="3582" max="3582" width="17" bestFit="1" customWidth="1"/>
    <col min="3583" max="3583" width="13.81640625" bestFit="1" customWidth="1"/>
    <col min="3584" max="3584" width="17" bestFit="1" customWidth="1"/>
    <col min="3585" max="3585" width="13.81640625" bestFit="1" customWidth="1"/>
    <col min="3586" max="3586" width="17" bestFit="1" customWidth="1"/>
    <col min="3587" max="3587" width="13.81640625" bestFit="1" customWidth="1"/>
    <col min="3588" max="3588" width="17" bestFit="1" customWidth="1"/>
    <col min="3589" max="3589" width="13.81640625" bestFit="1" customWidth="1"/>
    <col min="3590" max="3590" width="17" bestFit="1" customWidth="1"/>
    <col min="3591" max="3591" width="13.81640625" bestFit="1" customWidth="1"/>
    <col min="3592" max="3592" width="17" bestFit="1" customWidth="1"/>
    <col min="3593" max="3593" width="13.81640625" bestFit="1" customWidth="1"/>
    <col min="3594" max="3594" width="17" bestFit="1" customWidth="1"/>
    <col min="3595" max="3595" width="13.81640625" bestFit="1" customWidth="1"/>
    <col min="3596" max="3596" width="17" bestFit="1" customWidth="1"/>
    <col min="3597" max="3597" width="13.81640625" bestFit="1" customWidth="1"/>
    <col min="3598" max="3598" width="17" bestFit="1" customWidth="1"/>
    <col min="3599" max="3599" width="13.81640625" bestFit="1" customWidth="1"/>
    <col min="3600" max="3600" width="17" bestFit="1" customWidth="1"/>
    <col min="3601" max="3601" width="13.81640625" bestFit="1" customWidth="1"/>
    <col min="3602" max="3602" width="17" bestFit="1" customWidth="1"/>
    <col min="3603" max="3603" width="13.81640625" bestFit="1" customWidth="1"/>
    <col min="3604" max="3604" width="17" bestFit="1" customWidth="1"/>
    <col min="3605" max="3605" width="13.81640625" bestFit="1" customWidth="1"/>
    <col min="3606" max="3606" width="17" bestFit="1" customWidth="1"/>
    <col min="3607" max="3607" width="13.81640625" bestFit="1" customWidth="1"/>
    <col min="3608" max="3608" width="17" bestFit="1" customWidth="1"/>
    <col min="3609" max="3609" width="13.81640625" bestFit="1" customWidth="1"/>
    <col min="3610" max="3610" width="17" bestFit="1" customWidth="1"/>
    <col min="3611" max="3611" width="13.81640625" bestFit="1" customWidth="1"/>
    <col min="3612" max="3612" width="17" bestFit="1" customWidth="1"/>
    <col min="3613" max="3613" width="13.81640625" bestFit="1" customWidth="1"/>
    <col min="3614" max="3614" width="17" bestFit="1" customWidth="1"/>
    <col min="3615" max="3615" width="13.81640625" bestFit="1" customWidth="1"/>
    <col min="3616" max="3616" width="17" bestFit="1" customWidth="1"/>
    <col min="3617" max="3617" width="13.81640625" bestFit="1" customWidth="1"/>
    <col min="3618" max="3618" width="17" bestFit="1" customWidth="1"/>
    <col min="3619" max="3619" width="13.81640625" bestFit="1" customWidth="1"/>
    <col min="3620" max="3620" width="17" bestFit="1" customWidth="1"/>
    <col min="3621" max="3621" width="13.81640625" bestFit="1" customWidth="1"/>
    <col min="3622" max="3622" width="17" bestFit="1" customWidth="1"/>
    <col min="3623" max="3623" width="13.81640625" bestFit="1" customWidth="1"/>
    <col min="3624" max="3624" width="17" bestFit="1" customWidth="1"/>
    <col min="3625" max="3625" width="13.81640625" bestFit="1" customWidth="1"/>
    <col min="3626" max="3626" width="17" bestFit="1" customWidth="1"/>
    <col min="3627" max="3627" width="13.81640625" bestFit="1" customWidth="1"/>
    <col min="3628" max="3628" width="17" bestFit="1" customWidth="1"/>
    <col min="3629" max="3629" width="13.81640625" bestFit="1" customWidth="1"/>
    <col min="3630" max="3630" width="17" bestFit="1" customWidth="1"/>
    <col min="3631" max="3631" width="13.81640625" bestFit="1" customWidth="1"/>
    <col min="3632" max="3632" width="17" bestFit="1" customWidth="1"/>
    <col min="3633" max="3633" width="13.81640625" bestFit="1" customWidth="1"/>
    <col min="3634" max="3634" width="17" bestFit="1" customWidth="1"/>
    <col min="3635" max="3635" width="13.81640625" bestFit="1" customWidth="1"/>
    <col min="3636" max="3636" width="17" bestFit="1" customWidth="1"/>
    <col min="3637" max="3637" width="13.81640625" bestFit="1" customWidth="1"/>
    <col min="3638" max="3638" width="17" bestFit="1" customWidth="1"/>
    <col min="3639" max="3639" width="13.81640625" bestFit="1" customWidth="1"/>
    <col min="3640" max="3640" width="17" bestFit="1" customWidth="1"/>
    <col min="3641" max="3641" width="13.81640625" bestFit="1" customWidth="1"/>
    <col min="3642" max="3642" width="17" bestFit="1" customWidth="1"/>
    <col min="3643" max="3643" width="13.81640625" bestFit="1" customWidth="1"/>
    <col min="3644" max="3644" width="17" bestFit="1" customWidth="1"/>
    <col min="3645" max="3645" width="13.81640625" bestFit="1" customWidth="1"/>
    <col min="3646" max="3646" width="17" bestFit="1" customWidth="1"/>
    <col min="3647" max="3647" width="13.81640625" bestFit="1" customWidth="1"/>
    <col min="3648" max="3648" width="17" bestFit="1" customWidth="1"/>
    <col min="3649" max="3649" width="13.81640625" bestFit="1" customWidth="1"/>
    <col min="3650" max="3650" width="17" bestFit="1" customWidth="1"/>
    <col min="3651" max="3651" width="13.81640625" bestFit="1" customWidth="1"/>
    <col min="3652" max="3652" width="17" bestFit="1" customWidth="1"/>
    <col min="3653" max="3653" width="13.81640625" bestFit="1" customWidth="1"/>
    <col min="3654" max="3654" width="17" bestFit="1" customWidth="1"/>
    <col min="3655" max="3655" width="13.81640625" bestFit="1" customWidth="1"/>
    <col min="3656" max="3656" width="17" bestFit="1" customWidth="1"/>
    <col min="3657" max="3657" width="13.81640625" bestFit="1" customWidth="1"/>
    <col min="3658" max="3658" width="17" bestFit="1" customWidth="1"/>
    <col min="3659" max="3659" width="13.81640625" bestFit="1" customWidth="1"/>
    <col min="3660" max="3660" width="17" bestFit="1" customWidth="1"/>
    <col min="3661" max="3661" width="13.81640625" bestFit="1" customWidth="1"/>
    <col min="3662" max="3662" width="17" bestFit="1" customWidth="1"/>
    <col min="3663" max="3663" width="13.81640625" bestFit="1" customWidth="1"/>
    <col min="3664" max="3664" width="17" bestFit="1" customWidth="1"/>
    <col min="3665" max="3665" width="13.81640625" bestFit="1" customWidth="1"/>
    <col min="3666" max="3666" width="17" bestFit="1" customWidth="1"/>
    <col min="3667" max="3667" width="13.81640625" bestFit="1" customWidth="1"/>
    <col min="3668" max="3668" width="17" bestFit="1" customWidth="1"/>
    <col min="3669" max="3669" width="13.81640625" bestFit="1" customWidth="1"/>
    <col min="3670" max="3670" width="17" bestFit="1" customWidth="1"/>
    <col min="3671" max="3671" width="13.81640625" bestFit="1" customWidth="1"/>
    <col min="3672" max="3672" width="17" bestFit="1" customWidth="1"/>
    <col min="3673" max="3673" width="13.81640625" bestFit="1" customWidth="1"/>
    <col min="3674" max="3674" width="17" bestFit="1" customWidth="1"/>
    <col min="3675" max="3675" width="13.81640625" bestFit="1" customWidth="1"/>
    <col min="3676" max="3676" width="17" bestFit="1" customWidth="1"/>
    <col min="3677" max="3677" width="13.81640625" bestFit="1" customWidth="1"/>
    <col min="3678" max="3678" width="17" bestFit="1" customWidth="1"/>
    <col min="3679" max="3679" width="13.81640625" bestFit="1" customWidth="1"/>
    <col min="3680" max="3680" width="17" bestFit="1" customWidth="1"/>
    <col min="3681" max="3681" width="13.81640625" bestFit="1" customWidth="1"/>
    <col min="3682" max="3682" width="17" bestFit="1" customWidth="1"/>
    <col min="3683" max="3683" width="13.81640625" bestFit="1" customWidth="1"/>
    <col min="3684" max="3684" width="17" bestFit="1" customWidth="1"/>
    <col min="3685" max="3685" width="13.81640625" bestFit="1" customWidth="1"/>
    <col min="3686" max="3686" width="17" bestFit="1" customWidth="1"/>
    <col min="3687" max="3687" width="13.81640625" bestFit="1" customWidth="1"/>
    <col min="3688" max="3688" width="17" bestFit="1" customWidth="1"/>
    <col min="3689" max="3689" width="13.81640625" bestFit="1" customWidth="1"/>
    <col min="3690" max="3690" width="17" bestFit="1" customWidth="1"/>
    <col min="3691" max="3691" width="13.81640625" bestFit="1" customWidth="1"/>
    <col min="3692" max="3692" width="17" bestFit="1" customWidth="1"/>
    <col min="3693" max="3693" width="13.81640625" bestFit="1" customWidth="1"/>
    <col min="3694" max="3694" width="17" bestFit="1" customWidth="1"/>
    <col min="3695" max="3695" width="13.81640625" bestFit="1" customWidth="1"/>
    <col min="3696" max="3696" width="17" bestFit="1" customWidth="1"/>
    <col min="3697" max="3697" width="13.81640625" bestFit="1" customWidth="1"/>
    <col min="3698" max="3698" width="17" bestFit="1" customWidth="1"/>
    <col min="3699" max="3699" width="13.81640625" bestFit="1" customWidth="1"/>
    <col min="3700" max="3700" width="17" bestFit="1" customWidth="1"/>
    <col min="3701" max="3701" width="13.81640625" bestFit="1" customWidth="1"/>
    <col min="3702" max="3702" width="17" bestFit="1" customWidth="1"/>
    <col min="3703" max="3703" width="13.81640625" bestFit="1" customWidth="1"/>
    <col min="3704" max="3704" width="17" bestFit="1" customWidth="1"/>
    <col min="3705" max="3705" width="13.81640625" bestFit="1" customWidth="1"/>
    <col min="3706" max="3706" width="17" bestFit="1" customWidth="1"/>
    <col min="3707" max="3707" width="13.81640625" bestFit="1" customWidth="1"/>
    <col min="3708" max="3708" width="17" bestFit="1" customWidth="1"/>
    <col min="3709" max="3709" width="13.81640625" bestFit="1" customWidth="1"/>
    <col min="3710" max="3710" width="17" bestFit="1" customWidth="1"/>
    <col min="3711" max="3711" width="13.81640625" bestFit="1" customWidth="1"/>
    <col min="3712" max="3712" width="17" bestFit="1" customWidth="1"/>
    <col min="3713" max="3713" width="13.81640625" bestFit="1" customWidth="1"/>
    <col min="3714" max="3714" width="17" bestFit="1" customWidth="1"/>
    <col min="3715" max="3715" width="13.81640625" bestFit="1" customWidth="1"/>
    <col min="3716" max="3716" width="17" bestFit="1" customWidth="1"/>
    <col min="3717" max="3717" width="13.81640625" bestFit="1" customWidth="1"/>
    <col min="3718" max="3718" width="17" bestFit="1" customWidth="1"/>
    <col min="3719" max="3719" width="13.81640625" bestFit="1" customWidth="1"/>
    <col min="3720" max="3720" width="17" bestFit="1" customWidth="1"/>
    <col min="3721" max="3721" width="13.81640625" bestFit="1" customWidth="1"/>
    <col min="3722" max="3722" width="17" bestFit="1" customWidth="1"/>
    <col min="3723" max="3723" width="13.81640625" bestFit="1" customWidth="1"/>
    <col min="3724" max="3724" width="17" bestFit="1" customWidth="1"/>
    <col min="3725" max="3725" width="13.81640625" bestFit="1" customWidth="1"/>
    <col min="3726" max="3726" width="17" bestFit="1" customWidth="1"/>
    <col min="3727" max="3727" width="13.81640625" bestFit="1" customWidth="1"/>
    <col min="3728" max="3728" width="17" bestFit="1" customWidth="1"/>
    <col min="3729" max="3729" width="13.81640625" bestFit="1" customWidth="1"/>
    <col min="3730" max="3730" width="17" bestFit="1" customWidth="1"/>
    <col min="3731" max="3731" width="13.81640625" bestFit="1" customWidth="1"/>
    <col min="3732" max="3732" width="17" bestFit="1" customWidth="1"/>
    <col min="3733" max="3733" width="13.81640625" bestFit="1" customWidth="1"/>
    <col min="3734" max="3734" width="17" bestFit="1" customWidth="1"/>
    <col min="3735" max="3735" width="13.81640625" bestFit="1" customWidth="1"/>
    <col min="3736" max="3736" width="17" bestFit="1" customWidth="1"/>
    <col min="3737" max="3737" width="13.81640625" bestFit="1" customWidth="1"/>
    <col min="3738" max="3738" width="17" bestFit="1" customWidth="1"/>
    <col min="3739" max="3739" width="13.81640625" bestFit="1" customWidth="1"/>
    <col min="3740" max="3740" width="17" bestFit="1" customWidth="1"/>
    <col min="3741" max="3741" width="13.81640625" bestFit="1" customWidth="1"/>
    <col min="3742" max="3742" width="17" bestFit="1" customWidth="1"/>
    <col min="3743" max="3743" width="13.81640625" bestFit="1" customWidth="1"/>
    <col min="3744" max="3744" width="17" bestFit="1" customWidth="1"/>
    <col min="3745" max="3745" width="13.81640625" bestFit="1" customWidth="1"/>
    <col min="3746" max="3746" width="17" bestFit="1" customWidth="1"/>
    <col min="3747" max="3747" width="13.81640625" bestFit="1" customWidth="1"/>
    <col min="3748" max="3748" width="17" bestFit="1" customWidth="1"/>
    <col min="3749" max="3749" width="13.81640625" bestFit="1" customWidth="1"/>
    <col min="3750" max="3750" width="17" bestFit="1" customWidth="1"/>
    <col min="3751" max="3751" width="13.81640625" bestFit="1" customWidth="1"/>
    <col min="3752" max="3752" width="17" bestFit="1" customWidth="1"/>
    <col min="3753" max="3753" width="13.81640625" bestFit="1" customWidth="1"/>
    <col min="3754" max="3754" width="17" bestFit="1" customWidth="1"/>
    <col min="3755" max="3755" width="13.81640625" bestFit="1" customWidth="1"/>
    <col min="3756" max="3756" width="17" bestFit="1" customWidth="1"/>
    <col min="3757" max="3757" width="13.81640625" bestFit="1" customWidth="1"/>
    <col min="3758" max="3758" width="17" bestFit="1" customWidth="1"/>
    <col min="3759" max="3759" width="13.81640625" bestFit="1" customWidth="1"/>
    <col min="3760" max="3760" width="17" bestFit="1" customWidth="1"/>
    <col min="3761" max="3761" width="13.81640625" bestFit="1" customWidth="1"/>
    <col min="3762" max="3762" width="17" bestFit="1" customWidth="1"/>
    <col min="3763" max="3763" width="13.81640625" bestFit="1" customWidth="1"/>
    <col min="3764" max="3764" width="17" bestFit="1" customWidth="1"/>
    <col min="3765" max="3765" width="13.81640625" bestFit="1" customWidth="1"/>
    <col min="3766" max="3766" width="17" bestFit="1" customWidth="1"/>
    <col min="3767" max="3767" width="13.81640625" bestFit="1" customWidth="1"/>
    <col min="3768" max="3768" width="17" bestFit="1" customWidth="1"/>
    <col min="3769" max="3769" width="13.81640625" bestFit="1" customWidth="1"/>
    <col min="3770" max="3770" width="17" bestFit="1" customWidth="1"/>
    <col min="3771" max="3771" width="13.81640625" bestFit="1" customWidth="1"/>
    <col min="3772" max="3772" width="17" bestFit="1" customWidth="1"/>
    <col min="3773" max="3773" width="13.81640625" bestFit="1" customWidth="1"/>
    <col min="3774" max="3774" width="17" bestFit="1" customWidth="1"/>
    <col min="3775" max="3775" width="13.81640625" bestFit="1" customWidth="1"/>
    <col min="3776" max="3776" width="17" bestFit="1" customWidth="1"/>
    <col min="3777" max="3777" width="13.81640625" bestFit="1" customWidth="1"/>
    <col min="3778" max="3778" width="17" bestFit="1" customWidth="1"/>
    <col min="3779" max="3779" width="13.81640625" bestFit="1" customWidth="1"/>
    <col min="3780" max="3780" width="17" bestFit="1" customWidth="1"/>
    <col min="3781" max="3781" width="13.81640625" bestFit="1" customWidth="1"/>
    <col min="3782" max="3782" width="17" bestFit="1" customWidth="1"/>
    <col min="3783" max="3783" width="13.81640625" bestFit="1" customWidth="1"/>
    <col min="3784" max="3784" width="17" bestFit="1" customWidth="1"/>
    <col min="3785" max="3785" width="13.81640625" bestFit="1" customWidth="1"/>
    <col min="3786" max="3786" width="17" bestFit="1" customWidth="1"/>
    <col min="3787" max="3787" width="13.81640625" bestFit="1" customWidth="1"/>
    <col min="3788" max="3788" width="17" bestFit="1" customWidth="1"/>
    <col min="3789" max="3789" width="13.81640625" bestFit="1" customWidth="1"/>
    <col min="3790" max="3790" width="17" bestFit="1" customWidth="1"/>
    <col min="3791" max="3791" width="13.81640625" bestFit="1" customWidth="1"/>
    <col min="3792" max="3792" width="17" bestFit="1" customWidth="1"/>
    <col min="3793" max="3793" width="13.81640625" bestFit="1" customWidth="1"/>
    <col min="3794" max="3794" width="17" bestFit="1" customWidth="1"/>
    <col min="3795" max="3795" width="13.81640625" bestFit="1" customWidth="1"/>
    <col min="3796" max="3796" width="17" bestFit="1" customWidth="1"/>
    <col min="3797" max="3797" width="13.81640625" bestFit="1" customWidth="1"/>
    <col min="3798" max="3798" width="17" bestFit="1" customWidth="1"/>
    <col min="3799" max="3799" width="13.81640625" bestFit="1" customWidth="1"/>
    <col min="3800" max="3800" width="17" bestFit="1" customWidth="1"/>
    <col min="3801" max="3801" width="13.81640625" bestFit="1" customWidth="1"/>
    <col min="3802" max="3802" width="17" bestFit="1" customWidth="1"/>
    <col min="3803" max="3803" width="13.81640625" bestFit="1" customWidth="1"/>
    <col min="3804" max="3804" width="17" bestFit="1" customWidth="1"/>
    <col min="3805" max="3805" width="13.81640625" bestFit="1" customWidth="1"/>
    <col min="3806" max="3806" width="17" bestFit="1" customWidth="1"/>
    <col min="3807" max="3807" width="13.81640625" bestFit="1" customWidth="1"/>
    <col min="3808" max="3808" width="17" bestFit="1" customWidth="1"/>
    <col min="3809" max="3809" width="13.81640625" bestFit="1" customWidth="1"/>
    <col min="3810" max="3810" width="17" bestFit="1" customWidth="1"/>
    <col min="3811" max="3811" width="13.81640625" bestFit="1" customWidth="1"/>
    <col min="3812" max="3812" width="17" bestFit="1" customWidth="1"/>
    <col min="3813" max="3813" width="13.81640625" bestFit="1" customWidth="1"/>
    <col min="3814" max="3814" width="17" bestFit="1" customWidth="1"/>
    <col min="3815" max="3815" width="13.81640625" bestFit="1" customWidth="1"/>
    <col min="3816" max="3816" width="17" bestFit="1" customWidth="1"/>
    <col min="3817" max="3817" width="13.81640625" bestFit="1" customWidth="1"/>
    <col min="3818" max="3818" width="17" bestFit="1" customWidth="1"/>
    <col min="3819" max="3819" width="13.81640625" bestFit="1" customWidth="1"/>
    <col min="3820" max="3820" width="17" bestFit="1" customWidth="1"/>
    <col min="3821" max="3821" width="13.81640625" bestFit="1" customWidth="1"/>
    <col min="3822" max="3822" width="17" bestFit="1" customWidth="1"/>
    <col min="3823" max="3823" width="13.81640625" bestFit="1" customWidth="1"/>
    <col min="3824" max="3824" width="17" bestFit="1" customWidth="1"/>
    <col min="3825" max="3825" width="13.81640625" bestFit="1" customWidth="1"/>
    <col min="3826" max="3826" width="17" bestFit="1" customWidth="1"/>
    <col min="3827" max="3827" width="13.81640625" bestFit="1" customWidth="1"/>
    <col min="3828" max="3828" width="17" bestFit="1" customWidth="1"/>
    <col min="3829" max="3829" width="13.81640625" bestFit="1" customWidth="1"/>
    <col min="3830" max="3830" width="17" bestFit="1" customWidth="1"/>
    <col min="3831" max="3831" width="13.81640625" bestFit="1" customWidth="1"/>
    <col min="3832" max="3832" width="17" bestFit="1" customWidth="1"/>
    <col min="3833" max="3833" width="13.81640625" bestFit="1" customWidth="1"/>
    <col min="3834" max="3834" width="17" bestFit="1" customWidth="1"/>
    <col min="3835" max="3835" width="13.81640625" bestFit="1" customWidth="1"/>
    <col min="3836" max="3836" width="17" bestFit="1" customWidth="1"/>
    <col min="3837" max="3837" width="13.81640625" bestFit="1" customWidth="1"/>
    <col min="3838" max="3838" width="17" bestFit="1" customWidth="1"/>
    <col min="3839" max="3839" width="13.81640625" bestFit="1" customWidth="1"/>
    <col min="3840" max="3840" width="17" bestFit="1" customWidth="1"/>
    <col min="3841" max="3841" width="13.81640625" bestFit="1" customWidth="1"/>
    <col min="3842" max="3842" width="17" bestFit="1" customWidth="1"/>
    <col min="3843" max="3843" width="13.81640625" bestFit="1" customWidth="1"/>
    <col min="3844" max="3844" width="17" bestFit="1" customWidth="1"/>
    <col min="3845" max="3845" width="13.81640625" bestFit="1" customWidth="1"/>
    <col min="3846" max="3846" width="17" bestFit="1" customWidth="1"/>
    <col min="3847" max="3847" width="13.81640625" bestFit="1" customWidth="1"/>
    <col min="3848" max="3848" width="17" bestFit="1" customWidth="1"/>
    <col min="3849" max="3849" width="13.81640625" bestFit="1" customWidth="1"/>
    <col min="3850" max="3850" width="17" bestFit="1" customWidth="1"/>
    <col min="3851" max="3851" width="13.81640625" bestFit="1" customWidth="1"/>
    <col min="3852" max="3852" width="17" bestFit="1" customWidth="1"/>
    <col min="3853" max="3853" width="13.81640625" bestFit="1" customWidth="1"/>
    <col min="3854" max="3854" width="17" bestFit="1" customWidth="1"/>
    <col min="3855" max="3855" width="13.81640625" bestFit="1" customWidth="1"/>
    <col min="3856" max="3856" width="17" bestFit="1" customWidth="1"/>
    <col min="3857" max="3857" width="13.81640625" bestFit="1" customWidth="1"/>
    <col min="3858" max="3858" width="17" bestFit="1" customWidth="1"/>
    <col min="3859" max="3859" width="13.81640625" bestFit="1" customWidth="1"/>
    <col min="3860" max="3860" width="17" bestFit="1" customWidth="1"/>
    <col min="3861" max="3861" width="13.81640625" bestFit="1" customWidth="1"/>
    <col min="3862" max="3862" width="17" bestFit="1" customWidth="1"/>
    <col min="3863" max="3863" width="13.81640625" bestFit="1" customWidth="1"/>
    <col min="3864" max="3864" width="17" bestFit="1" customWidth="1"/>
    <col min="3865" max="3865" width="13.81640625" bestFit="1" customWidth="1"/>
    <col min="3866" max="3866" width="17" bestFit="1" customWidth="1"/>
    <col min="3867" max="3867" width="13.81640625" bestFit="1" customWidth="1"/>
    <col min="3868" max="3868" width="17" bestFit="1" customWidth="1"/>
    <col min="3869" max="3869" width="13.81640625" bestFit="1" customWidth="1"/>
    <col min="3870" max="3870" width="17" bestFit="1" customWidth="1"/>
    <col min="3871" max="3871" width="13.81640625" bestFit="1" customWidth="1"/>
    <col min="3872" max="3872" width="17" bestFit="1" customWidth="1"/>
    <col min="3873" max="3873" width="13.81640625" bestFit="1" customWidth="1"/>
    <col min="3874" max="3874" width="17" bestFit="1" customWidth="1"/>
    <col min="3875" max="3875" width="13.81640625" bestFit="1" customWidth="1"/>
    <col min="3876" max="3876" width="17" bestFit="1" customWidth="1"/>
    <col min="3877" max="3877" width="13.81640625" bestFit="1" customWidth="1"/>
    <col min="3878" max="3878" width="17" bestFit="1" customWidth="1"/>
    <col min="3879" max="3879" width="13.81640625" bestFit="1" customWidth="1"/>
    <col min="3880" max="3880" width="17" bestFit="1" customWidth="1"/>
    <col min="3881" max="3881" width="13.81640625" bestFit="1" customWidth="1"/>
    <col min="3882" max="3882" width="17" bestFit="1" customWidth="1"/>
    <col min="3883" max="3883" width="13.81640625" bestFit="1" customWidth="1"/>
    <col min="3884" max="3884" width="17" bestFit="1" customWidth="1"/>
    <col min="3885" max="3885" width="13.81640625" bestFit="1" customWidth="1"/>
    <col min="3886" max="3886" width="17" bestFit="1" customWidth="1"/>
    <col min="3887" max="3887" width="13.81640625" bestFit="1" customWidth="1"/>
    <col min="3888" max="3888" width="17" bestFit="1" customWidth="1"/>
    <col min="3889" max="3889" width="13.81640625" bestFit="1" customWidth="1"/>
    <col min="3890" max="3890" width="17" bestFit="1" customWidth="1"/>
    <col min="3891" max="3891" width="13.81640625" bestFit="1" customWidth="1"/>
    <col min="3892" max="3892" width="17" bestFit="1" customWidth="1"/>
    <col min="3893" max="3893" width="13.81640625" bestFit="1" customWidth="1"/>
    <col min="3894" max="3894" width="17" bestFit="1" customWidth="1"/>
    <col min="3895" max="3895" width="13.81640625" bestFit="1" customWidth="1"/>
    <col min="3896" max="3896" width="17" bestFit="1" customWidth="1"/>
    <col min="3897" max="3897" width="13.81640625" bestFit="1" customWidth="1"/>
    <col min="3898" max="3898" width="17" bestFit="1" customWidth="1"/>
    <col min="3899" max="3899" width="13.81640625" bestFit="1" customWidth="1"/>
    <col min="3900" max="3900" width="17" bestFit="1" customWidth="1"/>
    <col min="3901" max="3901" width="13.81640625" bestFit="1" customWidth="1"/>
    <col min="3902" max="3902" width="17" bestFit="1" customWidth="1"/>
    <col min="3903" max="3903" width="13.81640625" bestFit="1" customWidth="1"/>
    <col min="3904" max="3904" width="17" bestFit="1" customWidth="1"/>
    <col min="3905" max="3905" width="13.81640625" bestFit="1" customWidth="1"/>
    <col min="3906" max="3906" width="17" bestFit="1" customWidth="1"/>
    <col min="3907" max="3907" width="13.81640625" bestFit="1" customWidth="1"/>
    <col min="3908" max="3908" width="17" bestFit="1" customWidth="1"/>
    <col min="3909" max="3909" width="13.81640625" bestFit="1" customWidth="1"/>
    <col min="3910" max="3910" width="17" bestFit="1" customWidth="1"/>
    <col min="3911" max="3911" width="13.81640625" bestFit="1" customWidth="1"/>
    <col min="3912" max="3912" width="17" bestFit="1" customWidth="1"/>
    <col min="3913" max="3913" width="13.81640625" bestFit="1" customWidth="1"/>
    <col min="3914" max="3914" width="17" bestFit="1" customWidth="1"/>
    <col min="3915" max="3915" width="13.81640625" bestFit="1" customWidth="1"/>
    <col min="3916" max="3916" width="17" bestFit="1" customWidth="1"/>
    <col min="3917" max="3917" width="13.81640625" bestFit="1" customWidth="1"/>
    <col min="3918" max="3918" width="17" bestFit="1" customWidth="1"/>
    <col min="3919" max="3919" width="13.81640625" bestFit="1" customWidth="1"/>
    <col min="3920" max="3920" width="17" bestFit="1" customWidth="1"/>
    <col min="3921" max="3921" width="13.81640625" bestFit="1" customWidth="1"/>
    <col min="3922" max="3922" width="17" bestFit="1" customWidth="1"/>
    <col min="3923" max="3923" width="13.81640625" bestFit="1" customWidth="1"/>
    <col min="3924" max="3924" width="17" bestFit="1" customWidth="1"/>
    <col min="3925" max="3925" width="13.81640625" bestFit="1" customWidth="1"/>
    <col min="3926" max="3926" width="17" bestFit="1" customWidth="1"/>
    <col min="3927" max="3927" width="13.81640625" bestFit="1" customWidth="1"/>
    <col min="3928" max="3928" width="17" bestFit="1" customWidth="1"/>
    <col min="3929" max="3929" width="13.81640625" bestFit="1" customWidth="1"/>
    <col min="3930" max="3930" width="17" bestFit="1" customWidth="1"/>
    <col min="3931" max="3931" width="13.81640625" bestFit="1" customWidth="1"/>
    <col min="3932" max="3932" width="17" bestFit="1" customWidth="1"/>
    <col min="3933" max="3933" width="13.81640625" bestFit="1" customWidth="1"/>
    <col min="3934" max="3934" width="17" bestFit="1" customWidth="1"/>
    <col min="3935" max="3935" width="13.81640625" bestFit="1" customWidth="1"/>
    <col min="3936" max="3936" width="17" bestFit="1" customWidth="1"/>
    <col min="3937" max="3937" width="13.81640625" bestFit="1" customWidth="1"/>
    <col min="3938" max="3938" width="17" bestFit="1" customWidth="1"/>
    <col min="3939" max="3939" width="13.81640625" bestFit="1" customWidth="1"/>
    <col min="3940" max="3940" width="17" bestFit="1" customWidth="1"/>
    <col min="3941" max="3941" width="13.81640625" bestFit="1" customWidth="1"/>
    <col min="3942" max="3942" width="17" bestFit="1" customWidth="1"/>
    <col min="3943" max="3943" width="13.81640625" bestFit="1" customWidth="1"/>
    <col min="3944" max="3944" width="17" bestFit="1" customWidth="1"/>
    <col min="3945" max="3945" width="13.81640625" bestFit="1" customWidth="1"/>
    <col min="3946" max="3946" width="17" bestFit="1" customWidth="1"/>
    <col min="3947" max="3947" width="13.81640625" bestFit="1" customWidth="1"/>
    <col min="3948" max="3948" width="17" bestFit="1" customWidth="1"/>
    <col min="3949" max="3949" width="13.81640625" bestFit="1" customWidth="1"/>
    <col min="3950" max="3950" width="17" bestFit="1" customWidth="1"/>
    <col min="3951" max="3951" width="13.81640625" bestFit="1" customWidth="1"/>
    <col min="3952" max="3952" width="17" bestFit="1" customWidth="1"/>
    <col min="3953" max="3953" width="13.81640625" bestFit="1" customWidth="1"/>
    <col min="3954" max="3954" width="17" bestFit="1" customWidth="1"/>
    <col min="3955" max="3955" width="13.81640625" bestFit="1" customWidth="1"/>
    <col min="3956" max="3956" width="17" bestFit="1" customWidth="1"/>
    <col min="3957" max="3957" width="13.81640625" bestFit="1" customWidth="1"/>
    <col min="3958" max="3958" width="17" bestFit="1" customWidth="1"/>
    <col min="3959" max="3959" width="13.81640625" bestFit="1" customWidth="1"/>
    <col min="3960" max="3960" width="17" bestFit="1" customWidth="1"/>
    <col min="3961" max="3961" width="13.81640625" bestFit="1" customWidth="1"/>
    <col min="3962" max="3962" width="17" bestFit="1" customWidth="1"/>
    <col min="3963" max="3963" width="13.81640625" bestFit="1" customWidth="1"/>
    <col min="3964" max="3964" width="17" bestFit="1" customWidth="1"/>
    <col min="3965" max="3965" width="13.81640625" bestFit="1" customWidth="1"/>
    <col min="3966" max="3966" width="17" bestFit="1" customWidth="1"/>
    <col min="3967" max="3967" width="13.81640625" bestFit="1" customWidth="1"/>
    <col min="3968" max="3968" width="17" bestFit="1" customWidth="1"/>
    <col min="3969" max="3969" width="13.81640625" bestFit="1" customWidth="1"/>
    <col min="3970" max="3970" width="17" bestFit="1" customWidth="1"/>
    <col min="3971" max="3971" width="13.81640625" bestFit="1" customWidth="1"/>
    <col min="3972" max="3972" width="17" bestFit="1" customWidth="1"/>
    <col min="3973" max="3973" width="13.81640625" bestFit="1" customWidth="1"/>
    <col min="3974" max="3974" width="17" bestFit="1" customWidth="1"/>
    <col min="3975" max="3975" width="13.81640625" bestFit="1" customWidth="1"/>
    <col min="3976" max="3976" width="17" bestFit="1" customWidth="1"/>
    <col min="3977" max="3977" width="13.81640625" bestFit="1" customWidth="1"/>
    <col min="3978" max="3978" width="17" bestFit="1" customWidth="1"/>
    <col min="3979" max="3979" width="13.81640625" bestFit="1" customWidth="1"/>
    <col min="3980" max="3980" width="17" bestFit="1" customWidth="1"/>
    <col min="3981" max="3981" width="13.81640625" bestFit="1" customWidth="1"/>
    <col min="3982" max="3982" width="17" bestFit="1" customWidth="1"/>
    <col min="3983" max="3983" width="13.81640625" bestFit="1" customWidth="1"/>
    <col min="3984" max="3984" width="17" bestFit="1" customWidth="1"/>
    <col min="3985" max="3985" width="13.81640625" bestFit="1" customWidth="1"/>
    <col min="3986" max="3986" width="17" bestFit="1" customWidth="1"/>
    <col min="3987" max="3987" width="13.81640625" bestFit="1" customWidth="1"/>
    <col min="3988" max="3988" width="17" bestFit="1" customWidth="1"/>
    <col min="3989" max="3989" width="13.81640625" bestFit="1" customWidth="1"/>
    <col min="3990" max="3990" width="17" bestFit="1" customWidth="1"/>
    <col min="3991" max="3991" width="13.81640625" bestFit="1" customWidth="1"/>
    <col min="3992" max="3992" width="17" bestFit="1" customWidth="1"/>
    <col min="3993" max="3993" width="13.81640625" bestFit="1" customWidth="1"/>
    <col min="3994" max="3994" width="17" bestFit="1" customWidth="1"/>
    <col min="3995" max="3995" width="13.81640625" bestFit="1" customWidth="1"/>
    <col min="3996" max="3996" width="17" bestFit="1" customWidth="1"/>
    <col min="3997" max="3997" width="13.81640625" bestFit="1" customWidth="1"/>
    <col min="3998" max="3998" width="17" bestFit="1" customWidth="1"/>
    <col min="3999" max="3999" width="13.81640625" bestFit="1" customWidth="1"/>
    <col min="4000" max="4000" width="17" bestFit="1" customWidth="1"/>
    <col min="4001" max="4001" width="13.81640625" bestFit="1" customWidth="1"/>
    <col min="4002" max="4002" width="17" bestFit="1" customWidth="1"/>
    <col min="4003" max="4003" width="13.81640625" bestFit="1" customWidth="1"/>
    <col min="4004" max="4004" width="17" bestFit="1" customWidth="1"/>
    <col min="4005" max="4005" width="13.81640625" bestFit="1" customWidth="1"/>
    <col min="4006" max="4006" width="17" bestFit="1" customWidth="1"/>
    <col min="4007" max="4007" width="13.81640625" bestFit="1" customWidth="1"/>
    <col min="4008" max="4008" width="17" bestFit="1" customWidth="1"/>
    <col min="4009" max="4009" width="13.81640625" bestFit="1" customWidth="1"/>
    <col min="4010" max="4010" width="17" bestFit="1" customWidth="1"/>
    <col min="4011" max="4011" width="13.81640625" bestFit="1" customWidth="1"/>
    <col min="4012" max="4012" width="17" bestFit="1" customWidth="1"/>
    <col min="4013" max="4013" width="13.81640625" bestFit="1" customWidth="1"/>
    <col min="4014" max="4014" width="17" bestFit="1" customWidth="1"/>
    <col min="4015" max="4015" width="13.81640625" bestFit="1" customWidth="1"/>
    <col min="4016" max="4016" width="17" bestFit="1" customWidth="1"/>
    <col min="4017" max="4017" width="13.81640625" bestFit="1" customWidth="1"/>
    <col min="4018" max="4018" width="17" bestFit="1" customWidth="1"/>
    <col min="4019" max="4019" width="13.81640625" bestFit="1" customWidth="1"/>
    <col min="4020" max="4020" width="17" bestFit="1" customWidth="1"/>
    <col min="4021" max="4021" width="13.81640625" bestFit="1" customWidth="1"/>
    <col min="4022" max="4022" width="17" bestFit="1" customWidth="1"/>
    <col min="4023" max="4023" width="13.81640625" bestFit="1" customWidth="1"/>
    <col min="4024" max="4024" width="17" bestFit="1" customWidth="1"/>
    <col min="4025" max="4025" width="13.81640625" bestFit="1" customWidth="1"/>
    <col min="4026" max="4026" width="17" bestFit="1" customWidth="1"/>
    <col min="4027" max="4027" width="13.81640625" bestFit="1" customWidth="1"/>
    <col min="4028" max="4028" width="17" bestFit="1" customWidth="1"/>
    <col min="4029" max="4029" width="13.81640625" bestFit="1" customWidth="1"/>
    <col min="4030" max="4030" width="17" bestFit="1" customWidth="1"/>
    <col min="4031" max="4031" width="13.81640625" bestFit="1" customWidth="1"/>
    <col min="4032" max="4032" width="17" bestFit="1" customWidth="1"/>
    <col min="4033" max="4033" width="13.81640625" bestFit="1" customWidth="1"/>
    <col min="4034" max="4034" width="17" bestFit="1" customWidth="1"/>
    <col min="4035" max="4035" width="13.81640625" bestFit="1" customWidth="1"/>
    <col min="4036" max="4036" width="17" bestFit="1" customWidth="1"/>
    <col min="4037" max="4037" width="13.81640625" bestFit="1" customWidth="1"/>
    <col min="4038" max="4038" width="17" bestFit="1" customWidth="1"/>
    <col min="4039" max="4039" width="13.81640625" bestFit="1" customWidth="1"/>
    <col min="4040" max="4040" width="17" bestFit="1" customWidth="1"/>
    <col min="4041" max="4041" width="13.81640625" bestFit="1" customWidth="1"/>
    <col min="4042" max="4042" width="17" bestFit="1" customWidth="1"/>
    <col min="4043" max="4043" width="13.81640625" bestFit="1" customWidth="1"/>
    <col min="4044" max="4044" width="17" bestFit="1" customWidth="1"/>
    <col min="4045" max="4045" width="13.81640625" bestFit="1" customWidth="1"/>
    <col min="4046" max="4046" width="17" bestFit="1" customWidth="1"/>
    <col min="4047" max="4047" width="13.81640625" bestFit="1" customWidth="1"/>
    <col min="4048" max="4048" width="17" bestFit="1" customWidth="1"/>
    <col min="4049" max="4049" width="13.81640625" bestFit="1" customWidth="1"/>
    <col min="4050" max="4050" width="17" bestFit="1" customWidth="1"/>
    <col min="4051" max="4051" width="13.81640625" bestFit="1" customWidth="1"/>
    <col min="4052" max="4052" width="17" bestFit="1" customWidth="1"/>
    <col min="4053" max="4053" width="13.81640625" bestFit="1" customWidth="1"/>
    <col min="4054" max="4054" width="17" bestFit="1" customWidth="1"/>
    <col min="4055" max="4055" width="13.81640625" bestFit="1" customWidth="1"/>
    <col min="4056" max="4056" width="17" bestFit="1" customWidth="1"/>
    <col min="4057" max="4057" width="13.81640625" bestFit="1" customWidth="1"/>
    <col min="4058" max="4058" width="17" bestFit="1" customWidth="1"/>
    <col min="4059" max="4059" width="13.81640625" bestFit="1" customWidth="1"/>
    <col min="4060" max="4060" width="17" bestFit="1" customWidth="1"/>
    <col min="4061" max="4061" width="13.81640625" bestFit="1" customWidth="1"/>
    <col min="4062" max="4062" width="17" bestFit="1" customWidth="1"/>
    <col min="4063" max="4063" width="13.81640625" bestFit="1" customWidth="1"/>
    <col min="4064" max="4064" width="17" bestFit="1" customWidth="1"/>
    <col min="4065" max="4065" width="13.81640625" bestFit="1" customWidth="1"/>
    <col min="4066" max="4066" width="17" bestFit="1" customWidth="1"/>
    <col min="4067" max="4067" width="13.81640625" bestFit="1" customWidth="1"/>
    <col min="4068" max="4068" width="17" bestFit="1" customWidth="1"/>
    <col min="4069" max="4069" width="13.81640625" bestFit="1" customWidth="1"/>
    <col min="4070" max="4070" width="17" bestFit="1" customWidth="1"/>
    <col min="4071" max="4071" width="13.81640625" bestFit="1" customWidth="1"/>
    <col min="4072" max="4072" width="17" bestFit="1" customWidth="1"/>
    <col min="4073" max="4073" width="13.81640625" bestFit="1" customWidth="1"/>
    <col min="4074" max="4074" width="17" bestFit="1" customWidth="1"/>
    <col min="4075" max="4075" width="13.81640625" bestFit="1" customWidth="1"/>
    <col min="4076" max="4076" width="17" bestFit="1" customWidth="1"/>
    <col min="4077" max="4077" width="13.81640625" bestFit="1" customWidth="1"/>
    <col min="4078" max="4078" width="17" bestFit="1" customWidth="1"/>
    <col min="4079" max="4079" width="13.81640625" bestFit="1" customWidth="1"/>
    <col min="4080" max="4080" width="17" bestFit="1" customWidth="1"/>
    <col min="4081" max="4081" width="13.81640625" bestFit="1" customWidth="1"/>
    <col min="4082" max="4082" width="17" bestFit="1" customWidth="1"/>
    <col min="4083" max="4083" width="13.81640625" bestFit="1" customWidth="1"/>
    <col min="4084" max="4084" width="17" bestFit="1" customWidth="1"/>
    <col min="4085" max="4085" width="13.81640625" bestFit="1" customWidth="1"/>
    <col min="4086" max="4086" width="17" bestFit="1" customWidth="1"/>
    <col min="4087" max="4087" width="13.81640625" bestFit="1" customWidth="1"/>
    <col min="4088" max="4088" width="17" bestFit="1" customWidth="1"/>
    <col min="4089" max="4089" width="13.81640625" bestFit="1" customWidth="1"/>
    <col min="4090" max="4090" width="17" bestFit="1" customWidth="1"/>
    <col min="4091" max="4091" width="13.81640625" bestFit="1" customWidth="1"/>
    <col min="4092" max="4092" width="17" bestFit="1" customWidth="1"/>
    <col min="4093" max="4093" width="13.81640625" bestFit="1" customWidth="1"/>
    <col min="4094" max="4094" width="17" bestFit="1" customWidth="1"/>
    <col min="4095" max="4095" width="13.81640625" bestFit="1" customWidth="1"/>
    <col min="4096" max="4096" width="17" bestFit="1" customWidth="1"/>
    <col min="4097" max="4097" width="13.81640625" bestFit="1" customWidth="1"/>
    <col min="4098" max="4098" width="17" bestFit="1" customWidth="1"/>
    <col min="4099" max="4099" width="13.81640625" bestFit="1" customWidth="1"/>
    <col min="4100" max="4100" width="17" bestFit="1" customWidth="1"/>
    <col min="4101" max="4101" width="13.81640625" bestFit="1" customWidth="1"/>
    <col min="4102" max="4102" width="17" bestFit="1" customWidth="1"/>
    <col min="4103" max="4103" width="13.81640625" bestFit="1" customWidth="1"/>
    <col min="4104" max="4104" width="17" bestFit="1" customWidth="1"/>
    <col min="4105" max="4105" width="13.81640625" bestFit="1" customWidth="1"/>
    <col min="4106" max="4106" width="17" bestFit="1" customWidth="1"/>
    <col min="4107" max="4107" width="13.81640625" bestFit="1" customWidth="1"/>
    <col min="4108" max="4108" width="17" bestFit="1" customWidth="1"/>
    <col min="4109" max="4109" width="13.81640625" bestFit="1" customWidth="1"/>
    <col min="4110" max="4110" width="17" bestFit="1" customWidth="1"/>
    <col min="4111" max="4111" width="13.81640625" bestFit="1" customWidth="1"/>
    <col min="4112" max="4112" width="17" bestFit="1" customWidth="1"/>
    <col min="4113" max="4113" width="13.81640625" bestFit="1" customWidth="1"/>
    <col min="4114" max="4114" width="17" bestFit="1" customWidth="1"/>
    <col min="4115" max="4115" width="13.81640625" bestFit="1" customWidth="1"/>
    <col min="4116" max="4116" width="17" bestFit="1" customWidth="1"/>
    <col min="4117" max="4117" width="13.81640625" bestFit="1" customWidth="1"/>
    <col min="4118" max="4118" width="17" bestFit="1" customWidth="1"/>
    <col min="4119" max="4119" width="13.81640625" bestFit="1" customWidth="1"/>
    <col min="4120" max="4120" width="17" bestFit="1" customWidth="1"/>
    <col min="4121" max="4121" width="13.81640625" bestFit="1" customWidth="1"/>
    <col min="4122" max="4122" width="17" bestFit="1" customWidth="1"/>
    <col min="4123" max="4123" width="13.81640625" bestFit="1" customWidth="1"/>
    <col min="4124" max="4124" width="17" bestFit="1" customWidth="1"/>
    <col min="4125" max="4125" width="13.81640625" bestFit="1" customWidth="1"/>
    <col min="4126" max="4126" width="17" bestFit="1" customWidth="1"/>
    <col min="4127" max="4127" width="13.81640625" bestFit="1" customWidth="1"/>
    <col min="4128" max="4128" width="17" bestFit="1" customWidth="1"/>
    <col min="4129" max="4129" width="13.81640625" bestFit="1" customWidth="1"/>
    <col min="4130" max="4130" width="17" bestFit="1" customWidth="1"/>
    <col min="4131" max="4131" width="13.81640625" bestFit="1" customWidth="1"/>
    <col min="4132" max="4132" width="17" bestFit="1" customWidth="1"/>
    <col min="4133" max="4133" width="13.81640625" bestFit="1" customWidth="1"/>
    <col min="4134" max="4134" width="17" bestFit="1" customWidth="1"/>
    <col min="4135" max="4135" width="13.81640625" bestFit="1" customWidth="1"/>
    <col min="4136" max="4136" width="17" bestFit="1" customWidth="1"/>
    <col min="4137" max="4137" width="13.81640625" bestFit="1" customWidth="1"/>
    <col min="4138" max="4138" width="17" bestFit="1" customWidth="1"/>
    <col min="4139" max="4139" width="13.81640625" bestFit="1" customWidth="1"/>
    <col min="4140" max="4140" width="17" bestFit="1" customWidth="1"/>
    <col min="4141" max="4141" width="13.81640625" bestFit="1" customWidth="1"/>
    <col min="4142" max="4142" width="17" bestFit="1" customWidth="1"/>
    <col min="4143" max="4143" width="13.81640625" bestFit="1" customWidth="1"/>
    <col min="4144" max="4144" width="17" bestFit="1" customWidth="1"/>
    <col min="4145" max="4145" width="13.81640625" bestFit="1" customWidth="1"/>
    <col min="4146" max="4146" width="17" bestFit="1" customWidth="1"/>
    <col min="4147" max="4147" width="13.81640625" bestFit="1" customWidth="1"/>
    <col min="4148" max="4148" width="17" bestFit="1" customWidth="1"/>
    <col min="4149" max="4149" width="13.81640625" bestFit="1" customWidth="1"/>
    <col min="4150" max="4150" width="17" bestFit="1" customWidth="1"/>
    <col min="4151" max="4151" width="13.81640625" bestFit="1" customWidth="1"/>
    <col min="4152" max="4152" width="17" bestFit="1" customWidth="1"/>
    <col min="4153" max="4153" width="13.81640625" bestFit="1" customWidth="1"/>
    <col min="4154" max="4154" width="17" bestFit="1" customWidth="1"/>
    <col min="4155" max="4155" width="13.81640625" bestFit="1" customWidth="1"/>
    <col min="4156" max="4156" width="17" bestFit="1" customWidth="1"/>
    <col min="4157" max="4157" width="13.81640625" bestFit="1" customWidth="1"/>
    <col min="4158" max="4158" width="17" bestFit="1" customWidth="1"/>
    <col min="4159" max="4159" width="13.81640625" bestFit="1" customWidth="1"/>
    <col min="4160" max="4160" width="17" bestFit="1" customWidth="1"/>
    <col min="4161" max="4161" width="13.81640625" bestFit="1" customWidth="1"/>
    <col min="4162" max="4162" width="17" bestFit="1" customWidth="1"/>
    <col min="4163" max="4163" width="13.81640625" bestFit="1" customWidth="1"/>
    <col min="4164" max="4164" width="17" bestFit="1" customWidth="1"/>
    <col min="4165" max="4165" width="13.81640625" bestFit="1" customWidth="1"/>
    <col min="4166" max="4166" width="17" bestFit="1" customWidth="1"/>
    <col min="4167" max="4167" width="13.81640625" bestFit="1" customWidth="1"/>
    <col min="4168" max="4168" width="17" bestFit="1" customWidth="1"/>
    <col min="4169" max="4169" width="13.81640625" bestFit="1" customWidth="1"/>
    <col min="4170" max="4170" width="17" bestFit="1" customWidth="1"/>
    <col min="4171" max="4171" width="13.81640625" bestFit="1" customWidth="1"/>
    <col min="4172" max="4172" width="17" bestFit="1" customWidth="1"/>
    <col min="4173" max="4173" width="13.81640625" bestFit="1" customWidth="1"/>
    <col min="4174" max="4174" width="17" bestFit="1" customWidth="1"/>
    <col min="4175" max="4175" width="13.81640625" bestFit="1" customWidth="1"/>
    <col min="4176" max="4176" width="17" bestFit="1" customWidth="1"/>
    <col min="4177" max="4177" width="13.81640625" bestFit="1" customWidth="1"/>
    <col min="4178" max="4178" width="17" bestFit="1" customWidth="1"/>
    <col min="4179" max="4179" width="13.81640625" bestFit="1" customWidth="1"/>
    <col min="4180" max="4180" width="17" bestFit="1" customWidth="1"/>
    <col min="4181" max="4181" width="13.81640625" bestFit="1" customWidth="1"/>
    <col min="4182" max="4182" width="17" bestFit="1" customWidth="1"/>
    <col min="4183" max="4183" width="13.81640625" bestFit="1" customWidth="1"/>
    <col min="4184" max="4184" width="17" bestFit="1" customWidth="1"/>
    <col min="4185" max="4185" width="13.81640625" bestFit="1" customWidth="1"/>
    <col min="4186" max="4186" width="17" bestFit="1" customWidth="1"/>
    <col min="4187" max="4187" width="13.81640625" bestFit="1" customWidth="1"/>
    <col min="4188" max="4188" width="17" bestFit="1" customWidth="1"/>
    <col min="4189" max="4189" width="13.81640625" bestFit="1" customWidth="1"/>
    <col min="4190" max="4190" width="17" bestFit="1" customWidth="1"/>
    <col min="4191" max="4191" width="13.81640625" bestFit="1" customWidth="1"/>
    <col min="4192" max="4192" width="17" bestFit="1" customWidth="1"/>
    <col min="4193" max="4193" width="13.81640625" bestFit="1" customWidth="1"/>
    <col min="4194" max="4194" width="17" bestFit="1" customWidth="1"/>
    <col min="4195" max="4195" width="13.81640625" bestFit="1" customWidth="1"/>
    <col min="4196" max="4196" width="17" bestFit="1" customWidth="1"/>
    <col min="4197" max="4197" width="13.81640625" bestFit="1" customWidth="1"/>
    <col min="4198" max="4198" width="17" bestFit="1" customWidth="1"/>
    <col min="4199" max="4199" width="13.81640625" bestFit="1" customWidth="1"/>
    <col min="4200" max="4200" width="17" bestFit="1" customWidth="1"/>
    <col min="4201" max="4201" width="13.81640625" bestFit="1" customWidth="1"/>
    <col min="4202" max="4202" width="17" bestFit="1" customWidth="1"/>
    <col min="4203" max="4203" width="13.81640625" bestFit="1" customWidth="1"/>
    <col min="4204" max="4204" width="17" bestFit="1" customWidth="1"/>
    <col min="4205" max="4205" width="13.81640625" bestFit="1" customWidth="1"/>
    <col min="4206" max="4206" width="17" bestFit="1" customWidth="1"/>
    <col min="4207" max="4207" width="13.81640625" bestFit="1" customWidth="1"/>
    <col min="4208" max="4208" width="17" bestFit="1" customWidth="1"/>
    <col min="4209" max="4209" width="13.81640625" bestFit="1" customWidth="1"/>
    <col min="4210" max="4210" width="17" bestFit="1" customWidth="1"/>
    <col min="4211" max="4211" width="13.81640625" bestFit="1" customWidth="1"/>
    <col min="4212" max="4212" width="17" bestFit="1" customWidth="1"/>
    <col min="4213" max="4213" width="13.81640625" bestFit="1" customWidth="1"/>
    <col min="4214" max="4214" width="17" bestFit="1" customWidth="1"/>
    <col min="4215" max="4215" width="13.81640625" bestFit="1" customWidth="1"/>
    <col min="4216" max="4216" width="17" bestFit="1" customWidth="1"/>
    <col min="4217" max="4217" width="13.81640625" bestFit="1" customWidth="1"/>
    <col min="4218" max="4218" width="17" bestFit="1" customWidth="1"/>
    <col min="4219" max="4219" width="13.81640625" bestFit="1" customWidth="1"/>
    <col min="4220" max="4220" width="17" bestFit="1" customWidth="1"/>
    <col min="4221" max="4221" width="13.81640625" bestFit="1" customWidth="1"/>
    <col min="4222" max="4222" width="17" bestFit="1" customWidth="1"/>
    <col min="4223" max="4223" width="13.81640625" bestFit="1" customWidth="1"/>
    <col min="4224" max="4224" width="17" bestFit="1" customWidth="1"/>
    <col min="4225" max="4225" width="13.81640625" bestFit="1" customWidth="1"/>
    <col min="4226" max="4226" width="17" bestFit="1" customWidth="1"/>
    <col min="4227" max="4227" width="13.81640625" bestFit="1" customWidth="1"/>
    <col min="4228" max="4228" width="17" bestFit="1" customWidth="1"/>
    <col min="4229" max="4229" width="13.81640625" bestFit="1" customWidth="1"/>
    <col min="4230" max="4230" width="17" bestFit="1" customWidth="1"/>
    <col min="4231" max="4231" width="13.81640625" bestFit="1" customWidth="1"/>
    <col min="4232" max="4232" width="17" bestFit="1" customWidth="1"/>
    <col min="4233" max="4233" width="13.81640625" bestFit="1" customWidth="1"/>
    <col min="4234" max="4234" width="17" bestFit="1" customWidth="1"/>
    <col min="4235" max="4235" width="13.81640625" bestFit="1" customWidth="1"/>
    <col min="4236" max="4236" width="17" bestFit="1" customWidth="1"/>
    <col min="4237" max="4237" width="13.81640625" bestFit="1" customWidth="1"/>
    <col min="4238" max="4238" width="17" bestFit="1" customWidth="1"/>
    <col min="4239" max="4239" width="13.81640625" bestFit="1" customWidth="1"/>
    <col min="4240" max="4240" width="17" bestFit="1" customWidth="1"/>
    <col min="4241" max="4241" width="13.81640625" bestFit="1" customWidth="1"/>
    <col min="4242" max="4242" width="17" bestFit="1" customWidth="1"/>
    <col min="4243" max="4243" width="13.81640625" bestFit="1" customWidth="1"/>
    <col min="4244" max="4244" width="17" bestFit="1" customWidth="1"/>
    <col min="4245" max="4245" width="13.81640625" bestFit="1" customWidth="1"/>
    <col min="4246" max="4246" width="17" bestFit="1" customWidth="1"/>
    <col min="4247" max="4247" width="13.81640625" bestFit="1" customWidth="1"/>
    <col min="4248" max="4248" width="17" bestFit="1" customWidth="1"/>
    <col min="4249" max="4249" width="13.81640625" bestFit="1" customWidth="1"/>
    <col min="4250" max="4250" width="17" bestFit="1" customWidth="1"/>
    <col min="4251" max="4251" width="13.81640625" bestFit="1" customWidth="1"/>
    <col min="4252" max="4252" width="17" bestFit="1" customWidth="1"/>
    <col min="4253" max="4253" width="13.81640625" bestFit="1" customWidth="1"/>
    <col min="4254" max="4254" width="17" bestFit="1" customWidth="1"/>
    <col min="4255" max="4255" width="13.81640625" bestFit="1" customWidth="1"/>
    <col min="4256" max="4256" width="17" bestFit="1" customWidth="1"/>
    <col min="4257" max="4257" width="13.81640625" bestFit="1" customWidth="1"/>
    <col min="4258" max="4258" width="17" bestFit="1" customWidth="1"/>
    <col min="4259" max="4259" width="13.81640625" bestFit="1" customWidth="1"/>
    <col min="4260" max="4260" width="17" bestFit="1" customWidth="1"/>
    <col min="4261" max="4261" width="13.81640625" bestFit="1" customWidth="1"/>
    <col min="4262" max="4262" width="17" bestFit="1" customWidth="1"/>
    <col min="4263" max="4263" width="13.81640625" bestFit="1" customWidth="1"/>
    <col min="4264" max="4264" width="17" bestFit="1" customWidth="1"/>
    <col min="4265" max="4265" width="13.81640625" bestFit="1" customWidth="1"/>
    <col min="4266" max="4266" width="17" bestFit="1" customWidth="1"/>
    <col min="4267" max="4267" width="13.81640625" bestFit="1" customWidth="1"/>
    <col min="4268" max="4268" width="17" bestFit="1" customWidth="1"/>
    <col min="4269" max="4269" width="13.81640625" bestFit="1" customWidth="1"/>
    <col min="4270" max="4270" width="17" bestFit="1" customWidth="1"/>
    <col min="4271" max="4271" width="13.81640625" bestFit="1" customWidth="1"/>
    <col min="4272" max="4272" width="17" bestFit="1" customWidth="1"/>
    <col min="4273" max="4273" width="13.81640625" bestFit="1" customWidth="1"/>
    <col min="4274" max="4274" width="17" bestFit="1" customWidth="1"/>
    <col min="4275" max="4275" width="13.81640625" bestFit="1" customWidth="1"/>
    <col min="4276" max="4276" width="17" bestFit="1" customWidth="1"/>
    <col min="4277" max="4277" width="13.81640625" bestFit="1" customWidth="1"/>
    <col min="4278" max="4278" width="17" bestFit="1" customWidth="1"/>
    <col min="4279" max="4279" width="13.81640625" bestFit="1" customWidth="1"/>
    <col min="4280" max="4280" width="17" bestFit="1" customWidth="1"/>
    <col min="4281" max="4281" width="13.81640625" bestFit="1" customWidth="1"/>
    <col min="4282" max="4282" width="17" bestFit="1" customWidth="1"/>
    <col min="4283" max="4283" width="13.81640625" bestFit="1" customWidth="1"/>
    <col min="4284" max="4284" width="17" bestFit="1" customWidth="1"/>
    <col min="4285" max="4285" width="13.81640625" bestFit="1" customWidth="1"/>
    <col min="4286" max="4286" width="17" bestFit="1" customWidth="1"/>
    <col min="4287" max="4287" width="13.81640625" bestFit="1" customWidth="1"/>
    <col min="4288" max="4288" width="17" bestFit="1" customWidth="1"/>
    <col min="4289" max="4289" width="13.81640625" bestFit="1" customWidth="1"/>
    <col min="4290" max="4290" width="17" bestFit="1" customWidth="1"/>
    <col min="4291" max="4291" width="13.81640625" bestFit="1" customWidth="1"/>
    <col min="4292" max="4292" width="17" bestFit="1" customWidth="1"/>
    <col min="4293" max="4293" width="13.81640625" bestFit="1" customWidth="1"/>
    <col min="4294" max="4294" width="17" bestFit="1" customWidth="1"/>
    <col min="4295" max="4295" width="13.81640625" bestFit="1" customWidth="1"/>
    <col min="4296" max="4296" width="17" bestFit="1" customWidth="1"/>
    <col min="4297" max="4297" width="13.81640625" bestFit="1" customWidth="1"/>
    <col min="4298" max="4298" width="17" bestFit="1" customWidth="1"/>
    <col min="4299" max="4299" width="13.81640625" bestFit="1" customWidth="1"/>
    <col min="4300" max="4300" width="17" bestFit="1" customWidth="1"/>
    <col min="4301" max="4301" width="13.81640625" bestFit="1" customWidth="1"/>
    <col min="4302" max="4302" width="17" bestFit="1" customWidth="1"/>
    <col min="4303" max="4303" width="13.81640625" bestFit="1" customWidth="1"/>
    <col min="4304" max="4304" width="17" bestFit="1" customWidth="1"/>
    <col min="4305" max="4305" width="13.81640625" bestFit="1" customWidth="1"/>
    <col min="4306" max="4306" width="17" bestFit="1" customWidth="1"/>
    <col min="4307" max="4307" width="13.81640625" bestFit="1" customWidth="1"/>
    <col min="4308" max="4308" width="17" bestFit="1" customWidth="1"/>
    <col min="4309" max="4309" width="13.81640625" bestFit="1" customWidth="1"/>
    <col min="4310" max="4310" width="17" bestFit="1" customWidth="1"/>
    <col min="4311" max="4311" width="13.81640625" bestFit="1" customWidth="1"/>
    <col min="4312" max="4312" width="17" bestFit="1" customWidth="1"/>
    <col min="4313" max="4313" width="13.81640625" bestFit="1" customWidth="1"/>
    <col min="4314" max="4314" width="17" bestFit="1" customWidth="1"/>
    <col min="4315" max="4315" width="13.81640625" bestFit="1" customWidth="1"/>
    <col min="4316" max="4316" width="17" bestFit="1" customWidth="1"/>
    <col min="4317" max="4317" width="13.81640625" bestFit="1" customWidth="1"/>
    <col min="4318" max="4318" width="17" bestFit="1" customWidth="1"/>
    <col min="4319" max="4319" width="13.81640625" bestFit="1" customWidth="1"/>
    <col min="4320" max="4320" width="17" bestFit="1" customWidth="1"/>
    <col min="4321" max="4321" width="13.81640625" bestFit="1" customWidth="1"/>
    <col min="4322" max="4322" width="17" bestFit="1" customWidth="1"/>
    <col min="4323" max="4323" width="13.81640625" bestFit="1" customWidth="1"/>
    <col min="4324" max="4324" width="17" bestFit="1" customWidth="1"/>
    <col min="4325" max="4325" width="13.81640625" bestFit="1" customWidth="1"/>
    <col min="4326" max="4326" width="17" bestFit="1" customWidth="1"/>
    <col min="4327" max="4327" width="13.81640625" bestFit="1" customWidth="1"/>
    <col min="4328" max="4328" width="17" bestFit="1" customWidth="1"/>
    <col min="4329" max="4329" width="13.81640625" bestFit="1" customWidth="1"/>
    <col min="4330" max="4330" width="17" bestFit="1" customWidth="1"/>
    <col min="4331" max="4331" width="13.81640625" bestFit="1" customWidth="1"/>
    <col min="4332" max="4332" width="17" bestFit="1" customWidth="1"/>
    <col min="4333" max="4333" width="13.81640625" bestFit="1" customWidth="1"/>
    <col min="4334" max="4334" width="17" bestFit="1" customWidth="1"/>
    <col min="4335" max="4335" width="13.81640625" bestFit="1" customWidth="1"/>
    <col min="4336" max="4336" width="17" bestFit="1" customWidth="1"/>
    <col min="4337" max="4337" width="13.81640625" bestFit="1" customWidth="1"/>
    <col min="4338" max="4338" width="17" bestFit="1" customWidth="1"/>
    <col min="4339" max="4339" width="13.81640625" bestFit="1" customWidth="1"/>
    <col min="4340" max="4340" width="17" bestFit="1" customWidth="1"/>
    <col min="4341" max="4341" width="13.81640625" bestFit="1" customWidth="1"/>
    <col min="4342" max="4342" width="17" bestFit="1" customWidth="1"/>
    <col min="4343" max="4343" width="13.81640625" bestFit="1" customWidth="1"/>
    <col min="4344" max="4344" width="17" bestFit="1" customWidth="1"/>
    <col min="4345" max="4345" width="13.81640625" bestFit="1" customWidth="1"/>
    <col min="4346" max="4346" width="17" bestFit="1" customWidth="1"/>
    <col min="4347" max="4347" width="13.81640625" bestFit="1" customWidth="1"/>
    <col min="4348" max="4348" width="17" bestFit="1" customWidth="1"/>
    <col min="4349" max="4349" width="13.81640625" bestFit="1" customWidth="1"/>
    <col min="4350" max="4350" width="17" bestFit="1" customWidth="1"/>
    <col min="4351" max="4351" width="13.81640625" bestFit="1" customWidth="1"/>
    <col min="4352" max="4352" width="17" bestFit="1" customWidth="1"/>
    <col min="4353" max="4353" width="13.81640625" bestFit="1" customWidth="1"/>
    <col min="4354" max="4354" width="17" bestFit="1" customWidth="1"/>
    <col min="4355" max="4355" width="13.81640625" bestFit="1" customWidth="1"/>
    <col min="4356" max="4356" width="17" bestFit="1" customWidth="1"/>
    <col min="4357" max="4357" width="13.81640625" bestFit="1" customWidth="1"/>
    <col min="4358" max="4358" width="17" bestFit="1" customWidth="1"/>
    <col min="4359" max="4359" width="13.81640625" bestFit="1" customWidth="1"/>
    <col min="4360" max="4360" width="17" bestFit="1" customWidth="1"/>
    <col min="4361" max="4361" width="13.81640625" bestFit="1" customWidth="1"/>
    <col min="4362" max="4362" width="17" bestFit="1" customWidth="1"/>
    <col min="4363" max="4363" width="13.81640625" bestFit="1" customWidth="1"/>
    <col min="4364" max="4364" width="17" bestFit="1" customWidth="1"/>
    <col min="4365" max="4365" width="13.81640625" bestFit="1" customWidth="1"/>
    <col min="4366" max="4366" width="17" bestFit="1" customWidth="1"/>
    <col min="4367" max="4367" width="13.81640625" bestFit="1" customWidth="1"/>
    <col min="4368" max="4368" width="17" bestFit="1" customWidth="1"/>
    <col min="4369" max="4369" width="13.81640625" bestFit="1" customWidth="1"/>
    <col min="4370" max="4370" width="17" bestFit="1" customWidth="1"/>
    <col min="4371" max="4371" width="13.81640625" bestFit="1" customWidth="1"/>
    <col min="4372" max="4372" width="17" bestFit="1" customWidth="1"/>
    <col min="4373" max="4373" width="13.81640625" bestFit="1" customWidth="1"/>
    <col min="4374" max="4374" width="26" bestFit="1" customWidth="1"/>
    <col min="4375" max="4375" width="22.81640625" bestFit="1" customWidth="1"/>
    <col min="4376" max="4376" width="21.81640625" bestFit="1" customWidth="1"/>
    <col min="4377" max="4377" width="18.6328125" bestFit="1" customWidth="1"/>
  </cols>
  <sheetData>
    <row r="1" spans="1:6" x14ac:dyDescent="0.35">
      <c r="A1" s="11" t="s">
        <v>8222</v>
      </c>
      <c r="B1" t="s">
        <v>8364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40188-D2C8-464E-8C67-3E8413C0E070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8364</v>
      </c>
    </row>
    <row r="2" spans="1:5" x14ac:dyDescent="0.35">
      <c r="A2" s="11" t="s">
        <v>8359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4833B-4075-4505-9664-89FD62FE1E65}">
  <dimension ref="A1:F18"/>
  <sheetViews>
    <sheetView workbookViewId="0">
      <selection activeCell="A18" sqref="A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8359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C7C21-3E46-4727-BDEC-1DD4AAEA881D}">
  <dimension ref="A1:D6"/>
  <sheetViews>
    <sheetView workbookViewId="0">
      <selection activeCell="A5" sqref="A5"/>
    </sheetView>
  </sheetViews>
  <sheetFormatPr defaultRowHeight="14.5" x14ac:dyDescent="0.35"/>
  <cols>
    <col min="1" max="1" width="20.26953125" style="22" customWidth="1"/>
    <col min="2" max="2" width="34.6328125" style="22" customWidth="1"/>
    <col min="3" max="4" width="10.08984375" style="23" bestFit="1" customWidth="1"/>
    <col min="5" max="16384" width="8.7265625" style="21"/>
  </cols>
  <sheetData>
    <row r="1" spans="1:4" x14ac:dyDescent="0.35">
      <c r="A1" s="22" t="s">
        <v>8380</v>
      </c>
      <c r="B1" s="22" t="s">
        <v>8381</v>
      </c>
      <c r="C1" s="23" t="s">
        <v>8382</v>
      </c>
      <c r="D1" s="23" t="s">
        <v>8383</v>
      </c>
    </row>
    <row r="2" spans="1:4" ht="58" x14ac:dyDescent="0.35">
      <c r="A2" s="22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23">
        <f>VLOOKUP(A2,Kickstarter!B:E, 3, FALSE)</f>
        <v>2000</v>
      </c>
      <c r="D2" s="23">
        <f>VLOOKUP(A2,Kickstarter!B:E, 4, FALSE)</f>
        <v>2020</v>
      </c>
    </row>
    <row r="3" spans="1:4" ht="58" x14ac:dyDescent="0.35">
      <c r="A3" s="22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23">
        <f>VLOOKUP(A3,Kickstarter!B:E, 3, FALSE)</f>
        <v>2000</v>
      </c>
      <c r="D3" s="23">
        <f>VLOOKUP(A3,Kickstarter!B:E, 4, FALSE)</f>
        <v>2020</v>
      </c>
    </row>
    <row r="4" spans="1:4" ht="58" x14ac:dyDescent="0.35">
      <c r="A4" s="22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23">
        <f>VLOOKUP(A4,Kickstarter!B:E, 3, FALSE)</f>
        <v>1500</v>
      </c>
      <c r="D4" s="23">
        <f>VLOOKUP(A4,Kickstarter!B:E, 4, FALSE)</f>
        <v>2576</v>
      </c>
    </row>
    <row r="5" spans="1:4" ht="43.5" x14ac:dyDescent="0.35">
      <c r="A5" s="22" t="s">
        <v>3329</v>
      </c>
      <c r="B5" s="22" t="str">
        <f>VLOOKUP(A5, Kickstarter!B:C, 2, FALSE)</f>
        <v>Jestia and Raedon is a brand new romantic comedy play going to the Edinburgh Fringe Festival this summer.</v>
      </c>
      <c r="C5" s="23">
        <f>VLOOKUP(A5,Kickstarter!B:E, 3, FALSE)</f>
        <v>1000</v>
      </c>
      <c r="D5" s="23">
        <f>VLOOKUP(A5,Kickstarter!B:E, 4, FALSE)</f>
        <v>1168</v>
      </c>
    </row>
    <row r="6" spans="1:4" ht="58" x14ac:dyDescent="0.35">
      <c r="A6" s="22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23">
        <f>VLOOKUP(A6,Kickstarter!B:E, 3, FALSE)</f>
        <v>4000</v>
      </c>
      <c r="D6" s="23">
        <f>VLOOKUP(A6,Kickstarter!B:E,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Kickstarter</vt:lpstr>
      <vt:lpstr>Theatre Outcomes by Launch Date</vt:lpstr>
      <vt:lpstr>Outcomes Based on Goals</vt:lpstr>
      <vt:lpstr>PivotTable OutcomesBasedonGoals</vt:lpstr>
      <vt:lpstr>Category Statistics</vt:lpstr>
      <vt:lpstr>Subcategory Statistics</vt:lpstr>
      <vt:lpstr>Date Created Conversion </vt:lpstr>
      <vt:lpstr>Edinburgh Research</vt:lpstr>
      <vt:lpstr>Chart TheatreOutcomesLaunchDate</vt:lpstr>
      <vt:lpstr>Chart OutcomesBasedonGoals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Tiffany Lai</cp:lastModifiedBy>
  <dcterms:created xsi:type="dcterms:W3CDTF">2017-04-20T15:17:24Z</dcterms:created>
  <dcterms:modified xsi:type="dcterms:W3CDTF">2021-01-03T18:29:22Z</dcterms:modified>
</cp:coreProperties>
</file>