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4856F19-5CE3-4528-8FD3-915377617F59}" xr6:coauthVersionLast="47" xr6:coauthVersionMax="47" xr10:uidLastSave="{00000000-0000-0000-0000-000000000000}"/>
  <bookViews>
    <workbookView xWindow="-60" yWindow="-60" windowWidth="38520" windowHeight="2172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2" i="32" l="1"/>
  <c r="MO21" i="32" l="1"/>
  <c r="MO22" i="32"/>
  <c r="MO20" i="32"/>
  <c r="MO30" i="32" l="1"/>
  <c r="MO33" i="32"/>
  <c r="MO24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8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2" i="28" l="1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S2" i="28"/>
  <c r="ES3" i="28" s="1"/>
  <c r="EY2" i="28"/>
  <c r="EY3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EY4" i="28" l="1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LK4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HY4" i="32" l="1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<sst xmlns="http://schemas.openxmlformats.org/spreadsheetml/2006/main" count="8319" uniqueCount="3444">
  <si>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</si>
  <si>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</si>
  <si>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</si>
  <si>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</si>
  <si>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</si>
  <si>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</si>
  <si>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</si>
  <si>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</si>
  <si>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</si>
  <si>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</si>
  <si>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</si>
  <si>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</si>
  <si>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</si>
  <si>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</si>
  <si>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</si>
  <si>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</si>
  <si>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</si>
  <si>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</si>
  <si>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</si>
  <si>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</si>
  <si>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</si>
  <si>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</si>
  <si>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</si>
  <si>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</si>
  <si>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</si>
  <si>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</si>
  <si>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</si>
  <si>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</si>
  <si>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</si>
  <si>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</si>
  <si>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</si>
  <si>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</si>
  <si>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</si>
  <si>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</si>
  <si>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</si>
  <si>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</si>
  <si>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</si>
  <si>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</si>
  <si>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</si>
  <si>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</si>
  <si>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</si>
  <si>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</si>
  <si>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</si>
  <si>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</si>
  <si>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</si>
  <si>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</si>
  <si>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</si>
  <si>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</si>
  <si>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</si>
  <si>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</si>
  <si>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</si>
  <si>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</si>
  <si>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</si>
  <si>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</si>
  <si>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</si>
  <si>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</si>
  <si>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</si>
  <si>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</si>
  <si>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</si>
  <si>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</si>
  <si>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</si>
  <si>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</si>
  <si>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</si>
  <si>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</si>
  <si>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</si>
  <si>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</si>
  <si>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</si>
  <si>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</si>
  <si>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</si>
  <si>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</si>
  <si>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</si>
  <si>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</si>
  <si>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</si>
  <si>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</si>
  <si>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</si>
  <si>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</si>
  <si>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</si>
  <si>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</si>
  <si>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</si>
  <si>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</si>
  <si>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</si>
  <si>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</si>
  <si>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</si>
  <si>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</si>
  <si>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</si>
  <si>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</si>
  <si>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</si>
  <si>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</si>
  <si>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</si>
  <si>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</si>
  <si>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</si>
  <si>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</si>
  <si>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</si>
  <si>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</si>
  <si>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</si>
  <si>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</si>
  <si>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</si>
  <si>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</si>
  <si>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</si>
  <si>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</si>
  <si>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</si>
  <si>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</si>
  <si>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</si>
  <si>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</si>
  <si>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</si>
  <si>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</si>
  <si>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</si>
  <si>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</si>
  <si>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</si>
  <si>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</si>
  <si>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</si>
  <si>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</si>
  <si>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</si>
  <si>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</si>
  <si>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</si>
  <si>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</si>
  <si>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</si>
  <si>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</si>
  <si>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</si>
  <si>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</si>
  <si>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</si>
  <si>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</si>
  <si>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</si>
  <si>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</si>
  <si>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</si>
  <si>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</si>
  <si>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</si>
  <si>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</si>
  <si>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</si>
  <si>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</si>
  <si>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</si>
  <si>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</si>
  <si>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</si>
  <si>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</si>
  <si>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</si>
  <si>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</si>
  <si>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</si>
  <si>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</si>
  <si>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</si>
  <si>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</si>
  <si>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</si>
  <si>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</si>
  <si>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</si>
  <si>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</si>
  <si>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</si>
  <si>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</si>
  <si>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</si>
  <si>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</si>
  <si>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</si>
  <si>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</si>
  <si>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</si>
  <si>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</si>
  <si>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</si>
  <si>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</si>
  <si>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</si>
  <si>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</si>
  <si>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</si>
  <si>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</si>
  <si>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</si>
  <si>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</si>
  <si>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</si>
  <si>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</si>
  <si>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</si>
  <si>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</si>
  <si>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</si>
  <si>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</si>
  <si>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</si>
  <si>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</si>
  <si>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</si>
  <si>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</si>
  <si>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</si>
  <si>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</si>
  <si>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</si>
  <si>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</si>
  <si>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</si>
  <si>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</si>
  <si>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</si>
  <si>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</si>
  <si>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</si>
  <si>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</si>
  <si>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</si>
  <si>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</si>
  <si>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</si>
  <si>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</si>
  <si>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</si>
  <si>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</si>
  <si>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</si>
  <si>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</si>
  <si>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</si>
  <si>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</si>
  <si>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</si>
  <si>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</si>
  <si>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</si>
  <si>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</si>
  <si>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</si>
  <si>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</si>
  <si>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</si>
  <si>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</si>
  <si>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</si>
  <si>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</si>
  <si>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</si>
  <si>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</si>
  <si>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</si>
  <si>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</si>
  <si>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</si>
  <si>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</si>
  <si>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</si>
  <si>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</si>
  <si>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</si>
  <si>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</si>
  <si>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</si>
  <si>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</si>
  <si>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</si>
  <si>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</si>
  <si>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</si>
  <si>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</si>
  <si>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</si>
  <si>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</si>
  <si>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</si>
  <si>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</si>
  <si>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</si>
  <si>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</si>
  <si>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</si>
  <si>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</si>
  <si>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</si>
  <si>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</si>
  <si>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</si>
  <si>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</si>
  <si>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</si>
  <si>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</si>
  <si>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</si>
  <si>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</si>
  <si>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</si>
  <si>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</si>
  <si>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</si>
  <si>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</si>
  <si>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</si>
  <si>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</si>
  <si>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</si>
  <si>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</si>
  <si>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</si>
  <si>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</si>
  <si>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</si>
  <si>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</si>
  <si>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</si>
  <si>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</si>
  <si>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</si>
  <si>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</si>
  <si>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</si>
  <si>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</si>
  <si>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</si>
  <si>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</si>
  <si>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</si>
  <si>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</si>
  <si>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</si>
  <si>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</si>
  <si>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</si>
  <si>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</si>
  <si>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</si>
  <si>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</si>
  <si>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</si>
  <si>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</si>
  <si>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</si>
  <si>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</si>
  <si>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</si>
  <si>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</si>
  <si>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</si>
  <si>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</si>
  <si>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</si>
  <si>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</si>
  <si>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</si>
  <si>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</si>
  <si>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</si>
  <si>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</si>
  <si>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</si>
  <si>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</si>
  <si>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</si>
  <si>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</si>
  <si>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</si>
  <si>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</si>
  <si>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</si>
  <si>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</si>
  <si>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</si>
  <si>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</si>
  <si>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</si>
  <si>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</si>
  <si>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</si>
  <si>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</si>
  <si>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</si>
  <si>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</si>
  <si>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</si>
  <si>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</si>
  <si>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</si>
  <si>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</si>
  <si>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</si>
  <si>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</si>
  <si>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</si>
  <si>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</si>
  <si>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</si>
  <si>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</si>
  <si>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</si>
  <si>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</si>
  <si>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</si>
  <si>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</si>
  <si>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</si>
  <si>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</si>
  <si>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</si>
  <si>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</si>
  <si>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</si>
  <si>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</si>
  <si>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</si>
  <si>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</si>
  <si>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</si>
  <si>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</si>
  <si>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</si>
  <si>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</si>
  <si>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</si>
  <si>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</si>
  <si>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</si>
  <si>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</si>
  <si>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</si>
  <si>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</si>
  <si>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</si>
  <si>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</si>
  <si>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</si>
  <si>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</si>
  <si>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</si>
  <si>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</si>
  <si>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</si>
  <si>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</si>
  <si>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</si>
  <si>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</si>
  <si>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</si>
  <si>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</si>
  <si>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</si>
  <si>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</si>
  <si>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</si>
  <si>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</si>
  <si>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</si>
  <si>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</si>
  <si>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</si>
  <si>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</si>
  <si>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</si>
  <si>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</si>
  <si>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</si>
  <si>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</si>
  <si>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</si>
  <si>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</si>
  <si>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</si>
  <si>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</si>
  <si>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</si>
  <si>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</si>
  <si>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</si>
  <si>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</si>
  <si>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</si>
  <si>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</si>
  <si>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</si>
  <si>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</si>
  <si>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</si>
  <si>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</si>
  <si>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</si>
  <si>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</si>
  <si>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</si>
  <si>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</si>
  <si>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</si>
  <si>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</si>
  <si>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</si>
  <si>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</si>
  <si>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</si>
  <si>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</si>
  <si>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</si>
  <si>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</si>
  <si>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</si>
  <si>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</si>
  <si>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</si>
  <si>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</si>
  <si>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</si>
  <si>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</si>
  <si>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</si>
  <si>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</si>
  <si>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</si>
  <si>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</si>
  <si>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</si>
  <si>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</si>
  <si>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</si>
  <si>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</si>
  <si>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</si>
  <si>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</si>
  <si>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</si>
  <si>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</si>
  <si>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</si>
  <si>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</si>
  <si>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</si>
  <si>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</si>
  <si>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</si>
  <si>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</si>
  <si>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</si>
  <si>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</si>
  <si>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</si>
  <si>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</si>
  <si>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</si>
  <si>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</si>
  <si>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</si>
  <si>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</si>
  <si>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</si>
  <si>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</si>
  <si>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</si>
  <si>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</si>
  <si>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</si>
  <si>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</si>
  <si>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</si>
  <si>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</si>
  <si>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</si>
  <si>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</si>
  <si>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</si>
  <si>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</si>
  <si>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</si>
  <si>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</si>
  <si>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</si>
  <si>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</si>
  <si>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</si>
  <si>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</si>
  <si>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</si>
  <si>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</si>
  <si>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</si>
  <si>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</si>
  <si>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</si>
  <si>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</si>
  <si>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</si>
  <si>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</si>
  <si>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</si>
  <si>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</si>
  <si>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</si>
  <si>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</si>
  <si>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</si>
  <si>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</si>
  <si>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</si>
  <si>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</si>
  <si>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</si>
  <si>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</si>
  <si>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</si>
  <si>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</si>
  <si>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</si>
  <si>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</si>
  <si>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</si>
  <si>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</si>
  <si>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</si>
  <si>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</si>
  <si>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</si>
  <si>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</si>
  <si>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</si>
  <si>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</si>
  <si>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</si>
  <si>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</si>
  <si>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</si>
  <si>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</si>
  <si>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</si>
  <si>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</si>
  <si>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</si>
  <si>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</si>
  <si>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</si>
  <si>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</si>
  <si>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</si>
  <si>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</si>
  <si>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</si>
  <si>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</si>
  <si>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</si>
  <si>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</si>
  <si>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</si>
  <si>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</si>
  <si>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</si>
  <si>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</si>
  <si>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</si>
  <si>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</si>
  <si>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</si>
  <si>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</si>
  <si>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</si>
  <si>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</si>
  <si>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</si>
  <si>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</si>
  <si>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</si>
  <si>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</si>
  <si>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</si>
  <si>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</si>
  <si>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</si>
  <si>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</si>
  <si>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</si>
  <si>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</si>
  <si>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</si>
  <si>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</si>
  <si>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</si>
  <si>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</si>
  <si>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</si>
  <si>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</si>
  <si>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</si>
  <si>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</si>
  <si>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</si>
  <si>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</si>
  <si>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</si>
  <si>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</si>
  <si>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</si>
  <si>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</si>
  <si>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</si>
  <si>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</si>
  <si>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</si>
  <si>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</si>
  <si>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</si>
  <si>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</si>
  <si>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</si>
  <si>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</si>
  <si>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</si>
  <si>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</si>
  <si>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</si>
  <si>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</si>
  <si>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</si>
  <si>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</si>
  <si>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</si>
  <si>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</si>
  <si>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</si>
  <si>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</si>
  <si>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</si>
  <si>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</si>
  <si>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</si>
  <si>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</si>
  <si>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</si>
  <si>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</si>
  <si>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</si>
  <si>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</si>
  <si>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</si>
  <si>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</si>
  <si>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</si>
  <si>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</si>
  <si>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</si>
  <si>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</si>
  <si>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</si>
  <si>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</si>
  <si>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</si>
  <si>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</si>
  <si>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</si>
  <si>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</si>
  <si>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</si>
  <si>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</si>
  <si>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</si>
  <si>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</si>
  <si>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</si>
  <si>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</si>
  <si>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</si>
  <si>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</si>
  <si>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</si>
  <si>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</si>
  <si>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</si>
  <si>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</si>
  <si>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</si>
  <si>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</si>
  <si>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</si>
  <si>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</si>
  <si>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</si>
  <si>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</si>
  <si>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</si>
  <si>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</si>
  <si>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</si>
  <si>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</si>
  <si>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</si>
  <si>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</si>
  <si>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</si>
  <si>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</si>
  <si>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</si>
  <si>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</si>
  <si>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</si>
  <si>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</si>
  <si>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</si>
  <si>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</si>
  <si>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</si>
  <si>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</si>
  <si>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</si>
  <si>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</si>
  <si>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</si>
  <si>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</si>
  <si>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</si>
  <si>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</si>
  <si>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</si>
  <si>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</si>
  <si>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</si>
  <si>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</si>
  <si>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</si>
  <si>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</si>
  <si>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</si>
  <si>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</si>
  <si>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</si>
  <si>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</si>
  <si>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</si>
  <si>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</si>
  <si>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</si>
  <si>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</si>
  <si>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</si>
  <si>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</si>
  <si>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</si>
  <si>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</si>
  <si>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</si>
  <si>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</si>
  <si>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</si>
  <si>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</si>
  <si>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</si>
  <si>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</si>
  <si>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</si>
  <si>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</si>
  <si>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</si>
  <si>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</si>
  <si>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</si>
  <si>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</si>
  <si>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</si>
  <si>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</si>
  <si>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</si>
  <si>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</si>
  <si>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</si>
  <si>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</si>
  <si>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</si>
  <si>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</si>
  <si>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</si>
  <si>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</si>
  <si>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</si>
  <si>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</si>
  <si>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</si>
  <si>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</si>
  <si>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</si>
  <si>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</si>
  <si>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</si>
  <si>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</si>
  <si>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</si>
  <si>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</si>
  <si>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</si>
  <si>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</si>
  <si>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</si>
  <si>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</si>
  <si>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</si>
  <si>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</si>
  <si>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</si>
  <si>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</si>
  <si>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</si>
  <si>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</si>
  <si>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</si>
  <si>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</si>
  <si>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</si>
  <si>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</si>
  <si>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</si>
  <si>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</si>
  <si>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</si>
  <si>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</si>
  <si>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</si>
  <si>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</si>
  <si>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</si>
  <si>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</si>
  <si>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</si>
  <si>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</si>
  <si>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</si>
  <si>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</si>
  <si>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</si>
  <si>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</si>
  <si>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</si>
  <si>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</si>
  <si>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</si>
  <si>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</si>
  <si>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</si>
  <si>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</si>
  <si>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</si>
  <si>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</si>
  <si>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</si>
  <si>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</si>
  <si>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</si>
  <si>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</si>
  <si>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</si>
  <si>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</si>
  <si>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</si>
  <si>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</si>
  <si>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</si>
  <si>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</si>
  <si>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</si>
  <si>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</si>
  <si>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</si>
  <si>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</si>
  <si>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</si>
  <si>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</si>
  <si>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</si>
  <si>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</si>
  <si>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</si>
  <si>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</si>
  <si>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</si>
  <si>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</si>
  <si>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</si>
  <si>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</si>
  <si>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</si>
  <si>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</si>
  <si>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</si>
  <si>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</si>
  <si>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</si>
  <si>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</si>
  <si>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</si>
  <si>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</si>
  <si>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</si>
  <si>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</si>
  <si>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</si>
  <si>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</si>
  <si>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</si>
  <si>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</si>
  <si>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</si>
  <si>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</si>
  <si>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</si>
  <si>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</si>
  <si>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</si>
  <si>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</si>
  <si>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</si>
  <si>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</si>
  <si>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</si>
  <si>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</si>
  <si>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</si>
  <si>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</si>
  <si>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</si>
  <si>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</si>
  <si>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</si>
  <si>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</si>
  <si>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</si>
  <si>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</si>
  <si>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</si>
  <si>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</si>
  <si>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</si>
  <si>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</si>
  <si>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</si>
  <si>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</si>
  <si>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</si>
  <si>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</si>
  <si>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</si>
  <si>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</si>
  <si>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</si>
  <si>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</si>
  <si>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</si>
  <si>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</si>
  <si>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</si>
  <si>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</si>
  <si>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</si>
  <si>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</si>
  <si>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</si>
  <si>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</si>
  <si>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</si>
  <si>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</si>
  <si>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</si>
  <si>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</si>
  <si>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</si>
  <si>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</si>
  <si>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</si>
  <si>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</si>
  <si>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</si>
  <si>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</si>
  <si>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</si>
  <si>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</si>
  <si>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</si>
  <si>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</si>
  <si>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</si>
  <si>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</si>
  <si>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</si>
  <si>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</si>
  <si>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</si>
  <si>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</si>
  <si>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</si>
  <si>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</si>
  <si>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</si>
  <si>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</si>
  <si>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</si>
  <si>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</si>
  <si>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</si>
  <si>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</si>
  <si>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</si>
  <si>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</si>
  <si>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</si>
  <si>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</si>
  <si>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</si>
  <si>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</si>
  <si>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</si>
  <si>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</si>
  <si>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</si>
  <si>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</si>
  <si>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</si>
  <si>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</si>
  <si>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</si>
  <si>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</si>
  <si>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</si>
  <si>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</si>
  <si>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</si>
  <si>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</si>
  <si>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</si>
  <si>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</si>
  <si>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</si>
  <si>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</si>
  <si>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</si>
  <si>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</si>
  <si>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</si>
  <si>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</si>
  <si>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</si>
  <si>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</si>
  <si>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</si>
  <si>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</si>
  <si>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</si>
  <si>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</si>
  <si>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</si>
  <si>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</si>
  <si>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</si>
  <si>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</si>
  <si>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</si>
  <si>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</si>
  <si>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</si>
  <si>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</si>
  <si>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</si>
  <si>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</si>
  <si>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</si>
  <si>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</si>
  <si>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</si>
  <si>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</si>
  <si>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</si>
  <si>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</si>
  <si>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</si>
  <si>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</si>
  <si>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</si>
  <si>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</si>
  <si>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</si>
  <si>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</si>
  <si>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</si>
  <si>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</si>
  <si>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</si>
  <si>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</si>
  <si>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</si>
  <si>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</si>
  <si>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</si>
  <si>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</si>
  <si>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</si>
  <si>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</si>
  <si>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</si>
  <si>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</si>
  <si>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</si>
  <si>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</si>
  <si>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</si>
  <si>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</si>
  <si>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</si>
  <si>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</si>
  <si>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</si>
  <si>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</si>
  <si>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</si>
  <si>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</si>
  <si>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</si>
  <si>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</si>
  <si>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</si>
  <si>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</si>
  <si>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</si>
  <si>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</si>
  <si>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</si>
  <si>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</si>
  <si>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</si>
  <si>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</si>
  <si>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</si>
  <si>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</si>
  <si>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</si>
  <si>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</si>
  <si>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</si>
  <si>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</si>
  <si>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</si>
  <si>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</si>
  <si>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</si>
  <si>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</si>
  <si>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</si>
  <si>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</si>
  <si>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</si>
  <si>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</si>
  <si>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</si>
  <si>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</si>
  <si>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</si>
  <si>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</si>
  <si>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</si>
  <si>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</si>
  <si>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</si>
  <si>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</si>
  <si>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</si>
  <si>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</si>
  <si>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</si>
  <si>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</si>
  <si>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</si>
  <si>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</si>
  <si>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</si>
  <si>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</si>
  <si>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</si>
  <si>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</si>
  <si>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</si>
  <si>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</si>
  <si>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</si>
  <si>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</si>
  <si>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</si>
  <si>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</si>
  <si>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</si>
  <si>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</si>
  <si>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</si>
  <si>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</si>
  <si>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</si>
  <si>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</si>
  <si>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</si>
  <si>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</si>
  <si>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</si>
  <si>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</si>
  <si>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</si>
  <si>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</si>
  <si>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</si>
  <si>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</si>
  <si>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</si>
  <si>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</si>
  <si>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</si>
  <si>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</si>
  <si>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</si>
  <si>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</si>
  <si>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</si>
  <si>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</si>
  <si>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</si>
  <si>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</si>
  <si>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</si>
  <si>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</si>
  <si>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</si>
  <si>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</si>
  <si>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</si>
  <si>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</si>
  <si>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</si>
  <si>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</si>
  <si>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</si>
  <si>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</si>
  <si>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</si>
  <si>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</si>
  <si>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</si>
  <si>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</si>
  <si>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</si>
  <si>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</si>
  <si>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</si>
  <si>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</si>
  <si>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</si>
  <si>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</si>
  <si>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</si>
  <si>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</si>
  <si>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</si>
  <si>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</si>
  <si>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</si>
  <si>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</si>
  <si>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</si>
  <si>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</si>
  <si>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</si>
  <si>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</si>
  <si>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</si>
  <si>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</si>
  <si>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</si>
  <si>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</si>
  <si>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</si>
  <si>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</si>
  <si>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</si>
  <si>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</si>
  <si>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</si>
  <si>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</si>
  <si>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</si>
  <si>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</si>
  <si>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</si>
  <si>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</si>
  <si>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</si>
  <si>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</si>
  <si>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</si>
  <si>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</si>
  <si>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</si>
  <si>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</si>
  <si>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</si>
  <si>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</si>
  <si>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</si>
  <si>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</si>
  <si>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</si>
  <si>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</si>
  <si>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</si>
  <si>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</si>
  <si>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</si>
  <si>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</si>
  <si>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</si>
  <si>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</si>
  <si>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</si>
  <si>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</si>
  <si>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</si>
  <si>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</si>
  <si>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</si>
  <si>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</si>
  <si>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</si>
  <si>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</si>
  <si>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</si>
  <si>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</si>
  <si>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</si>
  <si>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</si>
  <si>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</si>
  <si>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</si>
  <si>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</si>
  <si>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</si>
  <si>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</si>
  <si>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</si>
  <si>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</si>
  <si>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</si>
  <si>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</si>
  <si>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</si>
  <si>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</si>
  <si>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</si>
  <si>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</si>
  <si>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</si>
  <si>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</si>
  <si>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</si>
  <si>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</si>
  <si>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</si>
  <si>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</si>
  <si>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</si>
  <si>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</si>
  <si>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</si>
  <si>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</si>
  <si>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</si>
  <si>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</si>
  <si>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</si>
  <si>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</si>
  <si>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</si>
  <si>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</si>
  <si>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</si>
  <si>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</si>
  <si>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</si>
  <si>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</si>
  <si>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</si>
  <si>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</si>
  <si>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</si>
  <si>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</si>
  <si>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</si>
  <si>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</si>
  <si>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</si>
  <si>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</si>
  <si>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</si>
  <si>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</si>
  <si>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</si>
  <si>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</si>
  <si>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</si>
  <si>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</si>
  <si>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</si>
  <si>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</si>
  <si>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</si>
  <si>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</si>
  <si>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</si>
  <si>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</si>
  <si>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</si>
  <si>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</si>
  <si>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</si>
  <si>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</si>
  <si>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</si>
  <si>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</si>
  <si>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</si>
  <si>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</si>
  <si>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</si>
  <si>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</si>
  <si>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</si>
  <si>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</si>
  <si>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</si>
  <si>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</si>
  <si>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</si>
  <si>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</si>
  <si>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</si>
  <si>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</si>
  <si>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</si>
  <si>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</si>
  <si>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</si>
  <si>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</si>
  <si>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</si>
  <si>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</si>
  <si>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</si>
  <si>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</si>
  <si>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</si>
  <si>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</si>
  <si>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</si>
  <si>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</si>
  <si>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</si>
  <si>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</si>
  <si>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</si>
  <si>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</si>
  <si>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</si>
  <si>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</si>
  <si>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</si>
  <si>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</si>
  <si>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</si>
  <si>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</si>
  <si>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</si>
  <si>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</si>
  <si>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</si>
  <si>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</si>
  <si>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</si>
  <si>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</si>
  <si>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</si>
  <si>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</si>
  <si>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</si>
  <si>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</si>
  <si>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</si>
  <si>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</si>
  <si>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</si>
  <si>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</si>
  <si>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</si>
  <si>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</si>
  <si>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</si>
  <si>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</si>
  <si>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</si>
  <si>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</si>
  <si>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</si>
  <si>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</si>
  <si>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</si>
  <si>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</si>
  <si>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</si>
  <si>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</si>
  <si>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</si>
  <si>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</si>
  <si>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</si>
  <si>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</si>
  <si>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</si>
  <si>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</si>
  <si>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</si>
  <si>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</si>
  <si>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</si>
  <si>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</si>
  <si>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</si>
  <si>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</si>
  <si>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</si>
  <si>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</si>
  <si>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</si>
  <si>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</si>
  <si>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</si>
  <si>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</si>
  <si>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</si>
  <si>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</si>
  <si>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</si>
  <si>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</si>
  <si>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</si>
  <si>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</si>
  <si>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</si>
  <si>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</si>
  <si>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</si>
  <si>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</si>
  <si>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</si>
  <si>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</si>
  <si>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</si>
  <si>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</si>
  <si>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</si>
  <si>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</si>
  <si>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</si>
  <si>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</si>
  <si>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</si>
  <si>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</si>
  <si>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</si>
  <si>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</si>
  <si>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</si>
  <si>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</si>
  <si>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</si>
  <si>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</si>
  <si>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</si>
  <si>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</si>
  <si>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</si>
  <si>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</si>
  <si>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</si>
  <si>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</si>
  <si>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</si>
  <si>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</si>
  <si>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</si>
  <si>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</si>
  <si>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</si>
  <si>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</si>
  <si>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</si>
  <si>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</si>
  <si>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</si>
  <si>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</si>
  <si>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</si>
  <si>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</si>
  <si>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</si>
  <si>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</si>
  <si>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</si>
  <si>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</si>
  <si>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</si>
  <si>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</si>
  <si>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</si>
  <si>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</si>
  <si>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</si>
  <si>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</si>
  <si>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</si>
  <si>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</si>
  <si>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</si>
  <si>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</si>
  <si>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</si>
  <si>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</si>
  <si>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</si>
  <si>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</si>
  <si>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</si>
  <si>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</si>
  <si>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</si>
  <si>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</si>
  <si>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</si>
  <si>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</si>
  <si>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</si>
  <si>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</si>
  <si>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</si>
  <si>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</si>
  <si>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</si>
  <si>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</si>
  <si>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</si>
  <si>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</si>
  <si>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</si>
  <si>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</si>
  <si>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</si>
  <si>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</si>
  <si>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</si>
  <si>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</si>
  <si>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</si>
  <si>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</si>
  <si>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</si>
  <si>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</si>
  <si>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</si>
  <si>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</si>
  <si>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</si>
  <si>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</si>
  <si>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</si>
  <si>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</si>
  <si>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</si>
  <si>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</si>
  <si>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</si>
  <si>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</si>
  <si>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</si>
  <si>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</si>
  <si>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</si>
  <si>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</si>
  <si>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</si>
  <si>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</si>
  <si>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</si>
  <si>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</si>
  <si>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</si>
  <si>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</si>
  <si>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</si>
  <si>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</si>
  <si>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</si>
  <si>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</si>
  <si>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</si>
  <si>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</si>
  <si>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</si>
  <si>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</si>
  <si>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</si>
  <si>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</si>
  <si>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</si>
  <si>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</si>
  <si>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</si>
  <si>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</si>
  <si>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</si>
  <si>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</si>
  <si>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</si>
  <si>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</si>
  <si>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</si>
  <si>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</si>
  <si>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</si>
  <si>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</si>
  <si>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</si>
  <si>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</si>
  <si>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</si>
  <si>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</si>
  <si>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</si>
  <si>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</si>
  <si>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</si>
  <si>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</si>
  <si>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</si>
  <si>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</si>
  <si>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</si>
  <si>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</si>
  <si>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</si>
  <si>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</si>
  <si>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</si>
  <si>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</si>
  <si>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</si>
  <si>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</si>
  <si>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</si>
  <si>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</si>
  <si>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</si>
  <si>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</si>
  <si>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</si>
  <si>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</si>
  <si>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</si>
  <si>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</si>
  <si>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</si>
  <si>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</si>
  <si>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</si>
  <si>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</si>
  <si>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</si>
  <si>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</si>
  <si>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</si>
  <si>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</si>
  <si>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</si>
  <si>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</si>
  <si>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</si>
  <si>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</si>
  <si>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</si>
  <si>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</si>
  <si>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</si>
  <si>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</si>
  <si>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</si>
  <si>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</si>
  <si>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</si>
  <si>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</si>
  <si>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</si>
  <si>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</si>
  <si>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</si>
  <si>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</si>
  <si>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</si>
  <si>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</si>
  <si>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</si>
  <si>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</si>
  <si>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</si>
  <si>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</si>
  <si>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</si>
  <si>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</si>
  <si>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</si>
  <si>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</si>
  <si>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</si>
  <si>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</si>
  <si>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</si>
  <si>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</si>
  <si>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</si>
  <si>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</si>
  <si>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</si>
  <si>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</si>
  <si>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</si>
  <si>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</si>
  <si>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</si>
  <si>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</si>
  <si>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</si>
  <si>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</si>
  <si>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</si>
  <si>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</si>
  <si>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</si>
  <si>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</si>
  <si>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</si>
  <si>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</si>
  <si>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</si>
  <si>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</si>
  <si>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</si>
  <si>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</si>
  <si>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</si>
  <si>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</si>
  <si>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</si>
  <si>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</si>
  <si>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</si>
  <si>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</si>
  <si>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</si>
  <si>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</si>
  <si>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</si>
  <si>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</si>
  <si>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</si>
  <si>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</si>
  <si>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</si>
  <si>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</si>
  <si>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</si>
  <si>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</si>
  <si>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</si>
  <si>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</si>
  <si>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</si>
  <si>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</si>
  <si>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</si>
  <si>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</si>
  <si>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</si>
  <si>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</si>
  <si>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</si>
  <si>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</si>
  <si>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</si>
  <si>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</si>
  <si>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</si>
  <si>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</si>
  <si>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</si>
  <si>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</si>
  <si>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</si>
  <si>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</si>
  <si>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</si>
  <si>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</si>
  <si>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</si>
  <si>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</si>
  <si>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</si>
  <si>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</si>
  <si>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</si>
  <si>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</si>
  <si>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</si>
  <si>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</si>
  <si>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</si>
  <si>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</si>
  <si>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</si>
  <si>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</si>
  <si>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</si>
  <si>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</si>
  <si>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</si>
  <si>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</si>
  <si>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</si>
  <si>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</si>
  <si>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</si>
  <si>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</si>
  <si>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</si>
  <si>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</si>
  <si>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</si>
  <si>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</si>
  <si>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</si>
  <si>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</si>
  <si>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</si>
  <si>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</si>
  <si>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</si>
  <si>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</si>
  <si>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</si>
  <si>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</si>
  <si>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</si>
  <si>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</si>
  <si>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</si>
  <si>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</si>
  <si>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</si>
  <si>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</si>
  <si>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</si>
  <si>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</si>
  <si>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</si>
  <si>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</si>
  <si>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</si>
  <si>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</si>
  <si>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</si>
  <si>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</si>
  <si>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</si>
  <si>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</si>
  <si>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</si>
  <si>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</si>
  <si>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</si>
  <si>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</si>
  <si>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</si>
  <si>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</si>
  <si>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</si>
  <si>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</si>
  <si>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</si>
  <si>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</si>
  <si>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</si>
  <si>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</si>
  <si>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</si>
  <si>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</si>
  <si>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</si>
  <si>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</si>
  <si>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</si>
  <si>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</si>
  <si>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</si>
  <si>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</si>
  <si>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</si>
  <si>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</si>
  <si>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</si>
  <si>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</si>
  <si>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</si>
  <si>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</si>
  <si>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</si>
  <si>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</si>
  <si>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</si>
  <si>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</si>
  <si>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</si>
  <si>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</si>
  <si>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</si>
  <si>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</si>
  <si>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</si>
  <si>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</si>
  <si>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</si>
  <si>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</si>
  <si>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</si>
  <si>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</si>
  <si>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</si>
  <si>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</si>
  <si>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</si>
  <si>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</si>
  <si>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</si>
  <si>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</si>
  <si>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</si>
  <si>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</si>
  <si>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</si>
  <si>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</si>
  <si>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</si>
  <si>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</si>
  <si>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</si>
  <si>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</si>
  <si>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</si>
  <si>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</si>
  <si>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</si>
  <si>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</si>
  <si>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</si>
  <si>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</si>
  <si>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</si>
  <si>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</si>
  <si>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</si>
  <si>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</si>
  <si>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</si>
  <si>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</si>
  <si>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</si>
  <si>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</si>
  <si>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</si>
  <si>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</si>
  <si>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</si>
  <si>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</si>
  <si>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</si>
  <si>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</si>
  <si>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</si>
  <si>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</si>
  <si>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</si>
  <si>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</si>
  <si>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</si>
  <si>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</si>
  <si>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</si>
  <si>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</si>
  <si>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</si>
  <si>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</si>
  <si>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</si>
  <si>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</si>
  <si>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</si>
  <si>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</si>
  <si>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</si>
  <si>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</si>
  <si>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</si>
  <si>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</si>
  <si>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</si>
  <si>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</si>
  <si>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</si>
  <si>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</si>
  <si>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</si>
  <si>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</si>
  <si>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</si>
  <si>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</si>
  <si>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</si>
  <si>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</si>
  <si>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</si>
  <si>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</si>
  <si>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</si>
  <si>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</si>
  <si>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</si>
  <si>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</si>
  <si>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</si>
  <si>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</si>
  <si>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</si>
  <si>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</si>
  <si>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</si>
  <si>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</si>
  <si>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</si>
  <si>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</si>
  <si>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</si>
  <si>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</si>
  <si>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</si>
  <si>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</si>
  <si>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</si>
  <si>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</si>
  <si>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</si>
  <si>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</si>
  <si>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</si>
  <si>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</si>
  <si>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</si>
  <si>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</si>
  <si>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</si>
  <si>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</si>
  <si>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</si>
  <si>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</si>
  <si>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</si>
  <si>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</si>
  <si>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</si>
  <si>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</si>
  <si>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</si>
  <si>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</si>
  <si>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</si>
  <si>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</si>
  <si>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</si>
  <si>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</si>
  <si>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</si>
  <si>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</si>
  <si>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</si>
  <si>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</si>
  <si>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</si>
  <si>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</si>
  <si>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</si>
  <si>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</si>
  <si>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</si>
  <si>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</si>
  <si>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</si>
  <si>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</si>
  <si>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</si>
  <si>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</si>
  <si>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</si>
  <si>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</si>
  <si>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</si>
  <si>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</si>
  <si>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</si>
  <si>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</si>
  <si>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</si>
  <si>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</si>
  <si>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</si>
  <si>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</si>
  <si>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</si>
  <si>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</si>
  <si>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</si>
  <si>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</si>
  <si>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</si>
  <si>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</si>
  <si>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</si>
  <si>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</si>
  <si>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</si>
  <si>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</si>
  <si>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</si>
  <si>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</si>
  <si>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</si>
  <si>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</si>
  <si>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</si>
  <si>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</si>
  <si>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</si>
  <si>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</si>
  <si>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</si>
  <si>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</si>
  <si>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</si>
  <si>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</si>
  <si>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</si>
  <si>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</si>
  <si>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</si>
  <si>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</si>
  <si>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</si>
  <si>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</si>
  <si>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</si>
  <si>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</si>
  <si>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</si>
  <si>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</si>
  <si>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</si>
  <si>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</si>
  <si>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</si>
  <si>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</si>
  <si>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</si>
  <si>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</si>
  <si>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</si>
  <si>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</si>
  <si>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</si>
  <si>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</si>
  <si>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</si>
  <si>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</si>
  <si>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</si>
  <si>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</si>
  <si>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</si>
  <si>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</si>
  <si>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</si>
  <si>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</si>
  <si>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</si>
  <si>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</si>
  <si>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</si>
  <si>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</si>
  <si>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</si>
  <si>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</si>
  <si>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</si>
  <si>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</si>
  <si>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</si>
  <si>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</si>
  <si>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</si>
  <si>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</si>
  <si>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</si>
  <si>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</si>
  <si>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</si>
  <si>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</si>
  <si>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</si>
  <si>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</si>
  <si>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</si>
  <si>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</si>
  <si>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</si>
  <si>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</si>
  <si>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</si>
  <si>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</si>
  <si>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</si>
  <si>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</si>
  <si>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</si>
  <si>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</si>
  <si>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</si>
  <si>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</si>
  <si>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</si>
  <si>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</si>
  <si>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</si>
  <si>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</si>
  <si>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</si>
  <si>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</si>
  <si>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</si>
  <si>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</si>
  <si>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</si>
  <si>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</si>
  <si>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</si>
  <si>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</si>
  <si>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</si>
  <si>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</si>
  <si>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</si>
  <si>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</si>
  <si>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</si>
  <si>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</si>
  <si>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</si>
  <si>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</si>
  <si>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</si>
  <si>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</si>
  <si>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</si>
  <si>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</si>
  <si>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</si>
  <si>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</si>
  <si>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</si>
  <si>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</si>
  <si>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</si>
  <si>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</si>
  <si>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</si>
  <si>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</si>
  <si>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</si>
  <si>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</si>
  <si>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</si>
  <si>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</si>
  <si>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</si>
  <si>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</si>
  <si>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</si>
  <si>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</si>
  <si>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</si>
  <si>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</si>
  <si>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</si>
  <si>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</si>
  <si>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</si>
  <si>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</si>
  <si>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</si>
  <si>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</si>
  <si>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</si>
  <si>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</si>
  <si>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</si>
  <si>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</si>
  <si>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</si>
  <si>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</si>
  <si>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</si>
  <si>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</si>
  <si>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</si>
  <si>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</si>
  <si>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</si>
  <si>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</si>
  <si>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</si>
  <si>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</si>
  <si>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</si>
  <si>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</si>
  <si>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</si>
  <si>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</si>
  <si>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</si>
  <si>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</si>
  <si>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</si>
  <si>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</si>
  <si>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</si>
  <si>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</si>
  <si>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</si>
  <si>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</si>
  <si>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</si>
  <si>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</si>
  <si>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</si>
  <si>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</si>
  <si>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</si>
  <si>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</si>
  <si>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</si>
  <si>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</si>
  <si>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</si>
  <si>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</si>
  <si>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</si>
  <si>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</si>
  <si>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</si>
  <si>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</si>
  <si>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</si>
  <si>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</si>
  <si>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</si>
  <si>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</si>
  <si>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</si>
  <si>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</si>
  <si>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</si>
  <si>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</si>
  <si>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</si>
  <si>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</si>
  <si>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</si>
  <si>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</si>
  <si>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</si>
  <si>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</si>
  <si>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</si>
  <si>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</si>
  <si>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</si>
  <si>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</si>
  <si>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</si>
  <si>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</si>
  <si>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</si>
  <si>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</si>
  <si>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</si>
  <si>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</si>
  <si>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</si>
  <si>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</si>
  <si>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</si>
  <si>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</si>
  <si>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</si>
  <si>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</si>
  <si>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</si>
  <si>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</si>
  <si>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</si>
  <si>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</si>
  <si>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</si>
  <si>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</si>
  <si>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</si>
  <si>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</si>
  <si>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</si>
  <si>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</si>
  <si>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</si>
  <si>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</si>
  <si>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</si>
  <si>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</si>
  <si>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</si>
  <si>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</si>
  <si>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</si>
  <si>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</si>
  <si>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</si>
  <si>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</si>
  <si>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</si>
  <si>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</si>
  <si>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</si>
  <si>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</si>
  <si>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</si>
  <si>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</si>
  <si>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</si>
  <si>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</si>
  <si>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</si>
  <si>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</si>
  <si>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</si>
  <si>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</si>
  <si>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</si>
  <si>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</si>
  <si>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</si>
  <si>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</si>
  <si>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</si>
  <si>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</si>
  <si>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</si>
  <si>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</si>
  <si>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</si>
  <si>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</si>
  <si>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</si>
  <si>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</si>
  <si>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</si>
  <si>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</si>
  <si>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</si>
  <si>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</si>
  <si>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</si>
  <si>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</si>
  <si>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</si>
  <si>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</si>
  <si>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</si>
  <si>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</si>
  <si>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</si>
  <si>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</si>
  <si>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</si>
  <si>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</si>
  <si>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</si>
  <si>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</si>
  <si>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</si>
  <si>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</si>
  <si>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</si>
  <si>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</si>
  <si>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</si>
  <si>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</si>
  <si>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</si>
  <si>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</si>
  <si>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</si>
  <si>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</si>
  <si>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</si>
  <si>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</si>
  <si>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</si>
  <si>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</si>
  <si>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</si>
  <si>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</si>
  <si>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</si>
  <si>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</si>
  <si>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</si>
  <si>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</si>
  <si>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</si>
  <si>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</si>
  <si>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</si>
  <si>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</si>
  <si>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</si>
  <si>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</si>
  <si>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</si>
  <si>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</si>
  <si>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</si>
  <si>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</si>
  <si>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</si>
  <si>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</si>
  <si>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</si>
  <si>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</si>
  <si>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</si>
  <si>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</si>
  <si>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</si>
  <si>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</si>
  <si>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</si>
  <si>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</si>
  <si>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</si>
  <si>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</si>
  <si>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</si>
  <si>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</si>
  <si>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</si>
  <si>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</si>
  <si>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</si>
  <si>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</si>
  <si>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</si>
  <si>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</si>
  <si>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</si>
  <si>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</si>
  <si>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</si>
  <si>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</si>
  <si>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</si>
  <si>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</si>
  <si>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</si>
  <si>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</si>
  <si>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</si>
  <si>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</si>
  <si>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</si>
  <si>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</si>
  <si>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</si>
  <si>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</si>
  <si>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</si>
  <si>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</si>
  <si>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</si>
  <si>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</si>
  <si>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</si>
  <si>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</si>
  <si>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</si>
  <si>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</si>
  <si>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</si>
  <si>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</si>
  <si>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</si>
  <si>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</si>
  <si>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</si>
  <si>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</si>
  <si>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</si>
  <si>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</si>
  <si>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</si>
  <si>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</si>
  <si>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</si>
  <si>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</si>
  <si>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</si>
  <si>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</si>
  <si>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</si>
  <si>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</si>
  <si>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</si>
  <si>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</si>
  <si>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</si>
  <si>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</si>
  <si>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</si>
  <si>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</si>
  <si>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</si>
  <si>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</si>
  <si>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</si>
  <si>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</si>
  <si>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</si>
  <si>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</si>
  <si>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</si>
  <si>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</si>
  <si>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</si>
  <si>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</si>
  <si>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</si>
  <si>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</si>
  <si>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</si>
  <si>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</si>
  <si>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</si>
  <si>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</si>
  <si>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</si>
  <si>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</si>
  <si>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</si>
  <si>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</si>
  <si>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</si>
  <si>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</si>
  <si>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</si>
  <si>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</si>
  <si>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</si>
  <si>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</si>
  <si>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</si>
  <si>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</si>
  <si>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</si>
  <si>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</si>
  <si>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</si>
  <si>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</si>
  <si>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</si>
  <si>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</si>
  <si>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</si>
  <si>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</si>
  <si>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</si>
  <si>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</si>
  <si>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</si>
  <si>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</si>
  <si>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</si>
  <si>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</si>
  <si>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</si>
  <si>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</si>
  <si>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</si>
  <si>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</si>
  <si>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</si>
  <si>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</si>
  <si>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</si>
  <si>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</si>
  <si>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</si>
  <si>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</si>
  <si>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</si>
  <si>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</si>
  <si>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</si>
  <si>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</si>
  <si>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</si>
  <si>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</si>
  <si>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</si>
  <si>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</si>
  <si>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</si>
  <si>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</si>
  <si>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</si>
  <si>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</si>
  <si>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</si>
  <si>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</si>
  <si>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</si>
  <si>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</si>
  <si>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</si>
  <si>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</si>
  <si>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</si>
  <si>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</si>
  <si>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</si>
  <si>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</si>
  <si>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</si>
  <si>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</si>
  <si>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</si>
  <si>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</si>
  <si>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</si>
  <si>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</si>
  <si>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</si>
  <si>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</si>
  <si>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</si>
  <si>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</si>
  <si>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</si>
  <si>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</si>
  <si>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</si>
  <si>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</si>
  <si>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</si>
  <si>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</si>
  <si>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</si>
  <si>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</si>
  <si>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</si>
  <si>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</si>
  <si>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</si>
  <si>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</si>
  <si>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</si>
  <si>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</si>
  <si>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</si>
  <si>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</si>
  <si>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</si>
  <si>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</si>
  <si>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</si>
  <si>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</si>
  <si>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</si>
  <si>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</si>
  <si>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</si>
  <si>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</si>
  <si>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</si>
  <si>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</si>
  <si>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</si>
  <si>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</si>
  <si>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</si>
  <si>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</si>
  <si>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</si>
  <si>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</si>
  <si>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</si>
  <si>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</si>
  <si>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</si>
  <si>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</si>
  <si>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</si>
  <si>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</si>
  <si>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</si>
  <si>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</si>
  <si>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</si>
  <si>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</si>
  <si>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</si>
  <si>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</si>
  <si>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</si>
  <si>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</si>
  <si>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</si>
  <si>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</si>
  <si>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</si>
  <si>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</si>
  <si>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</si>
  <si>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</si>
  <si>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</si>
  <si>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</si>
  <si>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</si>
  <si>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</si>
  <si>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</si>
  <si>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</si>
  <si>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</si>
  <si>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</si>
  <si>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</si>
  <si>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</si>
  <si>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</si>
  <si>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</si>
  <si>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</si>
  <si>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</si>
  <si>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</si>
  <si>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</si>
  <si>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</si>
  <si>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</si>
  <si>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</si>
  <si>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</si>
  <si>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</si>
  <si>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</si>
  <si>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</si>
  <si>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</si>
  <si>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</si>
  <si>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</si>
  <si>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</si>
  <si>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</si>
  <si>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</si>
  <si>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</si>
  <si>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</si>
  <si>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</si>
  <si>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</si>
  <si>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</si>
  <si>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</si>
  <si>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</si>
  <si>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</si>
  <si>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</si>
  <si>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</si>
  <si>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</si>
  <si>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</si>
  <si>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</si>
  <si>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</si>
  <si>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</si>
  <si>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</si>
  <si>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</si>
  <si>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</si>
  <si>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</si>
  <si>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</si>
  <si>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</si>
  <si>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</si>
  <si>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</si>
  <si>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</si>
  <si>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</si>
  <si>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</si>
  <si>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</si>
  <si>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</si>
  <si>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</si>
  <si>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</si>
  <si>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</si>
  <si>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</si>
  <si>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</si>
  <si>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</si>
  <si>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</si>
  <si>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</si>
  <si>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</si>
  <si>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</si>
  <si>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</si>
  <si>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</si>
  <si>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</si>
  <si>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</si>
  <si>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</si>
  <si>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</si>
  <si>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</si>
  <si>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</si>
  <si>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</si>
  <si>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</si>
  <si>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</si>
  <si>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</si>
  <si>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</si>
  <si>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</si>
  <si>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</si>
  <si>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</si>
  <si>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</si>
  <si>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</si>
  <si>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</si>
  <si>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</si>
  <si>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</si>
  <si>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</si>
  <si>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</si>
  <si>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</si>
  <si>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</si>
  <si>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</si>
  <si>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</si>
  <si>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</si>
  <si>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</si>
  <si>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</si>
  <si>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</si>
  <si>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</si>
  <si>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</si>
  <si>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</si>
  <si>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</si>
  <si>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</si>
  <si>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</si>
  <si>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</si>
  <si>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</si>
  <si>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</si>
  <si>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</si>
  <si>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</si>
  <si>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</si>
  <si>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</si>
  <si>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</si>
  <si>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</si>
  <si>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</si>
  <si>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</si>
  <si>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</si>
  <si>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</si>
  <si>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</si>
  <si>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</si>
  <si>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</si>
  <si>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</si>
  <si>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</si>
  <si>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</si>
  <si>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</si>
  <si>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</si>
  <si>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</si>
  <si>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</si>
  <si>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</si>
  <si>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</si>
  <si>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</si>
  <si>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</si>
  <si>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</si>
  <si>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</si>
  <si>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</si>
  <si>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</si>
  <si>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</si>
  <si>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</si>
  <si>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</si>
  <si>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</si>
  <si>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</si>
  <si>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</si>
  <si>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</si>
  <si>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</si>
  <si>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</si>
  <si>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</si>
  <si>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</si>
  <si>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</si>
  <si>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</si>
  <si>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</si>
  <si>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</si>
  <si>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</si>
  <si>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</si>
  <si>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</si>
  <si>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</si>
  <si>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</si>
  <si>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</si>
  <si>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</si>
  <si>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</si>
  <si>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</si>
  <si>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</si>
  <si>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</si>
  <si>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</si>
  <si>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</si>
  <si>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</si>
  <si>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</si>
  <si>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</si>
  <si>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</si>
  <si>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</si>
  <si>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</si>
  <si>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</si>
  <si>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</si>
  <si>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</si>
  <si>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</si>
  <si>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</si>
  <si>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</si>
  <si>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</si>
  <si>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</si>
  <si>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</si>
  <si>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</si>
  <si>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</si>
  <si>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</si>
  <si>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</si>
  <si>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</si>
  <si>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</si>
  <si>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</si>
  <si>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</si>
  <si>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</si>
  <si>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</si>
  <si>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</si>
  <si>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</si>
  <si>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</si>
  <si>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</si>
  <si>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</si>
  <si>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</si>
  <si>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</si>
  <si>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</si>
  <si>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</si>
  <si>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</si>
  <si>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</si>
  <si>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</si>
  <si>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</si>
  <si>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</si>
  <si>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</si>
  <si>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</si>
  <si>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</si>
  <si>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</si>
  <si>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</si>
  <si>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</si>
  <si>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</si>
  <si>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</si>
  <si>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</si>
  <si>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</si>
  <si>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</si>
  <si>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</si>
  <si>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</si>
  <si>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</si>
  <si>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</si>
  <si>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</si>
  <si>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</si>
  <si>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</si>
  <si>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</si>
  <si>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</si>
  <si>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</si>
  <si>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</si>
  <si>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</si>
  <si>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</si>
  <si>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</si>
  <si>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</si>
  <si>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</si>
  <si>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</si>
  <si>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</si>
  <si>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</si>
  <si>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</si>
  <si>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</si>
  <si>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</si>
  <si>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</si>
  <si>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</si>
  <si>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</si>
  <si>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</si>
  <si>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</si>
  <si>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</si>
  <si>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</si>
  <si>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</si>
  <si>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</si>
  <si>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</si>
  <si>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</si>
  <si>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</si>
  <si>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</si>
  <si>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</si>
  <si>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</si>
  <si>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</si>
  <si>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</si>
  <si>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</si>
  <si>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</si>
  <si>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</si>
  <si>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</si>
  <si>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</si>
  <si>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</si>
  <si>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</si>
  <si>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</si>
  <si>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</si>
  <si>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</si>
  <si>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</si>
  <si>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</si>
  <si>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</si>
  <si>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</si>
  <si>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</si>
  <si>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</si>
  <si>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</si>
  <si>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</si>
  <si>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</si>
  <si>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</si>
  <si>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</si>
  <si>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</si>
  <si>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</si>
  <si>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</si>
  <si>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</si>
  <si>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</si>
  <si>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</si>
  <si>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</si>
  <si>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</si>
  <si>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</si>
  <si>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</si>
  <si>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</si>
  <si>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</si>
  <si>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</si>
  <si>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</si>
  <si>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</si>
  <si>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</si>
  <si>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</si>
  <si>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</si>
  <si>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</si>
  <si>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</si>
  <si>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</si>
  <si>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</si>
  <si>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</si>
  <si>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</si>
  <si>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</si>
  <si>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</si>
  <si>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</si>
  <si>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</si>
  <si>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</si>
  <si>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</si>
  <si>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</si>
  <si>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</si>
  <si>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</si>
  <si>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</si>
  <si>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</si>
  <si>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</si>
  <si>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</si>
  <si>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</si>
  <si>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</si>
  <si>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</si>
  <si>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</si>
  <si>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</si>
  <si>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</si>
  <si>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</si>
  <si>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</si>
  <si>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</si>
  <si>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</si>
  <si>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</si>
  <si>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</si>
  <si>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</si>
  <si>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</si>
  <si>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</si>
  <si>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</si>
  <si>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</si>
  <si>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</si>
  <si>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</si>
  <si>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</si>
  <si>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</si>
  <si>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</si>
  <si>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</si>
  <si>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</si>
  <si>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</si>
  <si>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</si>
  <si>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</si>
  <si>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</si>
  <si>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</si>
  <si>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</si>
  <si>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</si>
  <si>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</si>
  <si>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</si>
  <si>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</si>
  <si>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</si>
  <si>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</si>
  <si>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</si>
  <si>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</si>
  <si>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</si>
  <si>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</si>
  <si>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</si>
  <si>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</si>
  <si>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</si>
  <si>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</si>
  <si>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</si>
  <si>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</si>
  <si>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</si>
  <si>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</si>
  <si>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</si>
  <si>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</si>
  <si>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</si>
  <si>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</si>
  <si>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</si>
  <si>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</si>
  <si>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</si>
  <si>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</si>
  <si>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</si>
  <si>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</si>
  <si>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</si>
  <si>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</si>
  <si>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</si>
  <si>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</si>
  <si>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</si>
  <si>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</si>
  <si>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</si>
  <si>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</si>
  <si>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</si>
  <si>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</si>
  <si>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</si>
  <si>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</si>
  <si>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</si>
  <si>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</si>
  <si>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</si>
  <si>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</si>
  <si>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</si>
  <si>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</si>
  <si>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</si>
  <si>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</si>
  <si>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</si>
  <si>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</si>
  <si>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</si>
  <si>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</si>
  <si>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</si>
  <si>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</si>
  <si>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</si>
  <si>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</si>
  <si>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</si>
  <si>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</si>
  <si>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</si>
  <si>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</si>
  <si>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</si>
  <si>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</si>
  <si>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</si>
  <si>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</si>
  <si>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</si>
  <si>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</si>
  <si>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</si>
  <si>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</si>
  <si>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</si>
  <si>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</si>
  <si>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</si>
  <si>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</si>
  <si>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</si>
  <si>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</si>
  <si>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</si>
  <si>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</si>
  <si>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</si>
  <si>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</si>
  <si>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</si>
  <si>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</si>
  <si>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</si>
  <si>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</si>
  <si>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</si>
  <si>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</si>
  <si>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</si>
  <si>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</si>
  <si>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</si>
  <si>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</si>
  <si>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</si>
  <si>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</si>
  <si>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</si>
  <si>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</si>
  <si>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</si>
  <si>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</si>
  <si>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</si>
  <si>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</si>
  <si>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</si>
  <si>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</si>
  <si>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</si>
  <si>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</si>
  <si>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</si>
  <si>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</si>
  <si>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</si>
  <si>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</si>
  <si>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</si>
  <si>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</si>
  <si>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</si>
  <si>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</si>
  <si>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</si>
  <si>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</si>
  <si>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</si>
  <si>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</si>
  <si>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</si>
  <si>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</si>
  <si>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</si>
  <si>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</si>
  <si>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</si>
  <si>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</si>
  <si>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</si>
  <si>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</si>
  <si>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</si>
  <si>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</si>
  <si>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</si>
  <si>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</si>
  <si>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</si>
  <si>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</si>
  <si>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</si>
  <si>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</si>
  <si>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</si>
  <si>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</si>
  <si>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</si>
  <si>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</si>
  <si>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</si>
  <si>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</si>
  <si>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</si>
  <si>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</si>
  <si>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</si>
  <si>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</si>
  <si>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</si>
  <si>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</si>
  <si>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</si>
  <si>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</si>
  <si>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</si>
  <si>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</si>
  <si>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</si>
  <si>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</si>
  <si>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</si>
  <si>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</si>
  <si>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</si>
  <si>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</si>
  <si>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</si>
  <si>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</si>
  <si>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</si>
  <si>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</si>
  <si>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</si>
  <si>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</si>
  <si>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</si>
  <si>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</si>
  <si>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</si>
  <si>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</si>
  <si>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</si>
  <si>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</si>
  <si>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</si>
  <si>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</si>
  <si>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</si>
  <si>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</si>
  <si>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</si>
  <si>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</si>
  <si>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</si>
  <si>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</si>
  <si>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</si>
  <si>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</si>
  <si>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</si>
  <si>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</si>
  <si>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</si>
  <si>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</si>
  <si>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</si>
  <si>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</si>
  <si>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</si>
  <si>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</si>
  <si>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</si>
  <si>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</si>
  <si>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</si>
  <si>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</si>
  <si>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</si>
  <si>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</si>
  <si>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</si>
  <si>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</si>
  <si>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</si>
  <si>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</si>
  <si>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</si>
  <si>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</si>
  <si>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</si>
  <si>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</si>
  <si>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</si>
  <si>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</si>
  <si>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</si>
  <si>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</si>
  <si>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</si>
  <si>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</si>
  <si>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</si>
  <si>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</si>
  <si>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</si>
  <si>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</si>
  <si>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</si>
  <si>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</si>
  <si>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</si>
  <si>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</si>
  <si>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</si>
  <si>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</si>
  <si>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</si>
  <si>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</si>
  <si>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</si>
  <si>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</si>
  <si>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</si>
  <si>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</si>
  <si>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</si>
  <si>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</si>
  <si>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</si>
  <si>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</si>
  <si>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</si>
  <si>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</si>
  <si>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</si>
  <si>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</si>
  <si>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</si>
  <si>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</si>
  <si>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</si>
  <si>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</si>
  <si>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</si>
  <si>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</si>
  <si>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</si>
  <si>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</si>
  <si>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</si>
  <si>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</si>
  <si>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</si>
  <si>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</si>
  <si>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</si>
  <si>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</si>
  <si>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</si>
  <si>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</si>
  <si>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</si>
  <si>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</si>
  <si>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</si>
  <si>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</si>
  <si>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</si>
  <si>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</si>
  <si>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</si>
  <si>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</si>
  <si>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</si>
  <si>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</si>
  <si>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</si>
  <si>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</si>
  <si>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</si>
  <si>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</si>
  <si>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</si>
  <si>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</si>
  <si>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</si>
  <si>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</si>
  <si>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</si>
  <si>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</si>
  <si>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</si>
  <si>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</si>
  <si>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</si>
  <si>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</si>
  <si>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</si>
  <si>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</si>
  <si>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</si>
  <si>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</si>
  <si>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</si>
  <si>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</si>
  <si>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</si>
  <si>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</si>
  <si>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</si>
  <si>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</si>
  <si>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</si>
  <si>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</si>
  <si>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</si>
  <si>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</si>
  <si>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</si>
  <si>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</si>
  <si>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</si>
  <si>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</si>
  <si>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</si>
  <si>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</si>
  <si>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</si>
  <si>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</si>
  <si>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</si>
  <si>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</si>
  <si>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</si>
  <si>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</si>
  <si>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</si>
  <si>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</si>
  <si>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</si>
  <si>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</si>
  <si>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</si>
  <si>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</si>
  <si>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</si>
  <si>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</si>
  <si>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</si>
  <si>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</si>
  <si>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</si>
  <si>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</si>
  <si>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</si>
  <si>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</si>
  <si>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</si>
  <si>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</si>
  <si>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</si>
  <si>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</si>
  <si>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</si>
  <si>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</si>
  <si>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</si>
  <si>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</si>
  <si>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</si>
  <si>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</si>
  <si>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</si>
  <si>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</si>
  <si>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</si>
  <si>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</si>
  <si>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</si>
  <si>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</si>
  <si>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</si>
  <si>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</si>
  <si>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</si>
  <si>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</si>
  <si>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</si>
  <si>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</si>
  <si>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</si>
  <si>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</si>
  <si>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</si>
  <si>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</si>
  <si>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</si>
  <si>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</si>
  <si>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</si>
  <si>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</si>
  <si>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</si>
  <si>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</si>
  <si>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</si>
  <si>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</si>
  <si>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</si>
  <si>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</si>
  <si>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</si>
  <si>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</si>
  <si>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</si>
  <si>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</si>
  <si>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</si>
  <si>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</si>
  <si>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</si>
  <si>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</si>
  <si>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</si>
  <si>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</si>
  <si>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</si>
  <si>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</si>
  <si>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</si>
  <si>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</si>
  <si>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</si>
  <si>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</si>
  <si>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</si>
  <si>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</si>
  <si>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</si>
  <si>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</si>
  <si>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</si>
  <si>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</si>
  <si>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</si>
  <si>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</si>
  <si>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</si>
  <si>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</si>
  <si>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</si>
  <si>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</si>
  <si>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</si>
  <si>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</si>
  <si>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</si>
  <si>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</si>
  <si>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</si>
  <si>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</si>
  <si>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</si>
  <si>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</si>
  <si>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</si>
  <si>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</si>
  <si>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</si>
  <si>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</si>
  <si>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</si>
  <si>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</si>
  <si>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</si>
  <si>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</si>
  <si>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</si>
  <si>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</si>
  <si>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</si>
  <si>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</si>
  <si>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</si>
  <si>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</si>
  <si>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</si>
  <si>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</si>
  <si>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</si>
  <si>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</si>
  <si>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</si>
  <si>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</si>
  <si>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</si>
  <si>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</si>
  <si>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</si>
  <si>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</si>
  <si>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</si>
  <si>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</si>
  <si>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</si>
  <si>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</si>
  <si>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</si>
  <si>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</si>
  <si>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</si>
  <si>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</si>
  <si>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</si>
  <si>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</si>
  <si>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</si>
  <si>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</si>
  <si>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</si>
  <si>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</si>
  <si>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</si>
  <si>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</si>
  <si>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</si>
  <si>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</si>
  <si>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</si>
  <si>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</si>
  <si>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</si>
  <si>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</si>
  <si>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</si>
  <si>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</si>
  <si>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</si>
  <si>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</si>
  <si>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</si>
  <si>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</si>
  <si>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</si>
  <si>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</si>
  <si>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</si>
  <si>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</si>
  <si>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</si>
  <si>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</si>
  <si>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</si>
  <si>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</si>
  <si>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</si>
  <si>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</si>
  <si>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</si>
  <si>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</si>
  <si>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</si>
  <si>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</si>
  <si>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</si>
  <si>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</si>
  <si>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</si>
  <si>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</si>
  <si>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</si>
  <si>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</si>
  <si>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</si>
  <si>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</si>
  <si>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</si>
  <si>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</si>
  <si>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</si>
  <si>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</si>
  <si>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</si>
  <si>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</si>
  <si>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</si>
  <si>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</si>
  <si>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</si>
  <si>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</si>
  <si>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</si>
  <si>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</si>
  <si>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</si>
  <si>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</si>
  <si>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</si>
  <si>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</si>
  <si>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</si>
  <si>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</si>
  <si>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</si>
  <si>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</si>
  <si>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</si>
  <si>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</si>
  <si>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</si>
  <si>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</si>
  <si>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</si>
  <si>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</si>
  <si>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</si>
  <si>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</si>
  <si>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</si>
  <si>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</si>
  <si>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</si>
  <si>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</si>
  <si>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</si>
  <si>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</si>
  <si>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</si>
  <si>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</si>
  <si>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</si>
  <si>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</si>
  <si>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</si>
  <si>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</si>
  <si>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</si>
  <si>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</si>
  <si>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</si>
  <si>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</si>
  <si>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</si>
  <si>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</si>
  <si>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</si>
  <si>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</si>
  <si>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</si>
  <si>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</si>
  <si>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</si>
  <si>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</si>
  <si>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</si>
  <si>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</si>
  <si>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</si>
  <si>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</si>
  <si>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</si>
  <si>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</si>
  <si>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</si>
  <si>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</si>
  <si>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</si>
  <si>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</si>
  <si>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</si>
  <si>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</si>
  <si>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</si>
  <si>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</si>
  <si>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</si>
  <si>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</si>
  <si>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</si>
  <si>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</si>
  <si>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</si>
  <si>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</si>
  <si>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</si>
  <si>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</si>
  <si>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</si>
  <si>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</si>
  <si>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</si>
  <si>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</si>
  <si>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</si>
  <si>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</si>
  <si>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</si>
  <si>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</si>
  <si>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</si>
  <si>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</si>
  <si>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</si>
  <si>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</si>
  <si>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</si>
  <si>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</si>
  <si>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</si>
  <si>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</si>
  <si>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</si>
  <si>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</si>
  <si>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</si>
  <si>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</si>
  <si>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</si>
  <si>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</si>
  <si>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</si>
  <si>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</si>
  <si>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</si>
  <si>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</si>
  <si>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</si>
  <si>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</si>
  <si>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</si>
  <si>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</si>
  <si>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</si>
  <si>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</si>
  <si>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</si>
  <si>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</si>
  <si>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</si>
  <si>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</si>
  <si>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</si>
  <si>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</si>
  <si>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</si>
  <si>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</si>
  <si>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</si>
  <si>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</si>
  <si>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</si>
  <si>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</si>
  <si>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</si>
  <si>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</si>
  <si>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</si>
  <si>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</si>
  <si>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</si>
  <si>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</si>
  <si>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</si>
  <si>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</si>
  <si>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</si>
  <si>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</si>
  <si>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</si>
  <si>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</si>
  <si>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</si>
  <si>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</si>
  <si>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</si>
  <si>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</si>
  <si>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</si>
  <si>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</si>
  <si>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</si>
  <si>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</si>
  <si>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</si>
  <si>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</si>
  <si>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</si>
  <si>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</si>
  <si>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</si>
  <si>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</si>
  <si>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</si>
  <si>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</si>
  <si>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</si>
  <si>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</si>
  <si>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</si>
  <si>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</si>
  <si>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</si>
  <si>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</si>
  <si>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</si>
  <si>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</si>
  <si>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</si>
  <si>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</si>
  <si>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</si>
  <si>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</si>
  <si>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</si>
  <si>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</si>
  <si>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</si>
  <si>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</si>
  <si>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</si>
  <si>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</si>
  <si>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</si>
  <si>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</si>
  <si>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</si>
  <si>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</si>
  <si>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</si>
  <si>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</si>
  <si>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</si>
  <si>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</si>
  <si>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</si>
  <si>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</si>
  <si>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</si>
  <si>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</si>
  <si>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</si>
  <si>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</si>
  <si>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</si>
  <si>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</si>
  <si>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</si>
  <si>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</si>
  <si>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</si>
  <si>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</si>
  <si>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</si>
  <si>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</si>
  <si>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</si>
  <si>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</si>
  <si>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</si>
  <si>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</si>
  <si>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</si>
  <si>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</si>
  <si>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</si>
  <si>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</si>
  <si>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</si>
  <si>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</si>
  <si>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</si>
  <si>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</si>
  <si>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</si>
  <si>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</si>
  <si>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</si>
  <si>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</si>
  <si>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</si>
  <si>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</si>
  <si>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</si>
  <si>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</si>
  <si>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</si>
  <si>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</si>
  <si>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</si>
  <si>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</si>
  <si>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</si>
  <si>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</si>
  <si>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</si>
  <si>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</si>
  <si>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</si>
  <si>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</si>
  <si>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</si>
  <si>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</si>
  <si>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</si>
  <si>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</si>
  <si>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</si>
  <si>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</si>
  <si>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</si>
  <si>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</si>
  <si>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</si>
  <si>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</si>
  <si>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</si>
  <si>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</si>
  <si>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</si>
  <si>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</si>
  <si>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</si>
  <si>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</si>
  <si>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</si>
  <si>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</si>
  <si>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</si>
  <si>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</si>
  <si>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</si>
  <si>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</si>
  <si>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</si>
  <si>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</si>
  <si>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</si>
  <si>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</si>
  <si>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</si>
  <si>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</si>
  <si>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</si>
  <si>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</si>
  <si>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</si>
  <si>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</si>
  <si>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</si>
  <si>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</si>
  <si>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</si>
  <si>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</si>
  <si>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</si>
  <si>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</si>
  <si>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</si>
  <si>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</si>
  <si>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</si>
  <si>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</si>
  <si>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</si>
  <si>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</si>
  <si>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</si>
  <si>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</si>
  <si>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</si>
  <si>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</si>
  <si>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</si>
  <si>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</si>
  <si>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</si>
  <si>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</si>
  <si>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</si>
  <si>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</si>
  <si>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</si>
  <si>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</si>
  <si>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</si>
  <si>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</si>
  <si>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</si>
  <si>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</si>
  <si>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</si>
  <si>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</si>
  <si>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</si>
  <si>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</si>
  <si>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</si>
  <si>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</si>
  <si>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</si>
  <si>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</si>
  <si>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</si>
  <si>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</si>
  <si>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</si>
  <si>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</si>
  <si>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</si>
  <si>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</si>
  <si>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</si>
  <si>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</si>
  <si>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</si>
  <si>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</si>
  <si>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</si>
  <si>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</si>
  <si>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</si>
  <si>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</si>
  <si>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</si>
  <si>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</si>
  <si>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</si>
  <si>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</si>
  <si>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</si>
  <si>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</si>
  <si>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</si>
  <si>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</si>
  <si>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</si>
  <si>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</si>
  <si>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</si>
  <si>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</si>
  <si>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</si>
  <si>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</si>
  <si>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</si>
  <si>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</si>
  <si>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</si>
  <si>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</si>
  <si>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</si>
  <si>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</si>
  <si>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</si>
  <si>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</si>
  <si>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</si>
  <si>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</si>
  <si>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</si>
  <si>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</si>
  <si>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</si>
  <si>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</si>
  <si>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</si>
  <si>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</si>
  <si>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</si>
  <si>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</si>
  <si>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</si>
  <si>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</si>
  <si>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</si>
  <si>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</si>
  <si>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</si>
  <si>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</si>
  <si>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</si>
  <si>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</si>
  <si>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</si>
  <si>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</si>
  <si>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</si>
  <si>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</si>
  <si>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</si>
  <si>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</si>
  <si>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</si>
  <si>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</si>
  <si>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</si>
  <si>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</si>
  <si>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</si>
  <si>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</si>
  <si>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</si>
  <si>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</si>
  <si>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</si>
  <si>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</si>
  <si>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</si>
  <si>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</si>
  <si>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</si>
  <si>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</si>
  <si>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</si>
  <si>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</si>
  <si>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</si>
  <si>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</si>
  <si>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</si>
  <si>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</si>
  <si>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</si>
  <si>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</si>
  <si>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</si>
  <si>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</si>
  <si>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</si>
  <si>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</si>
  <si>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</si>
  <si>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</si>
  <si>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</si>
  <si>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</si>
  <si>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</si>
  <si>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</si>
  <si>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</si>
  <si>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</si>
  <si>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</si>
  <si>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</si>
  <si>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</si>
  <si>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</si>
  <si>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</si>
  <si>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</si>
  <si>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</si>
  <si>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</si>
  <si>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</si>
  <si>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</si>
  <si>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</si>
  <si>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</si>
  <si>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</si>
  <si>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</si>
  <si>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</si>
  <si>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</si>
  <si>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</si>
  <si>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</si>
  <si>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</si>
  <si>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</si>
  <si>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</si>
  <si>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</si>
  <si>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</si>
  <si>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</si>
  <si>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</si>
  <si>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</si>
  <si>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</si>
  <si>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</si>
  <si>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</si>
  <si>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</si>
  <si>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</si>
  <si>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</si>
  <si>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</si>
  <si>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</si>
  <si>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</si>
  <si>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</si>
  <si>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</si>
  <si>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</si>
  <si>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</si>
  <si>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</si>
  <si>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</si>
  <si>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</si>
  <si>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</si>
  <si>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</si>
  <si>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</si>
  <si>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</si>
  <si>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</si>
  <si>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</si>
  <si>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</si>
  <si>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</si>
  <si>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</si>
  <si>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</si>
  <si>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</si>
  <si>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</si>
  <si>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</si>
  <si>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</si>
  <si>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</si>
  <si>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</si>
  <si>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</si>
  <si>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</si>
  <si>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</si>
  <si>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</si>
  <si>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</si>
  <si>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</si>
  <si>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</si>
  <si>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</si>
  <si>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</si>
  <si>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</si>
  <si>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</si>
  <si>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</si>
  <si>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</si>
  <si>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</si>
  <si>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</si>
  <si>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</si>
  <si>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</si>
  <si>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</si>
  <si>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</si>
  <si>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</si>
  <si>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</si>
  <si>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</si>
  <si>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</si>
  <si>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</si>
  <si>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</si>
  <si>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</si>
  <si>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</si>
  <si>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</si>
  <si>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</si>
  <si>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</si>
  <si>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</si>
  <si>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</si>
  <si>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</si>
  <si>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</si>
  <si>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</si>
  <si>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</si>
  <si>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</si>
  <si>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</si>
  <si>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</si>
  <si>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</si>
  <si>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</si>
  <si>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</si>
  <si>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</si>
  <si>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</si>
  <si>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</si>
  <si>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</si>
  <si>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</si>
  <si>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</si>
  <si>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</si>
  <si>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</si>
  <si>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</si>
  <si>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</si>
  <si>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</si>
  <si>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</si>
  <si>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</si>
  <si>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</si>
  <si>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</si>
  <si>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</si>
  <si>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</si>
  <si>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</si>
  <si>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</si>
  <si>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</si>
  <si>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</si>
  <si>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</si>
  <si>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</si>
  <si>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</si>
  <si>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</si>
  <si>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</si>
  <si>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</si>
  <si>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</si>
  <si>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</si>
  <si>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</si>
  <si>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</si>
  <si>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</si>
  <si>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</si>
  <si>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</si>
  <si>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</si>
  <si>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</si>
  <si>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</si>
  <si>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</si>
  <si>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</si>
  <si>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</si>
  <si>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</si>
  <si>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</si>
  <si>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</si>
  <si>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</si>
  <si>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</si>
  <si>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</si>
  <si>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</si>
  <si>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</si>
  <si>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</si>
  <si>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</si>
  <si>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</si>
  <si>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</si>
  <si>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</si>
  <si>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</si>
  <si>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</si>
  <si>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</si>
  <si>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</si>
  <si>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</si>
  <si>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</si>
  <si>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</si>
  <si>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</si>
  <si>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</si>
  <si>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</si>
  <si>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</si>
  <si>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</si>
  <si>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</si>
  <si>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</si>
  <si>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</si>
  <si>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</si>
  <si>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</si>
  <si>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</si>
  <si>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</si>
  <si>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</si>
  <si>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</si>
  <si>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</si>
  <si>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</si>
  <si>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</si>
  <si>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</si>
  <si>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</si>
  <si>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</si>
  <si>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</si>
  <si>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</si>
  <si>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</si>
  <si>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</si>
  <si>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</si>
  <si>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</si>
  <si>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</si>
  <si>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</si>
  <si>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</si>
  <si>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</si>
  <si>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</si>
  <si>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MB RBBT-I #est</t>
  </si>
  <si>
    <t>HsbcRBBT-I #exact</t>
  </si>
  <si>
    <t>MB yStar $10 min</t>
  </si>
  <si>
    <t>e${108</t>
  </si>
  <si>
    <t>{9k</t>
  </si>
  <si>
    <t>TokyoCEAir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</si>
</sst>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4" t="s">
        <v>91</v>
      </c>
      <c r="C1" s="594"/>
      <c r="D1" s="595" t="s">
        <v>92</v>
      </c>
      <c r="E1" s="594"/>
      <c r="F1" s="595" t="s">
        <v>93</v>
      </c>
      <c r="G1" s="594"/>
      <c r="H1" s="596" t="s">
        <v>94</v>
      </c>
      <c r="I1" s="596"/>
      <c r="J1" s="597" t="s">
        <v>92</v>
      </c>
      <c r="K1" s="598"/>
      <c r="L1" s="599" t="s">
        <v>95</v>
      </c>
      <c r="M1" s="600"/>
      <c r="N1" s="596" t="s">
        <v>96</v>
      </c>
      <c r="O1" s="596"/>
      <c r="P1" s="597" t="s">
        <v>97</v>
      </c>
      <c r="Q1" s="598"/>
      <c r="R1" s="599" t="s">
        <v>98</v>
      </c>
      <c r="S1" s="600"/>
      <c r="T1" s="601" t="s">
        <v>99</v>
      </c>
      <c r="U1" s="601"/>
      <c r="V1" s="597" t="s">
        <v>92</v>
      </c>
      <c r="W1" s="598"/>
      <c r="X1" s="602" t="s">
        <v>100</v>
      </c>
      <c r="Y1" s="603"/>
      <c r="Z1" s="601" t="s">
        <v>101</v>
      </c>
      <c r="AA1" s="601"/>
      <c r="AB1" s="604" t="s">
        <v>92</v>
      </c>
      <c r="AC1" s="605"/>
      <c r="AD1" s="606" t="s">
        <v>100</v>
      </c>
      <c r="AE1" s="607"/>
      <c r="AF1" s="601" t="s">
        <v>102</v>
      </c>
      <c r="AG1" s="601"/>
      <c r="AH1" s="604" t="s">
        <v>92</v>
      </c>
      <c r="AI1" s="605"/>
      <c r="AJ1" s="602" t="s">
        <v>103</v>
      </c>
      <c r="AK1" s="603"/>
      <c r="AL1" s="601" t="s">
        <v>104</v>
      </c>
      <c r="AM1" s="601"/>
      <c r="AN1" s="608" t="s">
        <v>92</v>
      </c>
      <c r="AO1" s="609"/>
      <c r="AP1" s="610" t="s">
        <v>105</v>
      </c>
      <c r="AQ1" s="611"/>
      <c r="AR1" s="601" t="s">
        <v>106</v>
      </c>
      <c r="AS1" s="601"/>
      <c r="AV1" s="610" t="s">
        <v>107</v>
      </c>
      <c r="AW1" s="611"/>
      <c r="AX1" s="612" t="s">
        <v>108</v>
      </c>
      <c r="AY1" s="612"/>
      <c r="AZ1" s="612"/>
      <c r="BA1" s="356"/>
      <c r="BB1" s="613">
        <v>42942</v>
      </c>
      <c r="BC1" s="614"/>
      <c r="BD1" s="61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0" t="s">
        <v>124</v>
      </c>
      <c r="U4" s="620"/>
      <c r="X4" s="437" t="s">
        <v>123</v>
      </c>
      <c r="Y4" s="463">
        <f>Y3-Y6</f>
        <v>4.9669099999591708</v>
      </c>
      <c r="Z4" s="620" t="s">
        <v>125</v>
      </c>
      <c r="AA4" s="620"/>
      <c r="AD4" s="406" t="s">
        <v>123</v>
      </c>
      <c r="AE4" s="406">
        <f>AE3-AE5</f>
        <v>-52.526899999851594</v>
      </c>
      <c r="AF4" s="620" t="s">
        <v>125</v>
      </c>
      <c r="AG4" s="620"/>
      <c r="AH4" s="73"/>
      <c r="AI4" s="73"/>
      <c r="AJ4" s="406" t="s">
        <v>123</v>
      </c>
      <c r="AK4" s="406">
        <f>AK3-AK5</f>
        <v>94.988909999992757</v>
      </c>
      <c r="AL4" s="620" t="s">
        <v>125</v>
      </c>
      <c r="AM4" s="620"/>
      <c r="AP4" s="59" t="s">
        <v>123</v>
      </c>
      <c r="AQ4" s="58">
        <f>AQ3-AQ5</f>
        <v>33.841989999942598</v>
      </c>
      <c r="AR4" s="620" t="s">
        <v>125</v>
      </c>
      <c r="AS4" s="620"/>
      <c r="AX4" s="620" t="s">
        <v>126</v>
      </c>
      <c r="AY4" s="620"/>
      <c r="BB4" s="620" t="s">
        <v>127</v>
      </c>
      <c r="BC4" s="62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0"/>
      <c r="U5" s="620"/>
      <c r="V5" s="350" t="s">
        <v>132</v>
      </c>
      <c r="W5">
        <v>2050</v>
      </c>
      <c r="X5" s="411"/>
      <c r="Z5" s="620"/>
      <c r="AA5" s="620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0"/>
      <c r="AG5" s="620"/>
      <c r="AH5" s="73"/>
      <c r="AI5" s="73"/>
      <c r="AJ5" s="406" t="s">
        <v>134</v>
      </c>
      <c r="AK5" s="464">
        <f>SUM(AK11:AK59)</f>
        <v>30858.011000000002</v>
      </c>
      <c r="AL5" s="620"/>
      <c r="AM5" s="620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0"/>
      <c r="AS5" s="620"/>
      <c r="AX5" s="620"/>
      <c r="AY5" s="620"/>
      <c r="BB5" s="620"/>
      <c r="BC5" s="620"/>
      <c r="BD5" s="615" t="s">
        <v>136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6" t="s">
        <v>335</v>
      </c>
      <c r="W23" s="617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8"/>
      <c r="W24" s="619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4" t="s">
        <v>567</v>
      </c>
      <c r="C1" s="594"/>
      <c r="D1" s="606" t="s">
        <v>568</v>
      </c>
      <c r="E1" s="607"/>
      <c r="F1" s="594" t="s">
        <v>569</v>
      </c>
      <c r="G1" s="594"/>
      <c r="H1" s="623" t="s">
        <v>570</v>
      </c>
      <c r="I1" s="624"/>
      <c r="J1" s="606" t="s">
        <v>568</v>
      </c>
      <c r="K1" s="607"/>
      <c r="L1" s="594" t="s">
        <v>571</v>
      </c>
      <c r="M1" s="594"/>
      <c r="N1" s="623" t="s">
        <v>570</v>
      </c>
      <c r="O1" s="624"/>
      <c r="P1" s="606" t="s">
        <v>568</v>
      </c>
      <c r="Q1" s="607"/>
      <c r="R1" s="594" t="s">
        <v>572</v>
      </c>
      <c r="S1" s="594"/>
      <c r="T1" s="623" t="s">
        <v>570</v>
      </c>
      <c r="U1" s="624"/>
      <c r="V1" s="606" t="s">
        <v>568</v>
      </c>
      <c r="W1" s="607"/>
      <c r="X1" s="594" t="s">
        <v>573</v>
      </c>
      <c r="Y1" s="594"/>
      <c r="Z1" s="623" t="s">
        <v>570</v>
      </c>
      <c r="AA1" s="624"/>
      <c r="AB1" s="606" t="s">
        <v>568</v>
      </c>
      <c r="AC1" s="607"/>
      <c r="AD1" s="594" t="s">
        <v>574</v>
      </c>
      <c r="AE1" s="594"/>
      <c r="AF1" s="623" t="s">
        <v>570</v>
      </c>
      <c r="AG1" s="624"/>
      <c r="AH1" s="606" t="s">
        <v>568</v>
      </c>
      <c r="AI1" s="607"/>
      <c r="AJ1" s="594" t="s">
        <v>575</v>
      </c>
      <c r="AK1" s="594"/>
      <c r="AL1" s="623" t="s">
        <v>576</v>
      </c>
      <c r="AM1" s="624"/>
      <c r="AN1" s="606" t="s">
        <v>577</v>
      </c>
      <c r="AO1" s="607"/>
      <c r="AP1" s="594" t="s">
        <v>578</v>
      </c>
      <c r="AQ1" s="594"/>
      <c r="AR1" s="623" t="s">
        <v>570</v>
      </c>
      <c r="AS1" s="624"/>
      <c r="AT1" s="606" t="s">
        <v>568</v>
      </c>
      <c r="AU1" s="607"/>
      <c r="AV1" s="594" t="s">
        <v>579</v>
      </c>
      <c r="AW1" s="594"/>
      <c r="AX1" s="623" t="s">
        <v>570</v>
      </c>
      <c r="AY1" s="624"/>
      <c r="AZ1" s="606" t="s">
        <v>568</v>
      </c>
      <c r="BA1" s="607"/>
      <c r="BB1" s="594" t="s">
        <v>580</v>
      </c>
      <c r="BC1" s="594"/>
      <c r="BD1" s="623" t="s">
        <v>570</v>
      </c>
      <c r="BE1" s="624"/>
      <c r="BF1" s="606" t="s">
        <v>568</v>
      </c>
      <c r="BG1" s="607"/>
      <c r="BH1" s="594" t="s">
        <v>581</v>
      </c>
      <c r="BI1" s="594"/>
      <c r="BJ1" s="623" t="s">
        <v>570</v>
      </c>
      <c r="BK1" s="624"/>
      <c r="BL1" s="606" t="s">
        <v>568</v>
      </c>
      <c r="BM1" s="607"/>
      <c r="BN1" s="594" t="s">
        <v>582</v>
      </c>
      <c r="BO1" s="594"/>
      <c r="BP1" s="623" t="s">
        <v>570</v>
      </c>
      <c r="BQ1" s="624"/>
      <c r="BR1" s="606" t="s">
        <v>568</v>
      </c>
      <c r="BS1" s="607"/>
      <c r="BT1" s="594" t="s">
        <v>583</v>
      </c>
      <c r="BU1" s="594"/>
      <c r="BV1" s="623" t="s">
        <v>584</v>
      </c>
      <c r="BW1" s="624"/>
      <c r="BX1" s="606" t="s">
        <v>585</v>
      </c>
      <c r="BY1" s="607"/>
      <c r="BZ1" s="594" t="s">
        <v>586</v>
      </c>
      <c r="CA1" s="594"/>
      <c r="CB1" s="623" t="s">
        <v>587</v>
      </c>
      <c r="CC1" s="624"/>
      <c r="CD1" s="606" t="s">
        <v>588</v>
      </c>
      <c r="CE1" s="607"/>
      <c r="CF1" s="594" t="s">
        <v>589</v>
      </c>
      <c r="CG1" s="594"/>
      <c r="CH1" s="623" t="s">
        <v>587</v>
      </c>
      <c r="CI1" s="624"/>
      <c r="CJ1" s="606" t="s">
        <v>588</v>
      </c>
      <c r="CK1" s="607"/>
      <c r="CL1" s="594" t="s">
        <v>590</v>
      </c>
      <c r="CM1" s="594"/>
      <c r="CN1" s="623" t="s">
        <v>587</v>
      </c>
      <c r="CO1" s="624"/>
      <c r="CP1" s="606" t="s">
        <v>588</v>
      </c>
      <c r="CQ1" s="607"/>
      <c r="CR1" s="594" t="s">
        <v>591</v>
      </c>
      <c r="CS1" s="594"/>
      <c r="CT1" s="623" t="s">
        <v>587</v>
      </c>
      <c r="CU1" s="624"/>
      <c r="CV1" s="625" t="s">
        <v>588</v>
      </c>
      <c r="CW1" s="626"/>
      <c r="CX1" s="594" t="s">
        <v>592</v>
      </c>
      <c r="CY1" s="594"/>
      <c r="CZ1" s="623" t="s">
        <v>587</v>
      </c>
      <c r="DA1" s="624"/>
      <c r="DB1" s="625" t="s">
        <v>588</v>
      </c>
      <c r="DC1" s="626"/>
      <c r="DD1" s="594" t="s">
        <v>593</v>
      </c>
      <c r="DE1" s="594"/>
      <c r="DF1" s="623" t="s">
        <v>594</v>
      </c>
      <c r="DG1" s="624"/>
      <c r="DH1" s="625" t="s">
        <v>595</v>
      </c>
      <c r="DI1" s="626"/>
      <c r="DJ1" s="594" t="s">
        <v>596</v>
      </c>
      <c r="DK1" s="594"/>
      <c r="DL1" s="623" t="s">
        <v>594</v>
      </c>
      <c r="DM1" s="624"/>
      <c r="DN1" s="625" t="s">
        <v>588</v>
      </c>
      <c r="DO1" s="626"/>
      <c r="DP1" s="594" t="s">
        <v>597</v>
      </c>
      <c r="DQ1" s="594"/>
      <c r="DR1" s="623" t="s">
        <v>594</v>
      </c>
      <c r="DS1" s="624"/>
      <c r="DT1" s="625" t="s">
        <v>588</v>
      </c>
      <c r="DU1" s="626"/>
      <c r="DV1" s="594" t="s">
        <v>598</v>
      </c>
      <c r="DW1" s="594"/>
      <c r="DX1" s="623" t="s">
        <v>594</v>
      </c>
      <c r="DY1" s="624"/>
      <c r="DZ1" s="625" t="s">
        <v>588</v>
      </c>
      <c r="EA1" s="626"/>
      <c r="EB1" s="594" t="s">
        <v>599</v>
      </c>
      <c r="EC1" s="594"/>
      <c r="ED1" s="623" t="s">
        <v>594</v>
      </c>
      <c r="EE1" s="624"/>
      <c r="EF1" s="625" t="s">
        <v>588</v>
      </c>
      <c r="EG1" s="626"/>
      <c r="EH1" s="594" t="s">
        <v>600</v>
      </c>
      <c r="EI1" s="594"/>
      <c r="EJ1" s="623" t="s">
        <v>594</v>
      </c>
      <c r="EK1" s="624"/>
      <c r="EL1" s="625" t="s">
        <v>601</v>
      </c>
      <c r="EM1" s="626"/>
      <c r="EN1" s="594" t="s">
        <v>602</v>
      </c>
      <c r="EO1" s="594"/>
      <c r="EP1" s="623" t="s">
        <v>594</v>
      </c>
      <c r="EQ1" s="624"/>
      <c r="ER1" s="625" t="s">
        <v>603</v>
      </c>
      <c r="ES1" s="626"/>
      <c r="ET1" s="594" t="s">
        <v>604</v>
      </c>
      <c r="EU1" s="594"/>
      <c r="EV1" s="623" t="s">
        <v>594</v>
      </c>
      <c r="EW1" s="624"/>
      <c r="EX1" s="625" t="s">
        <v>103</v>
      </c>
      <c r="EY1" s="626"/>
      <c r="EZ1" s="594" t="s">
        <v>605</v>
      </c>
      <c r="FA1" s="594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59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59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59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59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594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59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59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59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59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59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59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30" t="s">
        <v>943</v>
      </c>
      <c r="FA21" s="630"/>
      <c r="FC21" s="368">
        <f>FC20-FC22</f>
        <v>113457.16899999997</v>
      </c>
      <c r="FD21" s="346"/>
      <c r="FE21" s="631" t="s">
        <v>945</v>
      </c>
      <c r="FF21" s="631"/>
      <c r="FG21" s="63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30" t="s">
        <v>953</v>
      </c>
      <c r="FA22" s="630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30" t="s">
        <v>969</v>
      </c>
      <c r="FA23" s="630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30" t="s">
        <v>979</v>
      </c>
      <c r="FA24" s="630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8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9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8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9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E1" workbookViewId="0">
      <selection activeCell="MS12" sqref="MS12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2" t="s">
        <v>1017</v>
      </c>
      <c r="B1" s="632"/>
      <c r="C1" s="608" t="s">
        <v>92</v>
      </c>
      <c r="D1" s="609"/>
      <c r="E1" s="610" t="s">
        <v>1018</v>
      </c>
      <c r="F1" s="611"/>
      <c r="G1" s="632" t="s">
        <v>1019</v>
      </c>
      <c r="H1" s="632"/>
      <c r="I1" s="608" t="s">
        <v>92</v>
      </c>
      <c r="J1" s="609"/>
      <c r="K1" s="610" t="s">
        <v>1020</v>
      </c>
      <c r="L1" s="611"/>
      <c r="M1" s="632" t="s">
        <v>1021</v>
      </c>
      <c r="N1" s="632"/>
      <c r="O1" s="608" t="s">
        <v>92</v>
      </c>
      <c r="P1" s="609"/>
      <c r="Q1" s="610" t="s">
        <v>1022</v>
      </c>
      <c r="R1" s="611"/>
      <c r="S1" s="632" t="s">
        <v>1023</v>
      </c>
      <c r="T1" s="632"/>
      <c r="U1" s="608" t="s">
        <v>92</v>
      </c>
      <c r="V1" s="609"/>
      <c r="W1" s="610" t="s">
        <v>577</v>
      </c>
      <c r="X1" s="611"/>
      <c r="Y1" s="632" t="s">
        <v>1024</v>
      </c>
      <c r="Z1" s="632"/>
      <c r="AA1" s="608" t="s">
        <v>92</v>
      </c>
      <c r="AB1" s="609"/>
      <c r="AC1" s="610" t="s">
        <v>1025</v>
      </c>
      <c r="AD1" s="611"/>
      <c r="AE1" s="632" t="s">
        <v>1026</v>
      </c>
      <c r="AF1" s="632"/>
      <c r="AG1" s="608" t="s">
        <v>92</v>
      </c>
      <c r="AH1" s="609"/>
      <c r="AI1" s="610" t="s">
        <v>1027</v>
      </c>
      <c r="AJ1" s="611"/>
      <c r="AK1" s="632" t="s">
        <v>1028</v>
      </c>
      <c r="AL1" s="632"/>
      <c r="AM1" s="608" t="s">
        <v>1029</v>
      </c>
      <c r="AN1" s="609"/>
      <c r="AO1" s="610" t="s">
        <v>1030</v>
      </c>
      <c r="AP1" s="611"/>
      <c r="AQ1" s="632" t="s">
        <v>1031</v>
      </c>
      <c r="AR1" s="632"/>
      <c r="AS1" s="608" t="s">
        <v>1029</v>
      </c>
      <c r="AT1" s="609"/>
      <c r="AU1" s="610" t="s">
        <v>1032</v>
      </c>
      <c r="AV1" s="611"/>
      <c r="AW1" s="632" t="s">
        <v>1033</v>
      </c>
      <c r="AX1" s="632"/>
      <c r="AY1" s="610" t="s">
        <v>1034</v>
      </c>
      <c r="AZ1" s="611"/>
      <c r="BA1" s="632" t="s">
        <v>1033</v>
      </c>
      <c r="BB1" s="632"/>
      <c r="BC1" s="608" t="s">
        <v>594</v>
      </c>
      <c r="BD1" s="609"/>
      <c r="BE1" s="610" t="s">
        <v>1035</v>
      </c>
      <c r="BF1" s="611"/>
      <c r="BG1" s="632" t="s">
        <v>1036</v>
      </c>
      <c r="BH1" s="632"/>
      <c r="BI1" s="608" t="s">
        <v>594</v>
      </c>
      <c r="BJ1" s="609"/>
      <c r="BK1" s="610" t="s">
        <v>1035</v>
      </c>
      <c r="BL1" s="611"/>
      <c r="BM1" s="632" t="s">
        <v>1037</v>
      </c>
      <c r="BN1" s="632"/>
      <c r="BO1" s="608" t="s">
        <v>594</v>
      </c>
      <c r="BP1" s="609"/>
      <c r="BQ1" s="610" t="s">
        <v>1038</v>
      </c>
      <c r="BR1" s="611"/>
      <c r="BS1" s="632" t="s">
        <v>1039</v>
      </c>
      <c r="BT1" s="632"/>
      <c r="BU1" s="608" t="s">
        <v>594</v>
      </c>
      <c r="BV1" s="609"/>
      <c r="BW1" s="610" t="s">
        <v>1040</v>
      </c>
      <c r="BX1" s="611"/>
      <c r="BY1" s="632" t="s">
        <v>1041</v>
      </c>
      <c r="BZ1" s="632"/>
      <c r="CA1" s="608" t="s">
        <v>594</v>
      </c>
      <c r="CB1" s="609"/>
      <c r="CC1" s="610" t="s">
        <v>1038</v>
      </c>
      <c r="CD1" s="611"/>
      <c r="CE1" s="632" t="s">
        <v>1042</v>
      </c>
      <c r="CF1" s="632"/>
      <c r="CG1" s="608" t="s">
        <v>594</v>
      </c>
      <c r="CH1" s="609"/>
      <c r="CI1" s="610" t="s">
        <v>1040</v>
      </c>
      <c r="CJ1" s="611"/>
      <c r="CK1" s="632" t="s">
        <v>1043</v>
      </c>
      <c r="CL1" s="632"/>
      <c r="CM1" s="608" t="s">
        <v>594</v>
      </c>
      <c r="CN1" s="609"/>
      <c r="CO1" s="610" t="s">
        <v>1038</v>
      </c>
      <c r="CP1" s="611"/>
      <c r="CQ1" s="632" t="s">
        <v>1044</v>
      </c>
      <c r="CR1" s="632"/>
      <c r="CS1" s="633" t="s">
        <v>594</v>
      </c>
      <c r="CT1" s="634"/>
      <c r="CU1" s="610" t="s">
        <v>1045</v>
      </c>
      <c r="CV1" s="611"/>
      <c r="CW1" s="632" t="s">
        <v>1046</v>
      </c>
      <c r="CX1" s="632"/>
      <c r="CY1" s="633" t="s">
        <v>594</v>
      </c>
      <c r="CZ1" s="634"/>
      <c r="DA1" s="610" t="s">
        <v>1047</v>
      </c>
      <c r="DB1" s="611"/>
      <c r="DC1" s="632" t="s">
        <v>1048</v>
      </c>
      <c r="DD1" s="632"/>
      <c r="DE1" s="633" t="s">
        <v>594</v>
      </c>
      <c r="DF1" s="634"/>
      <c r="DG1" s="610" t="s">
        <v>1049</v>
      </c>
      <c r="DH1" s="611"/>
      <c r="DI1" s="632" t="s">
        <v>1050</v>
      </c>
      <c r="DJ1" s="632"/>
      <c r="DK1" s="633" t="s">
        <v>594</v>
      </c>
      <c r="DL1" s="634"/>
      <c r="DM1" s="610" t="s">
        <v>1045</v>
      </c>
      <c r="DN1" s="611"/>
      <c r="DO1" s="632" t="s">
        <v>1051</v>
      </c>
      <c r="DP1" s="632"/>
      <c r="DQ1" s="633" t="s">
        <v>594</v>
      </c>
      <c r="DR1" s="634"/>
      <c r="DS1" s="610" t="s">
        <v>1052</v>
      </c>
      <c r="DT1" s="611"/>
      <c r="DU1" s="632" t="s">
        <v>1053</v>
      </c>
      <c r="DV1" s="632"/>
      <c r="DW1" s="633" t="s">
        <v>594</v>
      </c>
      <c r="DX1" s="634"/>
      <c r="DY1" s="610" t="s">
        <v>1054</v>
      </c>
      <c r="DZ1" s="611"/>
      <c r="EA1" s="635" t="s">
        <v>1055</v>
      </c>
      <c r="EB1" s="635"/>
      <c r="EC1" s="633" t="s">
        <v>594</v>
      </c>
      <c r="ED1" s="634"/>
      <c r="EE1" s="610" t="s">
        <v>1052</v>
      </c>
      <c r="EF1" s="611"/>
      <c r="EG1" s="54"/>
      <c r="EH1" s="635" t="s">
        <v>1056</v>
      </c>
      <c r="EI1" s="635"/>
      <c r="EJ1" s="633" t="s">
        <v>594</v>
      </c>
      <c r="EK1" s="634"/>
      <c r="EL1" s="610" t="s">
        <v>1057</v>
      </c>
      <c r="EM1" s="611"/>
      <c r="EN1" s="635" t="s">
        <v>1058</v>
      </c>
      <c r="EO1" s="635"/>
      <c r="EP1" s="633" t="s">
        <v>594</v>
      </c>
      <c r="EQ1" s="634"/>
      <c r="ER1" s="610" t="s">
        <v>1059</v>
      </c>
      <c r="ES1" s="611"/>
      <c r="ET1" s="635" t="s">
        <v>1060</v>
      </c>
      <c r="EU1" s="635"/>
      <c r="EV1" s="633" t="s">
        <v>594</v>
      </c>
      <c r="EW1" s="634"/>
      <c r="EX1" s="610" t="s">
        <v>1054</v>
      </c>
      <c r="EY1" s="611"/>
      <c r="EZ1" s="635" t="s">
        <v>1061</v>
      </c>
      <c r="FA1" s="635"/>
      <c r="FB1" s="633" t="s">
        <v>594</v>
      </c>
      <c r="FC1" s="634"/>
      <c r="FD1" s="610" t="s">
        <v>1047</v>
      </c>
      <c r="FE1" s="611"/>
      <c r="FF1" s="635" t="s">
        <v>1062</v>
      </c>
      <c r="FG1" s="635"/>
      <c r="FH1" s="633" t="s">
        <v>594</v>
      </c>
      <c r="FI1" s="634"/>
      <c r="FJ1" s="610" t="s">
        <v>1045</v>
      </c>
      <c r="FK1" s="611"/>
      <c r="FL1" s="635" t="s">
        <v>1063</v>
      </c>
      <c r="FM1" s="635"/>
      <c r="FN1" s="633" t="s">
        <v>594</v>
      </c>
      <c r="FO1" s="634"/>
      <c r="FP1" s="610" t="s">
        <v>1064</v>
      </c>
      <c r="FQ1" s="611"/>
      <c r="FR1" s="635" t="s">
        <v>1065</v>
      </c>
      <c r="FS1" s="635"/>
      <c r="FT1" s="633" t="s">
        <v>594</v>
      </c>
      <c r="FU1" s="634"/>
      <c r="FV1" s="610" t="s">
        <v>1064</v>
      </c>
      <c r="FW1" s="611"/>
      <c r="FX1" s="635" t="s">
        <v>1066</v>
      </c>
      <c r="FY1" s="635"/>
      <c r="FZ1" s="633" t="s">
        <v>594</v>
      </c>
      <c r="GA1" s="634"/>
      <c r="GB1" s="610" t="s">
        <v>1054</v>
      </c>
      <c r="GC1" s="611"/>
      <c r="GD1" s="635" t="s">
        <v>1067</v>
      </c>
      <c r="GE1" s="635"/>
      <c r="GF1" s="633" t="s">
        <v>594</v>
      </c>
      <c r="GG1" s="634"/>
      <c r="GH1" s="610" t="s">
        <v>1052</v>
      </c>
      <c r="GI1" s="611"/>
      <c r="GJ1" s="635" t="s">
        <v>1068</v>
      </c>
      <c r="GK1" s="635"/>
      <c r="GL1" s="633" t="s">
        <v>594</v>
      </c>
      <c r="GM1" s="634"/>
      <c r="GN1" s="610" t="s">
        <v>1052</v>
      </c>
      <c r="GO1" s="611"/>
      <c r="GP1" s="635" t="s">
        <v>1069</v>
      </c>
      <c r="GQ1" s="635"/>
      <c r="GR1" s="633" t="s">
        <v>594</v>
      </c>
      <c r="GS1" s="634"/>
      <c r="GT1" s="610" t="s">
        <v>1057</v>
      </c>
      <c r="GU1" s="611"/>
      <c r="GV1" s="635" t="s">
        <v>1070</v>
      </c>
      <c r="GW1" s="635"/>
      <c r="GX1" s="633" t="s">
        <v>594</v>
      </c>
      <c r="GY1" s="634"/>
      <c r="GZ1" s="610" t="s">
        <v>1071</v>
      </c>
      <c r="HA1" s="611"/>
      <c r="HB1" s="635" t="s">
        <v>1072</v>
      </c>
      <c r="HC1" s="635"/>
      <c r="HD1" s="633" t="s">
        <v>594</v>
      </c>
      <c r="HE1" s="634"/>
      <c r="HF1" s="610" t="s">
        <v>1059</v>
      </c>
      <c r="HG1" s="611"/>
      <c r="HH1" s="635" t="s">
        <v>1073</v>
      </c>
      <c r="HI1" s="635"/>
      <c r="HJ1" s="633" t="s">
        <v>594</v>
      </c>
      <c r="HK1" s="634"/>
      <c r="HL1" s="610" t="s">
        <v>1045</v>
      </c>
      <c r="HM1" s="611"/>
      <c r="HN1" s="635" t="s">
        <v>1074</v>
      </c>
      <c r="HO1" s="635"/>
      <c r="HP1" s="633" t="s">
        <v>594</v>
      </c>
      <c r="HQ1" s="634"/>
      <c r="HR1" s="610" t="s">
        <v>1045</v>
      </c>
      <c r="HS1" s="611"/>
      <c r="HT1" s="635" t="s">
        <v>1075</v>
      </c>
      <c r="HU1" s="635"/>
      <c r="HV1" s="633" t="s">
        <v>594</v>
      </c>
      <c r="HW1" s="634"/>
      <c r="HX1" s="610" t="s">
        <v>1054</v>
      </c>
      <c r="HY1" s="611"/>
      <c r="HZ1" s="635" t="s">
        <v>1076</v>
      </c>
      <c r="IA1" s="635"/>
      <c r="IB1" s="633" t="s">
        <v>594</v>
      </c>
      <c r="IC1" s="634"/>
      <c r="ID1" s="610" t="s">
        <v>1059</v>
      </c>
      <c r="IE1" s="611"/>
      <c r="IF1" s="635" t="s">
        <v>1077</v>
      </c>
      <c r="IG1" s="635"/>
      <c r="IH1" s="633" t="s">
        <v>594</v>
      </c>
      <c r="II1" s="634"/>
      <c r="IJ1" s="610" t="s">
        <v>1052</v>
      </c>
      <c r="IK1" s="611"/>
      <c r="IL1" s="635" t="s">
        <v>1078</v>
      </c>
      <c r="IM1" s="635"/>
      <c r="IN1" s="633" t="s">
        <v>594</v>
      </c>
      <c r="IO1" s="634"/>
      <c r="IP1" s="610" t="s">
        <v>1054</v>
      </c>
      <c r="IQ1" s="611"/>
      <c r="IR1" s="635" t="s">
        <v>1079</v>
      </c>
      <c r="IS1" s="635"/>
      <c r="IT1" s="633" t="s">
        <v>594</v>
      </c>
      <c r="IU1" s="634"/>
      <c r="IV1" s="610" t="s">
        <v>1080</v>
      </c>
      <c r="IW1" s="611"/>
      <c r="IX1" s="635" t="s">
        <v>1081</v>
      </c>
      <c r="IY1" s="635"/>
      <c r="IZ1" s="633" t="s">
        <v>594</v>
      </c>
      <c r="JA1" s="634"/>
      <c r="JB1" s="610" t="s">
        <v>1064</v>
      </c>
      <c r="JC1" s="611"/>
      <c r="JD1" s="635" t="s">
        <v>1082</v>
      </c>
      <c r="JE1" s="635"/>
      <c r="JF1" s="633" t="s">
        <v>594</v>
      </c>
      <c r="JG1" s="634"/>
      <c r="JH1" s="610" t="s">
        <v>1080</v>
      </c>
      <c r="JI1" s="611"/>
      <c r="JJ1" s="635" t="s">
        <v>1083</v>
      </c>
      <c r="JK1" s="635"/>
      <c r="JL1" s="580" t="s">
        <v>594</v>
      </c>
      <c r="JM1" s="111"/>
      <c r="JN1" s="546" t="s">
        <v>1080</v>
      </c>
      <c r="JO1" s="54"/>
      <c r="JP1" s="635" t="s">
        <v>1084</v>
      </c>
      <c r="JQ1" s="635"/>
      <c r="JR1" s="580" t="s">
        <v>594</v>
      </c>
      <c r="JS1" s="111"/>
      <c r="JT1" s="546" t="s">
        <v>1057</v>
      </c>
      <c r="JU1" s="54"/>
      <c r="JV1" s="635" t="s">
        <v>1085</v>
      </c>
      <c r="JW1" s="635"/>
      <c r="JX1" s="580" t="s">
        <v>594</v>
      </c>
      <c r="JY1" s="111"/>
      <c r="JZ1" s="546" t="s">
        <v>1086</v>
      </c>
      <c r="KA1" s="54"/>
      <c r="KB1" s="635" t="s">
        <v>1087</v>
      </c>
      <c r="KC1" s="635"/>
      <c r="KD1" s="580" t="s">
        <v>594</v>
      </c>
      <c r="KE1" s="111"/>
      <c r="KF1" s="546" t="s">
        <v>1045</v>
      </c>
      <c r="KG1" s="54"/>
      <c r="KH1" s="635" t="s">
        <v>1088</v>
      </c>
      <c r="KI1" s="635"/>
      <c r="KJ1" s="580" t="s">
        <v>594</v>
      </c>
      <c r="KK1" s="111"/>
      <c r="KL1" s="546" t="s">
        <v>1052</v>
      </c>
      <c r="KM1" s="54"/>
      <c r="KN1" s="635" t="s">
        <v>1089</v>
      </c>
      <c r="KO1" s="635"/>
      <c r="KP1" s="580" t="s">
        <v>594</v>
      </c>
      <c r="KQ1" s="111"/>
      <c r="KR1" s="546" t="s">
        <v>1052</v>
      </c>
      <c r="KS1" s="54"/>
      <c r="KT1" s="635" t="s">
        <v>1090</v>
      </c>
      <c r="KU1" s="635"/>
      <c r="KV1" s="580" t="s">
        <v>594</v>
      </c>
      <c r="KW1" s="111"/>
      <c r="KX1" s="546" t="s">
        <v>1052</v>
      </c>
      <c r="KY1" s="54"/>
      <c r="KZ1" s="635" t="s">
        <v>1091</v>
      </c>
      <c r="LA1" s="635"/>
      <c r="LB1" s="580" t="s">
        <v>594</v>
      </c>
      <c r="LC1" s="111"/>
      <c r="LD1" s="546" t="s">
        <v>1080</v>
      </c>
      <c r="LE1" s="54"/>
      <c r="LF1" s="635" t="s">
        <v>1092</v>
      </c>
      <c r="LG1" s="635"/>
      <c r="LH1" s="580" t="s">
        <v>594</v>
      </c>
      <c r="LI1" s="111"/>
      <c r="LJ1" s="546" t="s">
        <v>1080</v>
      </c>
      <c r="LK1" s="54"/>
      <c r="LL1" s="635" t="s">
        <v>1093</v>
      </c>
      <c r="LM1" s="635"/>
      <c r="LN1" s="580" t="s">
        <v>594</v>
      </c>
      <c r="LO1" s="309"/>
      <c r="LP1" s="546" t="s">
        <v>1080</v>
      </c>
      <c r="LQ1" s="54"/>
      <c r="LR1" s="635" t="s">
        <v>1094</v>
      </c>
      <c r="LS1" s="635"/>
      <c r="LT1" s="580" t="s">
        <v>594</v>
      </c>
      <c r="LU1" s="309"/>
      <c r="LV1" s="546" t="s">
        <v>1064</v>
      </c>
      <c r="LW1" s="54"/>
      <c r="LX1" s="635" t="s">
        <v>1095</v>
      </c>
      <c r="LY1" s="635"/>
      <c r="LZ1" s="580" t="s">
        <v>594</v>
      </c>
      <c r="MA1" s="309"/>
      <c r="MB1" s="546" t="s">
        <v>1080</v>
      </c>
      <c r="MC1" s="54"/>
      <c r="MD1" s="636" t="s">
        <v>1096</v>
      </c>
      <c r="ME1" s="635"/>
      <c r="MF1" s="580" t="s">
        <v>594</v>
      </c>
      <c r="MG1" s="309"/>
      <c r="MH1" s="546" t="s">
        <v>1080</v>
      </c>
      <c r="MI1" s="54"/>
      <c r="MJ1" s="636" t="s">
        <v>1097</v>
      </c>
      <c r="MK1" s="635"/>
      <c r="ML1" s="580" t="s">
        <v>594</v>
      </c>
      <c r="MM1" s="309"/>
      <c r="MN1" s="546" t="s">
        <v>1080</v>
      </c>
      <c r="MO1" s="54"/>
      <c r="MP1" s="636" t="s">
        <v>1098</v>
      </c>
      <c r="MQ1" s="635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6648.3699999999953</v>
      </c>
      <c r="MP2" s="14" t="s">
        <v>1109</v>
      </c>
      <c r="MQ2" s="51">
        <f>SUM(MQ7:MQ38)</f>
        <v>303416</v>
      </c>
    </row>
    <row r="3" spans="1:357">
      <c r="A3" s="654" t="s">
        <v>1110</v>
      </c>
      <c r="B3" s="654"/>
      <c r="E3" s="59" t="s">
        <v>123</v>
      </c>
      <c r="F3" s="58">
        <f>F2-F4</f>
        <v>17</v>
      </c>
      <c r="G3" s="654" t="s">
        <v>1110</v>
      </c>
      <c r="H3" s="654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6088.3699999999953</v>
      </c>
      <c r="MP3" s="14" t="s">
        <v>1135</v>
      </c>
      <c r="MQ3" s="51">
        <f>SUM(MQ12:MQ13)</f>
        <v>-181579</v>
      </c>
    </row>
    <row r="4" spans="1:357" ht="12.75" customHeight="1">
      <c r="A4" s="654"/>
      <c r="B4" s="654"/>
      <c r="E4" s="59" t="s">
        <v>134</v>
      </c>
      <c r="F4" s="58">
        <f>SUM(F14:F57)</f>
        <v>12750</v>
      </c>
      <c r="G4" s="654"/>
      <c r="H4" s="65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3426</v>
      </c>
      <c r="MO4" s="336">
        <f>MO2-MO5</f>
        <v>0.39999999999508873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SUM(MO6:MO52)</f>
        <v>6647.97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3438</v>
      </c>
      <c r="MO11" s="62">
        <v>140.37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3439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7" t="s">
        <v>1635</v>
      </c>
      <c r="DP14" s="638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5" t="s">
        <v>1653</v>
      </c>
      <c r="HK14" s="635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9" t="s">
        <v>1609</v>
      </c>
      <c r="KE15" s="639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7" t="s">
        <v>1869</v>
      </c>
      <c r="DJ18" s="638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49003</v>
      </c>
      <c r="MR18" s="338">
        <v>45467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1679</v>
      </c>
      <c r="MO20" s="49">
        <f>17.79+10+17.08+17.14+18+10+15.71+14.99+10</f>
        <v>130.70999999999998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0" t="s">
        <v>330</v>
      </c>
      <c r="N21" s="640"/>
      <c r="Q21" s="64" t="s">
        <v>355</v>
      </c>
      <c r="S21" s="640" t="s">
        <v>330</v>
      </c>
      <c r="T21" s="640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2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3443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3434</v>
      </c>
      <c r="MO21" s="49">
        <f>20+20+20</f>
        <v>60</v>
      </c>
      <c r="MP21" s="71" t="s">
        <v>1793</v>
      </c>
      <c r="MQ21" s="589">
        <v>-20</v>
      </c>
      <c r="MR21" s="338">
        <v>45467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2" t="s">
        <v>2097</v>
      </c>
      <c r="N22" s="642"/>
      <c r="Q22" s="64" t="s">
        <v>364</v>
      </c>
      <c r="S22" s="642" t="s">
        <v>2097</v>
      </c>
      <c r="T22" s="642"/>
      <c r="W22" s="72" t="s">
        <v>1742</v>
      </c>
      <c r="X22" s="14">
        <v>0</v>
      </c>
      <c r="Y22" s="640" t="s">
        <v>330</v>
      </c>
      <c r="Z22" s="640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2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2" t="s">
        <v>2123</v>
      </c>
      <c r="IU22" s="632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3433</v>
      </c>
      <c r="MO22" s="49">
        <f>4+5+10</f>
        <v>19</v>
      </c>
      <c r="MP22" s="67" t="s">
        <v>1851</v>
      </c>
      <c r="MQ22" s="51">
        <f>MP23-0.99*195000</f>
        <v>-2724</v>
      </c>
    </row>
    <row r="23" spans="1:357">
      <c r="A23" s="640" t="s">
        <v>330</v>
      </c>
      <c r="B23" s="640"/>
      <c r="E23" s="567" t="s">
        <v>402</v>
      </c>
      <c r="F23" s="64"/>
      <c r="G23" s="640" t="s">
        <v>330</v>
      </c>
      <c r="H23" s="640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42" t="s">
        <v>2097</v>
      </c>
      <c r="Z23" s="642"/>
      <c r="AE23" s="640" t="s">
        <v>330</v>
      </c>
      <c r="AF23" s="640"/>
      <c r="AK23" s="640" t="s">
        <v>330</v>
      </c>
      <c r="AL23" s="640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3" t="s">
        <v>2155</v>
      </c>
      <c r="EF23" s="643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52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52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2" t="s">
        <v>2123</v>
      </c>
      <c r="HK23" s="632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2" t="s">
        <v>2123</v>
      </c>
      <c r="HW23" s="632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2244</v>
      </c>
      <c r="MO23" s="49">
        <v>1593.84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42" t="s">
        <v>2097</v>
      </c>
      <c r="B24" s="642"/>
      <c r="E24" s="567" t="s">
        <v>271</v>
      </c>
      <c r="F24" s="64"/>
      <c r="G24" s="642" t="s">
        <v>2097</v>
      </c>
      <c r="H24" s="642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2189</v>
      </c>
      <c r="X24" s="14">
        <v>910.17</v>
      </c>
      <c r="Y24" s="641"/>
      <c r="Z24" s="641"/>
      <c r="AC24" s="79" t="s">
        <v>2190</v>
      </c>
      <c r="AD24" s="14">
        <v>90</v>
      </c>
      <c r="AE24" s="642" t="s">
        <v>2097</v>
      </c>
      <c r="AF24" s="642"/>
      <c r="AI24" s="78" t="s">
        <v>2191</v>
      </c>
      <c r="AJ24" s="14">
        <v>30</v>
      </c>
      <c r="AK24" s="642" t="s">
        <v>2097</v>
      </c>
      <c r="AL24" s="642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2"/>
      <c r="BH24" s="642"/>
      <c r="BK24" s="95" t="s">
        <v>2193</v>
      </c>
      <c r="BL24" s="67">
        <v>48.54</v>
      </c>
      <c r="BM24" s="642"/>
      <c r="BN24" s="642"/>
      <c r="BQ24" s="95" t="s">
        <v>1924</v>
      </c>
      <c r="BR24" s="67">
        <v>50.15</v>
      </c>
      <c r="BS24" s="642" t="s">
        <v>2194</v>
      </c>
      <c r="BT24" s="642"/>
      <c r="BW24" s="95" t="s">
        <v>1924</v>
      </c>
      <c r="BX24" s="67">
        <v>48.54</v>
      </c>
      <c r="BY24" s="642"/>
      <c r="BZ24" s="642"/>
      <c r="CC24" s="95" t="s">
        <v>1924</v>
      </c>
      <c r="CD24" s="67">
        <v>142.91</v>
      </c>
      <c r="CE24" s="642"/>
      <c r="CF24" s="642"/>
      <c r="CI24" s="95" t="s">
        <v>2195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2196</v>
      </c>
      <c r="CR24" s="641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52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3424</v>
      </c>
      <c r="MO24" s="49">
        <f>92.34+4</f>
        <v>96.34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2245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2246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4" t="s">
        <v>2155</v>
      </c>
      <c r="DZ25" s="645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3" t="s">
        <v>2155</v>
      </c>
      <c r="ES25" s="643"/>
      <c r="ET25" s="55" t="s">
        <v>1816</v>
      </c>
      <c r="EU25" s="100">
        <v>20000</v>
      </c>
      <c r="EW25" s="652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2" t="s">
        <v>2123</v>
      </c>
      <c r="IC25" s="632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2588</v>
      </c>
      <c r="MO25" s="49">
        <v>80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1"/>
      <c r="B26" s="641"/>
      <c r="F26" s="68"/>
      <c r="G26" s="641"/>
      <c r="H26" s="641"/>
      <c r="M26" s="646" t="s">
        <v>372</v>
      </c>
      <c r="N26" s="641"/>
      <c r="Q26" s="72" t="s">
        <v>1742</v>
      </c>
      <c r="R26" s="14">
        <v>0</v>
      </c>
      <c r="S26" s="646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2290</v>
      </c>
      <c r="AD26" s="21"/>
      <c r="AE26" s="646" t="s">
        <v>372</v>
      </c>
      <c r="AF26" s="641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3" t="s">
        <v>2155</v>
      </c>
      <c r="EY26" s="643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2" t="s">
        <v>2123</v>
      </c>
      <c r="HQ26" s="632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2289</v>
      </c>
      <c r="MO26" s="49">
        <f>48.32+7.79</f>
        <v>56.11</v>
      </c>
      <c r="MP26" s="69" t="s">
        <v>1601</v>
      </c>
      <c r="MQ26" s="51">
        <v>643</v>
      </c>
      <c r="MR26" s="338" t="s">
        <v>3442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2338</v>
      </c>
      <c r="L27" s="14">
        <f>60</f>
        <v>60</v>
      </c>
      <c r="M27" s="646" t="s">
        <v>2339</v>
      </c>
      <c r="N27" s="641"/>
      <c r="Q27" s="72" t="s">
        <v>2340</v>
      </c>
      <c r="R27" s="67">
        <v>200</v>
      </c>
      <c r="S27" s="646" t="s">
        <v>2339</v>
      </c>
      <c r="T27" s="641"/>
      <c r="W27" s="73" t="s">
        <v>1992</v>
      </c>
      <c r="X27" s="14">
        <v>61.35</v>
      </c>
      <c r="Y27" s="646" t="s">
        <v>372</v>
      </c>
      <c r="Z27" s="641"/>
      <c r="AC27" s="21" t="s">
        <v>2341</v>
      </c>
      <c r="AD27" s="21">
        <f>53+207+63</f>
        <v>323</v>
      </c>
      <c r="AE27" s="646" t="s">
        <v>2339</v>
      </c>
      <c r="AF27" s="641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3" t="s">
        <v>2361</v>
      </c>
      <c r="FE27" s="643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2337</v>
      </c>
      <c r="MO27" s="49">
        <v>60.79</v>
      </c>
      <c r="MP27" s="69" t="s">
        <v>3440</v>
      </c>
      <c r="MQ27" s="51">
        <v>10</v>
      </c>
      <c r="MR27" s="338">
        <v>45468</v>
      </c>
    </row>
    <row r="28" spans="1:357">
      <c r="A28" s="646" t="s">
        <v>372</v>
      </c>
      <c r="B28" s="641"/>
      <c r="E28" s="569" t="s">
        <v>427</v>
      </c>
      <c r="F28" s="68"/>
      <c r="G28" s="646" t="s">
        <v>372</v>
      </c>
      <c r="H28" s="641"/>
      <c r="K28" s="73" t="s">
        <v>1992</v>
      </c>
      <c r="L28" s="14">
        <v>0</v>
      </c>
      <c r="M28" s="647" t="s">
        <v>197</v>
      </c>
      <c r="N28" s="647"/>
      <c r="Q28" s="72" t="s">
        <v>2189</v>
      </c>
      <c r="R28" s="14">
        <v>0</v>
      </c>
      <c r="S28" s="647" t="s">
        <v>197</v>
      </c>
      <c r="T28" s="647"/>
      <c r="W28" s="73" t="s">
        <v>2047</v>
      </c>
      <c r="X28" s="14">
        <v>64</v>
      </c>
      <c r="Y28" s="646" t="s">
        <v>2339</v>
      </c>
      <c r="Z28" s="641"/>
      <c r="AC28" s="21" t="s">
        <v>2399</v>
      </c>
      <c r="AD28" s="21">
        <f>63+46</f>
        <v>109</v>
      </c>
      <c r="AE28" s="647" t="s">
        <v>197</v>
      </c>
      <c r="AF28" s="647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3" t="s">
        <v>2155</v>
      </c>
      <c r="EM28" s="643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2" t="s">
        <v>2123</v>
      </c>
      <c r="JA28" s="632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2398</v>
      </c>
      <c r="MO28" s="49">
        <v>48.8</v>
      </c>
      <c r="MP28" s="55" t="s">
        <v>2182</v>
      </c>
      <c r="MQ28" s="51">
        <v>170</v>
      </c>
      <c r="MR28" s="338">
        <v>45453</v>
      </c>
    </row>
    <row r="29" spans="1:357">
      <c r="A29" s="646" t="s">
        <v>2339</v>
      </c>
      <c r="B29" s="641"/>
      <c r="E29" s="569" t="s">
        <v>431</v>
      </c>
      <c r="F29" s="68"/>
      <c r="G29" s="646" t="s">
        <v>2339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2098</v>
      </c>
      <c r="X29" s="14">
        <v>100.01</v>
      </c>
      <c r="Y29" s="647" t="s">
        <v>197</v>
      </c>
      <c r="Z29" s="647"/>
      <c r="AC29" s="14" t="s">
        <v>2451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3" t="s">
        <v>2361</v>
      </c>
      <c r="FK29" s="643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2450</v>
      </c>
      <c r="MO29" s="339">
        <v>27</v>
      </c>
      <c r="MP29" s="71" t="s">
        <v>2076</v>
      </c>
      <c r="MQ29" s="51">
        <v>1000</v>
      </c>
    </row>
    <row r="30" spans="1:357">
      <c r="A30" s="647" t="s">
        <v>197</v>
      </c>
      <c r="B30" s="647"/>
      <c r="E30" s="569" t="s">
        <v>2494</v>
      </c>
      <c r="F30" s="59"/>
      <c r="G30" s="647" t="s">
        <v>197</v>
      </c>
      <c r="H30" s="647"/>
      <c r="K30" s="73" t="s">
        <v>2098</v>
      </c>
      <c r="L30" s="14">
        <v>50.01</v>
      </c>
      <c r="M30" s="651" t="s">
        <v>2495</v>
      </c>
      <c r="N30" s="651"/>
      <c r="Q30" s="73" t="s">
        <v>1860</v>
      </c>
      <c r="R30" s="14">
        <v>26</v>
      </c>
      <c r="S30" s="651" t="s">
        <v>2495</v>
      </c>
      <c r="T30" s="651"/>
      <c r="Y30" s="641" t="s">
        <v>300</v>
      </c>
      <c r="Z30" s="641"/>
      <c r="AC30" s="14" t="s">
        <v>2496</v>
      </c>
      <c r="AD30" s="14">
        <v>10</v>
      </c>
      <c r="AE30" s="651" t="s">
        <v>2495</v>
      </c>
      <c r="AF30" s="651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3419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42" t="s">
        <v>363</v>
      </c>
      <c r="N31" s="642"/>
      <c r="Q31" s="73" t="s">
        <v>1924</v>
      </c>
      <c r="R31" s="14">
        <v>55</v>
      </c>
      <c r="S31" s="642" t="s">
        <v>363</v>
      </c>
      <c r="T31" s="642"/>
      <c r="W31" s="74" t="s">
        <v>2545</v>
      </c>
      <c r="X31" s="74">
        <v>0</v>
      </c>
      <c r="Y31" s="651" t="s">
        <v>2495</v>
      </c>
      <c r="Z31" s="651"/>
      <c r="AE31" s="642" t="s">
        <v>363</v>
      </c>
      <c r="AF31" s="642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58" t="s">
        <v>2554</v>
      </c>
      <c r="DP31" s="658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3417</v>
      </c>
      <c r="MO31" s="49">
        <v>34</v>
      </c>
      <c r="MP31" s="214">
        <v>0</v>
      </c>
      <c r="MQ31" s="51" t="s">
        <v>2448</v>
      </c>
    </row>
    <row r="32" spans="1:357">
      <c r="A32" s="651" t="s">
        <v>2495</v>
      </c>
      <c r="B32" s="651"/>
      <c r="C32" s="70"/>
      <c r="D32" s="70"/>
      <c r="E32" s="70"/>
      <c r="F32" s="70"/>
      <c r="G32" s="651" t="s">
        <v>2495</v>
      </c>
      <c r="H32" s="651"/>
      <c r="K32" s="74" t="s">
        <v>2594</v>
      </c>
      <c r="L32" s="74"/>
      <c r="M32" s="648" t="s">
        <v>2579</v>
      </c>
      <c r="N32" s="648"/>
      <c r="Q32" s="73" t="s">
        <v>1992</v>
      </c>
      <c r="R32" s="14">
        <v>77.239999999999995</v>
      </c>
      <c r="S32" s="648" t="s">
        <v>2579</v>
      </c>
      <c r="T32" s="648"/>
      <c r="Y32" s="642" t="s">
        <v>363</v>
      </c>
      <c r="Z32" s="642"/>
      <c r="AC32" s="576" t="s">
        <v>1398</v>
      </c>
      <c r="AD32" s="14">
        <v>350</v>
      </c>
      <c r="AE32" s="648" t="s">
        <v>2579</v>
      </c>
      <c r="AF32" s="64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9" t="s">
        <v>2483</v>
      </c>
      <c r="DB32" s="650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2" t="s">
        <v>2123</v>
      </c>
      <c r="IO32" s="632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3425</v>
      </c>
      <c r="MO32" s="49">
        <v>8.8000000000000007</v>
      </c>
      <c r="MP32" s="75" t="s">
        <v>2224</v>
      </c>
      <c r="MQ32" s="49"/>
    </row>
    <row r="33" spans="1:357">
      <c r="A33" s="642" t="s">
        <v>363</v>
      </c>
      <c r="B33" s="642"/>
      <c r="E33" s="577" t="s">
        <v>455</v>
      </c>
      <c r="F33" s="59"/>
      <c r="G33" s="642" t="s">
        <v>363</v>
      </c>
      <c r="H33" s="642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48" t="s">
        <v>2579</v>
      </c>
      <c r="Z33" s="64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SUM(MO11:MO20)</f>
        <v>569.69999999999993</v>
      </c>
      <c r="MN33" s="328" t="s">
        <v>3428</v>
      </c>
      <c r="MO33" s="49">
        <f>19.69+33.2</f>
        <v>52.89</v>
      </c>
      <c r="MP33" s="592" t="s">
        <v>3441</v>
      </c>
      <c r="MQ33" s="51">
        <v>9000</v>
      </c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SUM(MO38:MO39)</f>
        <v>1545.0800000000002</v>
      </c>
      <c r="MN34" s="328" t="s">
        <v>3432</v>
      </c>
      <c r="MO34" s="49">
        <v>8.3000000000000007</v>
      </c>
      <c r="MS34" s="14">
        <v>40.43</v>
      </c>
    </row>
    <row r="35" spans="1:357" ht="14.25" customHeight="1">
      <c r="A35" s="655"/>
      <c r="B35" s="655"/>
      <c r="E35" s="572" t="s">
        <v>493</v>
      </c>
      <c r="F35" s="59">
        <v>250</v>
      </c>
      <c r="G35" s="655"/>
      <c r="H35" s="655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SUM(MO40:MO41)</f>
        <v>596.48</v>
      </c>
      <c r="MN35" s="328" t="s">
        <v>2633</v>
      </c>
      <c r="MO35" s="49">
        <v>30.5</v>
      </c>
      <c r="MP35" s="71" t="s">
        <v>2282</v>
      </c>
      <c r="MQ35" s="51"/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56" t="s">
        <v>2155</v>
      </c>
      <c r="DT36" s="657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SUM(MO21:MO37)</f>
        <v>2258.6099999999997</v>
      </c>
      <c r="MN36" s="328" t="s">
        <v>3436</v>
      </c>
      <c r="MO36" s="49">
        <v>28.74</v>
      </c>
      <c r="MP36" s="75" t="s">
        <v>2129</v>
      </c>
      <c r="MQ36" s="49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SUM(MO26:MO37)</f>
        <v>409.42999999999995</v>
      </c>
      <c r="MN37" s="328" t="s">
        <v>3437</v>
      </c>
      <c r="MO37" s="49">
        <v>31.53</v>
      </c>
      <c r="MP37" s="586" t="s">
        <v>3418</v>
      </c>
      <c r="MQ37" s="14">
        <v>135</v>
      </c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73" t="s">
        <v>2644</v>
      </c>
      <c r="MO38" s="63">
        <f>1294.38+250.7</f>
        <v>1545.0800000000002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58" t="s">
        <v>2554</v>
      </c>
      <c r="DJ39" s="658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2447</v>
      </c>
      <c r="MO39" s="63"/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2" t="s">
        <v>2123</v>
      </c>
      <c r="II40" s="632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121" t="s">
        <v>2748</v>
      </c>
      <c r="MO40" s="63">
        <v>550</v>
      </c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47" t="s">
        <v>2961</v>
      </c>
      <c r="KO41" s="647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3427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50" t="s">
        <v>2388</v>
      </c>
      <c r="MO42" s="52">
        <f>157+29+289+60+40</f>
        <v>575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333">
        <v>40.43</v>
      </c>
      <c r="MO43" s="52"/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178" t="s">
        <v>2483</v>
      </c>
      <c r="MO44" s="22">
        <f>MK28+MM39-MQ28</f>
        <v>70</v>
      </c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204">
        <v>40</v>
      </c>
      <c r="MO45" s="22" t="s">
        <v>2921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28.7</v>
      </c>
      <c r="MO46" s="283" t="s">
        <v>3420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8</v>
      </c>
      <c r="MO47" s="283" t="s">
        <v>3421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/>
      <c r="MO48" s="283"/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53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71" t="s">
        <v>3153</v>
      </c>
      <c r="MO49" s="248">
        <v>425.1</v>
      </c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53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3430</v>
      </c>
      <c r="MO50" s="67">
        <v>48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53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/>
      <c r="MO51" s="248"/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53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63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O53" s="245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67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2024-06-25T10:17:41Z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