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484E392-FD78-4C19-AE93-CBD5A065CEE4}" xr6:coauthVersionLast="38" xr6:coauthVersionMax="38" xr10:uidLastSave="{00000000-0000-0000-0000-000000000000}"/>
  <bookViews>
    <workbookView xWindow="150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24" i="32" l="1"/>
  <c r="KA24" i="32" l="1"/>
  <c r="KA10" i="32" l="1"/>
  <c r="KA21" i="32" l="1"/>
  <c r="JY15" i="32" l="1"/>
  <c r="KA13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32" i="32" l="1"/>
  <c r="KA20" i="32" l="1"/>
  <c r="KA34" i="32" l="1"/>
  <c r="KA5" i="32" s="1"/>
  <c r="JS14" i="32" l="1"/>
  <c r="JS30" i="32" l="1"/>
  <c r="JS28" i="32"/>
  <c r="JS25" i="32"/>
  <c r="JY22" i="32" l="1"/>
  <c r="JY2" i="32"/>
  <c r="JY21" i="32"/>
  <c r="JY23" i="32"/>
  <c r="JY26" i="32"/>
  <c r="JY27" i="32"/>
  <c r="JY25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KC3" i="32" l="1"/>
  <c r="KC2" i="32" s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<sst xmlns="http://schemas.openxmlformats.org/spreadsheetml/2006/main" count="7270" uniqueCount="2943">
  <si>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</si>
  <si>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</si>
  <si>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</si>
  <si>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</si>
  <si>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</si>
  <si>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</si>
  <si>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</si>
  <si>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</si>
  <si>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</si>
  <si>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</si>
  <si>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</si>
  <si>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</si>
  <si>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</si>
  <si>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</si>
  <si>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</si>
  <si>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</si>
  <si>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</si>
  <si>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</si>
  <si>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</si>
  <si>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</si>
  <si>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</si>
  <si>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</si>
  <si>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</si>
  <si>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</si>
  <si>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</si>
  <si>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</si>
  <si>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</si>
  <si>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</si>
  <si>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</si>
  <si>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</si>
  <si>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</si>
  <si>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</si>
  <si>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</si>
  <si>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</si>
  <si>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</si>
  <si>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</si>
  <si>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</si>
  <si>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</si>
  <si>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</si>
  <si>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</si>
  <si>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</si>
  <si>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</si>
  <si>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</si>
  <si>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</si>
  <si>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</si>
  <si>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</si>
  <si>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</si>
  <si>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</si>
  <si>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</si>
  <si>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</si>
  <si>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</si>
  <si>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</si>
  <si>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</si>
  <si>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</si>
  <si>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</si>
  <si>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</si>
  <si>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</si>
  <si>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</si>
  <si>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</si>
  <si>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</si>
  <si>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</si>
  <si>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</si>
  <si>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</si>
  <si>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</si>
  <si>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</si>
  <si>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</si>
  <si>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</si>
  <si>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</si>
  <si>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</si>
  <si>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</si>
  <si>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</si>
  <si>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</si>
  <si>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</si>
  <si>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</si>
  <si>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</si>
  <si>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</si>
  <si>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</si>
  <si>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</si>
  <si>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</si>
  <si>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</si>
  <si>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</si>
  <si>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</si>
  <si>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</si>
  <si>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</si>
  <si>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</si>
  <si>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</si>
  <si>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</si>
  <si>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</si>
  <si>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</si>
  <si>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</si>
  <si>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</si>
  <si>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</si>
  <si>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</si>
  <si>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</si>
  <si>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</si>
  <si>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</si>
  <si>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</si>
  <si>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</si>
  <si>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</si>
  <si>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</si>
  <si>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</si>
  <si>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</si>
  <si>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</si>
  <si>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</si>
  <si>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</si>
  <si>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</si>
  <si>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</si>
  <si>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</si>
  <si>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</si>
  <si>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</si>
  <si>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</si>
  <si>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</si>
  <si>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</si>
  <si>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</si>
  <si>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</si>
  <si>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</si>
  <si>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</si>
  <si>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</si>
  <si>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</si>
  <si>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</si>
  <si>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</si>
  <si>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</si>
  <si>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</si>
  <si>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</si>
  <si>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</si>
  <si>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</si>
  <si>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</si>
  <si>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</si>
  <si>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</si>
  <si>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</si>
  <si>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</si>
  <si>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</si>
  <si>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</si>
  <si>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</si>
  <si>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</si>
  <si>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</si>
  <si>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</si>
  <si>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</si>
  <si>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</si>
  <si>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</si>
  <si>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</si>
  <si>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</si>
  <si>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</si>
  <si>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</si>
  <si>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</si>
  <si>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</si>
  <si>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</si>
  <si>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</si>
  <si>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</si>
  <si>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</si>
  <si>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</si>
  <si>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</si>
  <si>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</si>
  <si>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</si>
  <si>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</si>
  <si>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</si>
  <si>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</si>
  <si>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</si>
  <si>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</si>
  <si>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</si>
  <si>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</si>
  <si>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</si>
  <si>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</si>
  <si>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</si>
  <si>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</si>
  <si>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</si>
  <si>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</si>
  <si>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</si>
  <si>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</si>
  <si>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</si>
  <si>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</si>
  <si>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</si>
  <si>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</si>
  <si>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</si>
  <si>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</si>
  <si>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</si>
  <si>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</si>
  <si>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</si>
  <si>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</si>
  <si>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</si>
  <si>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</si>
  <si>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</si>
  <si>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</si>
  <si>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</si>
  <si>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</si>
  <si>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</si>
  <si>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</si>
  <si>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</si>
  <si>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</si>
  <si>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</si>
  <si>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</si>
  <si>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</si>
  <si>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</si>
  <si>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</si>
  <si>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</si>
  <si>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</si>
  <si>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</si>
  <si>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</si>
  <si>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</si>
  <si>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</si>
  <si>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</si>
  <si>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</si>
  <si>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</si>
  <si>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</si>
  <si>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</si>
  <si>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</si>
  <si>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</si>
  <si>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</si>
  <si>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</si>
  <si>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</si>
  <si>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</si>
  <si>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</si>
  <si>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</si>
  <si>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</si>
  <si>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</si>
  <si>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</si>
  <si>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</si>
  <si>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</si>
  <si>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</si>
  <si>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</si>
  <si>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</si>
  <si>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</si>
  <si>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</si>
  <si>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</si>
  <si>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</si>
  <si>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</si>
  <si>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</si>
  <si>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</si>
  <si>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</si>
  <si>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</si>
  <si>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</si>
  <si>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</si>
  <si>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</si>
  <si>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</si>
  <si>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</si>
  <si>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</si>
  <si>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</si>
  <si>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</si>
  <si>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</si>
  <si>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</si>
  <si>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</si>
  <si>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</si>
  <si>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</si>
  <si>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</si>
  <si>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</si>
  <si>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</si>
  <si>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</si>
  <si>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</si>
  <si>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</si>
  <si>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</si>
  <si>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</si>
  <si>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</si>
  <si>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</si>
  <si>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</si>
  <si>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</si>
  <si>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</si>
  <si>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</si>
  <si>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</si>
  <si>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</si>
  <si>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</si>
  <si>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</si>
  <si>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</si>
  <si>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</si>
  <si>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</si>
  <si>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</si>
  <si>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</si>
  <si>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</si>
  <si>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</si>
  <si>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</si>
  <si>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</si>
  <si>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</si>
  <si>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</si>
  <si>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</si>
  <si>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</si>
  <si>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</si>
  <si>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</si>
  <si>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</si>
  <si>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</si>
  <si>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</si>
  <si>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</si>
  <si>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</si>
  <si>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</si>
  <si>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</si>
  <si>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</si>
  <si>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</si>
  <si>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</si>
  <si>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</si>
  <si>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</si>
  <si>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</si>
  <si>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</si>
  <si>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</si>
  <si>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</si>
  <si>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</si>
  <si>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</si>
  <si>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</si>
  <si>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</si>
  <si>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</si>
  <si>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</si>
  <si>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</si>
  <si>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</si>
  <si>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</si>
  <si>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</si>
  <si>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</si>
  <si>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</si>
  <si>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</si>
  <si>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</si>
  <si>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</si>
  <si>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</si>
  <si>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</si>
  <si>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</si>
  <si>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</si>
  <si>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</si>
  <si>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</si>
  <si>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</si>
  <si>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</si>
  <si>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</si>
  <si>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</si>
  <si>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</si>
  <si>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</si>
  <si>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</si>
  <si>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</si>
  <si>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</si>
  <si>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</si>
  <si>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</si>
  <si>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</si>
  <si>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</si>
  <si>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</si>
  <si>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</si>
  <si>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</si>
  <si>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</si>
  <si>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</si>
  <si>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</si>
  <si>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</si>
  <si>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</si>
  <si>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</si>
  <si>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</si>
  <si>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</si>
  <si>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</si>
  <si>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</si>
  <si>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</si>
  <si>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</si>
  <si>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</si>
  <si>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</si>
  <si>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</si>
  <si>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</si>
  <si>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</si>
  <si>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</si>
  <si>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</si>
  <si>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</si>
  <si>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</si>
  <si>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</si>
  <si>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</si>
  <si>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</si>
  <si>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</si>
  <si>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</si>
  <si>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</si>
  <si>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</si>
  <si>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</si>
  <si>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</si>
  <si>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</si>
  <si>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</si>
  <si>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</si>
  <si>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</si>
  <si>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</si>
  <si>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</si>
  <si>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</si>
  <si>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</si>
  <si>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</si>
  <si>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</si>
  <si>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</si>
  <si>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</si>
  <si>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</si>
  <si>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</si>
  <si>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</si>
  <si>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</si>
  <si>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</si>
  <si>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</si>
  <si>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</si>
  <si>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</si>
  <si>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</si>
  <si>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</si>
  <si>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</si>
  <si>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</si>
  <si>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</si>
  <si>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</si>
  <si>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</si>
  <si>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</si>
  <si>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</si>
  <si>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</si>
  <si>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</si>
  <si>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</si>
  <si>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</si>
  <si>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</si>
  <si>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</si>
  <si>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</si>
  <si>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</si>
  <si>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</si>
  <si>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</si>
  <si>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</si>
  <si>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</si>
  <si>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</si>
  <si>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</si>
  <si>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</si>
  <si>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</si>
  <si>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</si>
  <si>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</si>
  <si>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</si>
  <si>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</si>
  <si>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</si>
  <si>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</si>
  <si>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</si>
  <si>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</si>
  <si>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</si>
  <si>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</si>
  <si>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</si>
  <si>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</si>
  <si>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</si>
  <si>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</si>
  <si>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</si>
  <si>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</si>
  <si>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</si>
  <si>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</si>
  <si>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</si>
  <si>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</si>
  <si>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</si>
  <si>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</si>
  <si>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</si>
  <si>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</si>
  <si>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</si>
  <si>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</si>
  <si>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</si>
  <si>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</si>
  <si>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</si>
  <si>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</si>
  <si>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</si>
  <si>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</si>
  <si>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</si>
  <si>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</si>
  <si>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</si>
  <si>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</si>
  <si>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</si>
  <si>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</si>
  <si>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</si>
  <si>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</si>
  <si>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</si>
  <si>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</si>
  <si>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</si>
  <si>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</si>
  <si>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</si>
  <si>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</si>
  <si>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</si>
  <si>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</si>
  <si>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</si>
  <si>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</si>
  <si>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</si>
  <si>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</si>
  <si>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</si>
  <si>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</si>
  <si>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</si>
  <si>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</si>
  <si>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</si>
  <si>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</si>
  <si>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</si>
  <si>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</si>
  <si>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</si>
  <si>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</si>
  <si>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</si>
  <si>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</si>
  <si>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</si>
  <si>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</si>
  <si>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</si>
  <si>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</si>
  <si>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</si>
  <si>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</si>
  <si>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</si>
  <si>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</si>
  <si>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</si>
  <si>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</si>
  <si>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</si>
  <si>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</si>
  <si>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</si>
  <si>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</si>
  <si>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</si>
  <si>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</si>
  <si>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</si>
  <si>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</si>
  <si>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</si>
  <si>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</si>
  <si>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</si>
  <si>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</si>
  <si>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</si>
  <si>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</si>
  <si>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</si>
  <si>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</si>
  <si>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</si>
  <si>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</si>
  <si>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</si>
  <si>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</si>
  <si>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</si>
  <si>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</si>
  <si>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</si>
  <si>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</si>
  <si>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</si>
  <si>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</si>
  <si>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</si>
  <si>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</si>
  <si>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</si>
  <si>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</si>
  <si>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</si>
  <si>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</si>
  <si>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</si>
  <si>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</si>
  <si>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</si>
  <si>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</si>
  <si>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</si>
  <si>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</si>
  <si>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</si>
  <si>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</si>
  <si>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</si>
  <si>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</si>
  <si>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</si>
  <si>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</si>
  <si>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</si>
  <si>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</si>
  <si>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</si>
  <si>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</si>
  <si>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</si>
  <si>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</si>
  <si>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</si>
  <si>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</si>
  <si>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</si>
  <si>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</si>
  <si>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</si>
  <si>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</si>
  <si>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</si>
  <si>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</si>
  <si>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</si>
  <si>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</si>
  <si>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</si>
  <si>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</si>
  <si>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</si>
  <si>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</si>
  <si>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</si>
  <si>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</si>
  <si>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</si>
  <si>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</si>
  <si>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</si>
  <si>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</si>
  <si>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</si>
  <si>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</si>
  <si>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</si>
  <si>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</si>
  <si>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</si>
  <si>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</si>
  <si>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</si>
  <si>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</si>
  <si>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</si>
  <si>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</si>
  <si>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</si>
  <si>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</si>
  <si>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</si>
  <si>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</si>
  <si>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</si>
  <si>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</si>
  <si>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</si>
  <si>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</si>
  <si>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</si>
  <si>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</si>
  <si>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</si>
  <si>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</si>
  <si>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</si>
  <si>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</si>
  <si>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</si>
  <si>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</si>
  <si>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</si>
  <si>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</si>
  <si>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</si>
  <si>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</si>
  <si>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</si>
  <si>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</si>
  <si>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</si>
  <si>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</si>
  <si>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</si>
  <si>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</si>
  <si>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</si>
  <si>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</si>
  <si>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</si>
  <si>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</si>
  <si>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</si>
  <si>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</si>
  <si>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</si>
  <si>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</si>
  <si>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</si>
  <si>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</si>
  <si>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</si>
  <si>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</si>
  <si>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</si>
  <si>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</si>
  <si>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</si>
  <si>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</si>
  <si>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</si>
  <si>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</si>
  <si>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</si>
  <si>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</si>
  <si>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</si>
  <si>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</si>
  <si>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</si>
  <si>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</si>
  <si>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</si>
  <si>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</si>
  <si>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</si>
  <si>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</si>
  <si>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</si>
  <si>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</si>
  <si>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</si>
  <si>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</si>
  <si>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</si>
  <si>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</si>
  <si>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</si>
  <si>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</si>
  <si>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</si>
  <si>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</si>
  <si>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</si>
  <si>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</si>
  <si>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</si>
  <si>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</si>
  <si>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</si>
  <si>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</si>
  <si>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</si>
  <si>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</si>
  <si>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</si>
  <si>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</si>
  <si>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</si>
  <si>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</si>
  <si>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</si>
  <si>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</si>
  <si>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</si>
  <si>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</si>
  <si>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</si>
  <si>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</si>
  <si>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</si>
  <si>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</si>
  <si>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</si>
  <si>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</si>
  <si>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</si>
  <si>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</si>
  <si>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</si>
  <si>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</si>
  <si>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</si>
  <si>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</si>
  <si>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</si>
  <si>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</si>
  <si>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</si>
  <si>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</si>
  <si>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</si>
  <si>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</si>
  <si>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</si>
  <si>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</si>
  <si>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</si>
  <si>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</si>
  <si>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</si>
  <si>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</si>
  <si>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</si>
  <si>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</si>
  <si>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</si>
  <si>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</si>
  <si>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</si>
  <si>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</si>
  <si>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</si>
  <si>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</si>
  <si>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</si>
  <si>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</si>
  <si>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</si>
  <si>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</si>
  <si>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</si>
  <si>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</si>
  <si>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</si>
  <si>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</si>
  <si>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</si>
  <si>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</si>
  <si>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</si>
  <si>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</si>
  <si>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</si>
  <si>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</si>
  <si>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</si>
  <si>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</si>
  <si>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</si>
  <si>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</si>
  <si>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</si>
  <si>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</si>
  <si>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</si>
  <si>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</si>
  <si>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</si>
  <si>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</si>
  <si>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</si>
  <si>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</si>
  <si>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</si>
  <si>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</si>
  <si>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</si>
  <si>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</si>
  <si>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</si>
  <si>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</si>
  <si>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</si>
  <si>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</si>
  <si>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</si>
  <si>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</si>
  <si>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</si>
  <si>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</si>
  <si>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</si>
  <si>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</si>
  <si>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</si>
  <si>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</si>
  <si>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</si>
  <si>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</si>
  <si>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</si>
  <si>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</si>
  <si>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</si>
  <si>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</si>
  <si>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</si>
  <si>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</si>
  <si>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</si>
  <si>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</si>
  <si>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</si>
  <si>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</si>
  <si>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</si>
  <si>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</si>
  <si>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</si>
  <si>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</si>
  <si>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</si>
  <si>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</si>
  <si>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</si>
  <si>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</si>
  <si>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</si>
  <si>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</si>
  <si>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</si>
  <si>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</si>
  <si>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</si>
  <si>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</si>
  <si>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</si>
  <si>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</si>
  <si>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</si>
  <si>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</si>
  <si>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</si>
  <si>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</si>
  <si>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</si>
  <si>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</si>
  <si>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</si>
  <si>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</si>
  <si>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</si>
  <si>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</si>
  <si>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</si>
  <si>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</si>
  <si>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</si>
  <si>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</si>
  <si>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</si>
  <si>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</si>
  <si>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</si>
  <si>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</si>
  <si>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</si>
  <si>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</si>
  <si>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</si>
  <si>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</si>
  <si>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</si>
  <si>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</si>
  <si>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</si>
  <si>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</si>
  <si>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</si>
  <si>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</si>
  <si>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</si>
  <si>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</si>
  <si>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</si>
  <si>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</si>
  <si>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</si>
  <si>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</si>
  <si>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</si>
  <si>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</si>
  <si>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</si>
  <si>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</si>
  <si>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</si>
  <si>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</si>
  <si>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</si>
  <si>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</si>
  <si>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</si>
  <si>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</si>
  <si>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</si>
  <si>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</si>
  <si>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</si>
  <si>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</si>
  <si>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</si>
  <si>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</si>
  <si>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</si>
  <si>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</si>
  <si>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</si>
  <si>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</si>
  <si>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</si>
  <si>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</si>
  <si>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</si>
  <si>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</si>
  <si>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</si>
  <si>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</si>
  <si>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</si>
  <si>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</si>
  <si>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</si>
  <si>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</si>
  <si>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</si>
  <si>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</si>
  <si>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</si>
  <si>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</si>
  <si>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</si>
  <si>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</si>
  <si>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</si>
  <si>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</si>
  <si>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</si>
  <si>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</si>
  <si>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</si>
  <si>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</si>
  <si>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</si>
  <si>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</si>
  <si>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</si>
  <si>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</si>
  <si>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</si>
  <si>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</si>
  <si>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</si>
  <si>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</si>
  <si>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</si>
  <si>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</si>
  <si>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</si>
  <si>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</si>
  <si>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</si>
  <si>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</si>
  <si>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</si>
  <si>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</si>
  <si>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</si>
  <si>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</si>
  <si>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</si>
  <si>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</si>
  <si>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</si>
  <si>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</si>
  <si>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</si>
  <si>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</si>
  <si>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</si>
  <si>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</si>
  <si>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</si>
  <si>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</si>
  <si>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</si>
  <si>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</si>
  <si>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</si>
  <si>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</si>
  <si>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</si>
  <si>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</si>
  <si>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</si>
  <si>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</si>
  <si>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</si>
  <si>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</si>
  <si>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</si>
  <si>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</si>
  <si>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</si>
  <si>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</si>
  <si>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</si>
  <si>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</si>
  <si>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</si>
  <si>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</si>
  <si>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</si>
  <si>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</si>
  <si>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</si>
  <si>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</si>
  <si>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</si>
  <si>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</si>
  <si>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</si>
  <si>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</si>
  <si>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</si>
  <si>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</si>
  <si>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</si>
  <si>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</si>
  <si>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</si>
  <si>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</si>
  <si>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</si>
  <si>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</si>
  <si>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</si>
  <si>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</si>
  <si>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</si>
  <si>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</si>
  <si>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</si>
  <si>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</si>
  <si>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</si>
  <si>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</si>
  <si>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</si>
  <si>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</si>
  <si>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</si>
  <si>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</si>
  <si>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</si>
  <si>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</si>
  <si>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</si>
  <si>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</si>
  <si>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</si>
  <si>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</si>
  <si>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</si>
  <si>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</si>
  <si>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</si>
  <si>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</si>
  <si>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</si>
  <si>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</si>
  <si>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</si>
  <si>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</si>
  <si>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</si>
  <si>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</si>
  <si>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</si>
  <si>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</si>
  <si>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</si>
  <si>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</si>
  <si>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</si>
  <si>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</si>
  <si>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</si>
  <si>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</si>
  <si>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</si>
  <si>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</si>
  <si>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</si>
  <si>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</si>
  <si>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</si>
  <si>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</si>
  <si>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</si>
  <si>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</si>
  <si>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</si>
  <si>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</si>
  <si>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</si>
  <si>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</si>
  <si>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</si>
  <si>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</si>
  <si>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</si>
  <si>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</si>
  <si>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</si>
  <si>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</si>
  <si>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</si>
  <si>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</si>
  <si>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</si>
  <si>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</si>
  <si>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</si>
  <si>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</si>
  <si>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</si>
  <si>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</si>
  <si>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</si>
  <si>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</si>
  <si>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</si>
  <si>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</si>
  <si>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</si>
  <si>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</si>
  <si>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</si>
  <si>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</si>
  <si>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</si>
  <si>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</si>
  <si>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</si>
  <si>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</si>
  <si>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</si>
  <si>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</si>
  <si>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</si>
  <si>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</si>
  <si>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</si>
  <si>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</si>
  <si>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</si>
  <si>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</si>
  <si>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</si>
  <si>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</si>
  <si>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</si>
  <si>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</si>
  <si>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</si>
  <si>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</si>
  <si>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</si>
  <si>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</si>
  <si>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</si>
  <si>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</si>
  <si>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</si>
  <si>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</si>
  <si>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</si>
  <si>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</si>
  <si>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</si>
  <si>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</si>
  <si>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</si>
  <si>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</si>
  <si>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</si>
  <si>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</si>
  <si>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</si>
  <si>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</si>
  <si>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</si>
  <si>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</si>
  <si>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</si>
  <si>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</si>
  <si>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</si>
  <si>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</si>
  <si>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</si>
  <si>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</si>
  <si>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</si>
  <si>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</si>
  <si>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</si>
  <si>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</si>
  <si>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</si>
  <si>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</si>
  <si>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</si>
  <si>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</si>
  <si>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</si>
  <si>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</si>
  <si>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</si>
  <si>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</si>
  <si>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</si>
  <si>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</si>
  <si>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</si>
  <si>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</si>
  <si>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</si>
  <si>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</si>
  <si>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</si>
  <si>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</si>
  <si>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</si>
  <si>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</si>
  <si>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</si>
  <si>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</si>
  <si>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</si>
  <si>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</si>
  <si>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</si>
  <si>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</si>
  <si>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</si>
  <si>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</si>
  <si>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</si>
  <si>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</si>
  <si>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</si>
  <si>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</si>
  <si>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</si>
  <si>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</si>
  <si>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</si>
  <si>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</si>
  <si>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</si>
  <si>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</si>
  <si>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</si>
  <si>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</si>
  <si>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</si>
  <si>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</si>
  <si>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</si>
  <si>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</si>
  <si>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</si>
  <si>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</si>
  <si>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</si>
  <si>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</si>
  <si>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</si>
  <si>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</si>
  <si>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</si>
  <si>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</si>
  <si>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</si>
  <si>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</si>
  <si>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</si>
  <si>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</si>
  <si>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</si>
  <si>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</si>
  <si>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</si>
  <si>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</si>
  <si>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</si>
  <si>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</si>
  <si>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</si>
  <si>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</si>
  <si>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</si>
  <si>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</si>
  <si>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</si>
  <si>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</si>
  <si>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</si>
  <si>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</si>
  <si>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</si>
  <si>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</si>
  <si>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</si>
  <si>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</si>
  <si>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</si>
  <si>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</si>
  <si>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</si>
  <si>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</si>
  <si>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</si>
  <si>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</si>
  <si>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</si>
  <si>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</si>
  <si>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</si>
  <si>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</si>
  <si>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</si>
  <si>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</si>
  <si>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</si>
  <si>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</si>
  <si>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</si>
  <si>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</si>
  <si>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</si>
  <si>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</si>
  <si>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</si>
  <si>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</si>
  <si>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</si>
  <si>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</si>
  <si>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</si>
  <si>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</si>
  <si>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</si>
  <si>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</si>
  <si>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</si>
  <si>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</si>
  <si>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</si>
  <si>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</si>
  <si>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</si>
  <si>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</si>
  <si>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</si>
  <si>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</si>
  <si>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</si>
  <si>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</si>
  <si>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</si>
  <si>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</si>
  <si>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</si>
  <si>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</si>
  <si>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</si>
  <si>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</si>
  <si>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</si>
  <si>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</si>
  <si>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</si>
  <si>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</si>
  <si>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</si>
  <si>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</si>
  <si>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</si>
  <si>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</si>
  <si>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</si>
  <si>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</si>
  <si>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</si>
  <si>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</si>
  <si>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</si>
  <si>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</si>
  <si>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</si>
  <si>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</si>
  <si>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</si>
  <si>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</si>
  <si>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</si>
  <si>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</si>
  <si>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</si>
  <si>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</si>
  <si>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</si>
  <si>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</si>
  <si>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</si>
  <si>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</si>
  <si>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</si>
  <si>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</si>
  <si>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</si>
  <si>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</si>
  <si>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</si>
  <si>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</si>
  <si>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</si>
  <si>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</si>
  <si>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</si>
  <si>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</si>
  <si>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</si>
  <si>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</si>
  <si>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</si>
  <si>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</si>
  <si>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</si>
  <si>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</si>
  <si>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</si>
  <si>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</si>
  <si>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</si>
  <si>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</si>
  <si>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</si>
  <si>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</si>
  <si>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</si>
  <si>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</si>
  <si>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</si>
  <si>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</si>
  <si>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</si>
  <si>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</si>
  <si>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</si>
  <si>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</si>
  <si>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</si>
  <si>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</si>
  <si>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</si>
  <si>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</si>
  <si>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</si>
  <si>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</si>
  <si>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</si>
  <si>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</si>
  <si>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</si>
  <si>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</si>
  <si>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</si>
  <si>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</si>
  <si>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</si>
  <si>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</si>
  <si>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</si>
  <si>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</si>
  <si>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</si>
  <si>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</si>
  <si>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</si>
  <si>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</si>
  <si>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</si>
  <si>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</si>
  <si>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</si>
  <si>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</si>
  <si>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</si>
  <si>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</si>
  <si>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</si>
  <si>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</si>
  <si>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</si>
  <si>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</si>
  <si>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</si>
  <si>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</si>
  <si>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</si>
  <si>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</si>
  <si>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</si>
  <si>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</si>
  <si>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</si>
  <si>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</si>
  <si>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</si>
  <si>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</si>
  <si>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</si>
  <si>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</si>
  <si>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</si>
  <si>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</si>
  <si>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</si>
  <si>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</si>
  <si>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</si>
  <si>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</si>
  <si>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</si>
  <si>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</si>
  <si>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</si>
  <si>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</si>
  <si>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</si>
  <si>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</si>
  <si>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</si>
  <si>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</si>
  <si>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</si>
  <si>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</si>
  <si>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</si>
  <si>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</si>
  <si>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</si>
  <si>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</si>
  <si>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</si>
  <si>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</si>
  <si>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</si>
  <si>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</si>
  <si>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</si>
  <si>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</si>
  <si>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</si>
  <si>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</si>
  <si>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</si>
  <si>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</si>
  <si>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</si>
  <si>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</si>
  <si>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</si>
  <si>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</si>
  <si>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</si>
  <si>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</si>
  <si>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</si>
  <si>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</si>
  <si>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</si>
  <si>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</si>
  <si>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</si>
  <si>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</si>
  <si>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</si>
  <si>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</si>
  <si>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</si>
  <si>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</si>
  <si>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</si>
  <si>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</si>
  <si>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</si>
  <si>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</si>
  <si>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</si>
  <si>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</si>
  <si>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</si>
  <si>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</si>
  <si>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</si>
  <si>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</si>
  <si>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</si>
  <si>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</si>
  <si>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</si>
  <si>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</si>
  <si>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</si>
  <si>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</si>
  <si>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</si>
  <si>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</si>
  <si>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</si>
  <si>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</si>
  <si>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</si>
  <si>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</si>
  <si>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</si>
  <si>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</si>
  <si>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</si>
  <si>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</si>
  <si>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</si>
  <si>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</si>
  <si>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</si>
  <si>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</si>
  <si>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</si>
  <si>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</si>
  <si>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</si>
  <si>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</si>
  <si>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</si>
  <si>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</si>
  <si>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</si>
  <si>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</si>
  <si>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</si>
  <si>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</si>
  <si>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</si>
  <si>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</si>
  <si>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</si>
  <si>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</si>
  <si>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</si>
  <si>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</si>
  <si>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</si>
  <si>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</si>
  <si>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</si>
  <si>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</si>
  <si>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</si>
  <si>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</si>
  <si>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</si>
  <si>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</si>
  <si>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</si>
  <si>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</si>
  <si>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</si>
  <si>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</si>
  <si>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</si>
  <si>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</si>
  <si>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</si>
  <si>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</si>
  <si>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</si>
  <si>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</si>
  <si>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</si>
  <si>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</si>
  <si>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</si>
  <si>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</si>
  <si>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</si>
  <si>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</si>
  <si>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</si>
  <si>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</si>
  <si>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</si>
  <si>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</si>
  <si>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</si>
  <si>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</si>
  <si>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</si>
  <si>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</si>
  <si>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</si>
  <si>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</si>
  <si>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</si>
  <si>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</si>
  <si>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</si>
  <si>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</si>
  <si>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</si>
  <si>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</si>
  <si>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</si>
  <si>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</si>
  <si>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</si>
  <si>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</si>
  <si>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</si>
  <si>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</si>
  <si>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</si>
  <si>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</si>
  <si>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</si>
  <si>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</si>
  <si>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</si>
  <si>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</si>
  <si>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</si>
  <si>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</si>
  <si>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</si>
  <si>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</si>
  <si>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</si>
  <si>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</si>
  <si>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</si>
  <si>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</si>
  <si>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</si>
  <si>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</si>
  <si>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</si>
  <si>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</si>
  <si>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</si>
  <si>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</si>
  <si>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</si>
  <si>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</si>
  <si>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</si>
  <si>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</si>
  <si>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</si>
  <si>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</si>
  <si>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</si>
  <si>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</si>
  <si>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</si>
  <si>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</si>
  <si>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</si>
  <si>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</si>
  <si>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</si>
  <si>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</si>
  <si>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</si>
  <si>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</si>
  <si>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</si>
  <si>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</si>
  <si>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</si>
  <si>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</si>
  <si>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</si>
  <si>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</si>
  <si>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</si>
  <si>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</si>
  <si>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</si>
  <si>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</si>
  <si>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</si>
  <si>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</si>
  <si>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</si>
  <si>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</si>
  <si>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</si>
  <si>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</si>
  <si>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</si>
  <si>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</si>
  <si>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</si>
  <si>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</si>
  <si>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</si>
  <si>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</si>
  <si>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</si>
  <si>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</si>
  <si>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</si>
  <si>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</si>
  <si>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</si>
  <si>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</si>
  <si>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</si>
  <si>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</si>
  <si>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</si>
  <si>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</si>
  <si>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</si>
  <si>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</si>
  <si>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</si>
  <si>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</si>
  <si>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</si>
  <si>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</si>
  <si>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</si>
  <si>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</si>
  <si>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</si>
  <si>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</si>
  <si>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</si>
  <si>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</si>
  <si>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</si>
  <si>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</si>
  <si>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</si>
  <si>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</si>
  <si>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</si>
  <si>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</si>
  <si>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</si>
  <si>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</si>
  <si>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</si>
  <si>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</si>
  <si>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</si>
  <si>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</si>
  <si>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</si>
  <si>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</si>
  <si>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</si>
  <si>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</si>
  <si>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</si>
  <si>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</si>
  <si>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</si>
  <si>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</si>
  <si>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</si>
  <si>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</si>
  <si>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</si>
  <si>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</si>
  <si>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</si>
  <si>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</si>
  <si>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</si>
  <si>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</si>
  <si>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</si>
  <si>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</si>
  <si>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</si>
  <si>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</si>
  <si>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</si>
  <si>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</si>
  <si>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</si>
  <si>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</si>
  <si>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</si>
  <si>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</si>
  <si>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</si>
  <si>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</si>
  <si>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</si>
  <si>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</si>
  <si>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</si>
  <si>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</si>
  <si>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</si>
  <si>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</si>
  <si>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</si>
  <si>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</si>
  <si>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</si>
  <si>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</si>
  <si>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</si>
  <si>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</si>
  <si>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</si>
  <si>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</si>
  <si>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</si>
  <si>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</si>
  <si>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</si>
  <si>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</si>
  <si>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</si>
  <si>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</si>
  <si>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</si>
  <si>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</si>
  <si>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</si>
  <si>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</si>
  <si>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</si>
  <si>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</si>
  <si>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</si>
  <si>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</si>
  <si>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</si>
  <si>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</si>
  <si>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</si>
  <si>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</si>
  <si>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</si>
  <si>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</si>
  <si>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</si>
  <si>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</si>
  <si>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</si>
  <si>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</si>
  <si>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</si>
  <si>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</si>
  <si>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</si>
  <si>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</si>
  <si>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</si>
  <si>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</si>
  <si>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</si>
  <si>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</si>
  <si>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</si>
  <si>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</si>
  <si>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</si>
  <si>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</si>
  <si>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</si>
  <si>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</si>
  <si>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</si>
  <si>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</si>
  <si>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</si>
  <si>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</si>
  <si>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</si>
  <si>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</si>
  <si>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</si>
  <si>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</si>
  <si>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</si>
  <si>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</si>
  <si>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</si>
  <si>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</si>
  <si>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</si>
  <si>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</si>
  <si>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</si>
  <si>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</si>
  <si>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</si>
  <si>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</si>
  <si>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</si>
  <si>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</si>
  <si>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</si>
  <si>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</si>
  <si>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</si>
  <si>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</si>
  <si>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</si>
  <si>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</si>
  <si>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</si>
  <si>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</si>
  <si>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</si>
  <si>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</si>
  <si>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</si>
  <si>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</si>
  <si>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</si>
  <si>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</si>
  <si>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</si>
  <si>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</si>
  <si>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</si>
  <si>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</si>
  <si>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</si>
  <si>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</si>
  <si>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</si>
  <si>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</si>
  <si>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</si>
  <si>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</si>
  <si>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</si>
  <si>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</si>
  <si>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</si>
  <si>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</si>
  <si>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</si>
  <si>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</si>
  <si>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</si>
  <si>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</si>
  <si>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</si>
  <si>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</si>
  <si>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</si>
  <si>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</si>
  <si>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</si>
  <si>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</si>
  <si>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</si>
  <si>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</si>
  <si>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</si>
  <si>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</si>
  <si>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</si>
  <si>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</si>
  <si>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</si>
  <si>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</si>
  <si>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</si>
  <si>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</si>
  <si>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</si>
  <si>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</si>
  <si>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</si>
  <si>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</si>
  <si>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</si>
  <si>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</si>
  <si>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</si>
  <si>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</si>
  <si>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</si>
  <si>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</si>
  <si>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</si>
  <si>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</si>
  <si>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</si>
  <si>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</si>
  <si>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</si>
  <si>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</si>
  <si>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</si>
  <si>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</si>
  <si>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</si>
  <si>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</si>
  <si>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</si>
  <si>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</si>
  <si>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</si>
  <si>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</si>
  <si>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</si>
  <si>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</si>
  <si>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</si>
  <si>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</si>
  <si>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</si>
  <si>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</si>
  <si>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</si>
  <si>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</si>
  <si>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</si>
  <si>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</si>
  <si>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</si>
  <si>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</si>
  <si>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</si>
  <si>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</si>
  <si>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</si>
  <si>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</si>
  <si>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</si>
  <si>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</si>
  <si>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</si>
  <si>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</si>
  <si>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</si>
  <si>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</si>
  <si>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</si>
  <si>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</si>
  <si>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</si>
  <si>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</si>
  <si>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</si>
  <si>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</si>
  <si>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</si>
  <si>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</si>
  <si>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</si>
  <si>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</si>
  <si>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</si>
  <si>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</si>
  <si>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</si>
  <si>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</si>
  <si>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</si>
  <si>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</si>
  <si>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</si>
  <si>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</si>
  <si>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</si>
  <si>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</si>
  <si>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</si>
  <si>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</si>
  <si>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</si>
  <si>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</si>
  <si>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</si>
  <si>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</si>
  <si>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</si>
  <si>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</si>
  <si>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</si>
  <si>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</si>
  <si>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</si>
  <si>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</si>
  <si>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</si>
  <si>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</si>
  <si>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</si>
  <si>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</si>
  <si>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</si>
  <si>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</si>
  <si>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</si>
  <si>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</si>
  <si>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</si>
  <si>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</si>
  <si>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</si>
  <si>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</si>
  <si>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</si>
  <si>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</si>
  <si>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</si>
  <si>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</si>
  <si>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</si>
  <si>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</si>
  <si>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</si>
  <si>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</si>
  <si>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</si>
  <si>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</si>
  <si>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</si>
  <si>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</si>
  <si>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</si>
  <si>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</si>
  <si>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</si>
  <si>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</si>
  <si>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</si>
  <si>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</si>
  <si>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</si>
  <si>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</si>
  <si>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</si>
  <si>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</si>
  <si>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</si>
  <si>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</si>
  <si>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</si>
  <si>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</si>
  <si>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</si>
  <si>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</si>
  <si>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</si>
  <si>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</si>
  <si>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</si>
  <si>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</si>
  <si>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</si>
  <si>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</si>
  <si>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</si>
  <si>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</si>
  <si>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</si>
  <si>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</si>
  <si>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</si>
  <si>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</si>
  <si>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</si>
  <si>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</si>
  <si>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</si>
  <si>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</si>
  <si>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</si>
  <si>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</si>
  <si>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</si>
  <si>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</si>
  <si>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</si>
  <si>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</si>
  <si>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</si>
  <si>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</si>
  <si>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</si>
  <si>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</si>
  <si>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</si>
  <si>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</si>
  <si>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</si>
  <si>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</si>
  <si>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</si>
  <si>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</si>
  <si>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</si>
  <si>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</si>
  <si>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</si>
  <si>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</si>
  <si>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</si>
  <si>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</si>
  <si>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</si>
  <si>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</si>
  <si>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</si>
  <si>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</si>
  <si>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</si>
  <si>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</si>
  <si>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</si>
  <si>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</si>
  <si>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</si>
  <si>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</si>
  <si>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</si>
  <si>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</si>
  <si>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</si>
  <si>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</si>
  <si>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</si>
  <si>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</si>
  <si>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</si>
  <si>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</si>
  <si>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</si>
  <si>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</si>
  <si>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</si>
  <si>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</si>
  <si>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</si>
  <si>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</si>
  <si>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</si>
  <si>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</si>
  <si>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</si>
  <si>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</si>
  <si>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</si>
  <si>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</si>
  <si>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</si>
  <si>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</si>
  <si>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</si>
  <si>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</si>
  <si>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</si>
  <si>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</si>
  <si>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</si>
  <si>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</si>
  <si>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</si>
  <si>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</si>
  <si>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</si>
  <si>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</si>
  <si>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</si>
  <si>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</si>
  <si>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</si>
  <si>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</si>
  <si>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</si>
  <si>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</si>
  <si>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</si>
  <si>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</si>
  <si>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</si>
  <si>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</si>
  <si>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</si>
  <si>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</si>
  <si>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</si>
  <si>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</si>
  <si>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</si>
  <si>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</si>
  <si>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</si>
  <si>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</si>
  <si>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</si>
  <si>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</si>
  <si>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</si>
  <si>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</si>
  <si>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</si>
  <si>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</si>
  <si>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</si>
  <si>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</si>
  <si>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</si>
  <si>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</si>
  <si>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</si>
  <si>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</si>
  <si>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</si>
  <si>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</si>
  <si>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</si>
  <si>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</si>
  <si>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</si>
  <si>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</si>
  <si>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</si>
  <si>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</si>
  <si>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</si>
  <si>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</si>
  <si>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</si>
  <si>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</si>
  <si>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</si>
  <si>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</si>
  <si>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</si>
  <si>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</si>
  <si>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</si>
  <si>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</si>
  <si>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</si>
  <si>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</si>
  <si>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</si>
  <si>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</si>
  <si>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</si>
  <si>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</si>
  <si>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</si>
  <si>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</si>
  <si>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</si>
  <si>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</si>
  <si>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</si>
  <si>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</si>
  <si>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</si>
  <si>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</si>
  <si>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</si>
  <si>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</si>
  <si>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</si>
  <si>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</si>
  <si>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</si>
  <si>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</si>
  <si>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</si>
  <si>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</si>
  <si>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</si>
  <si>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</si>
  <si>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</si>
  <si>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</si>
  <si>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</si>
  <si>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</si>
  <si>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</si>
  <si>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</si>
  <si>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</si>
  <si>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</si>
  <si>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</si>
  <si>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</si>
  <si>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</si>
  <si>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</si>
  <si>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</si>
  <si>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</si>
  <si>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</si>
  <si>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</si>
  <si>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</si>
  <si>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</si>
  <si>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</si>
  <si>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</si>
  <si>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</si>
  <si>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</si>
  <si>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</si>
  <si>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</si>
  <si>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</si>
  <si>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</si>
  <si>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</si>
  <si>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</si>
  <si>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</si>
  <si>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</si>
  <si>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</si>
  <si>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</si>
  <si>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</si>
  <si>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</si>
  <si>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</si>
  <si>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</si>
  <si>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</si>
  <si>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</si>
  <si>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</si>
  <si>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</si>
  <si>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</si>
  <si>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</si>
  <si>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</si>
  <si>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</si>
  <si>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</si>
  <si>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</si>
  <si>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</si>
  <si>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</si>
  <si>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</si>
  <si>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</si>
  <si>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</si>
  <si>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</si>
  <si>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</si>
  <si>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</si>
  <si>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</si>
  <si>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</si>
  <si>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</si>
  <si>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</si>
  <si>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</si>
  <si>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</si>
  <si>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</si>
  <si>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</si>
  <si>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</si>
  <si>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</si>
  <si>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</si>
  <si>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</si>
  <si>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</si>
  <si>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</si>
  <si>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</si>
  <si>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</si>
  <si>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</si>
  <si>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</si>
  <si>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</si>
  <si>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</si>
  <si>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</si>
  <si>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</si>
  <si>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</si>
  <si>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</si>
  <si>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</si>
  <si>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</si>
  <si>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</si>
  <si>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</si>
  <si>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</si>
  <si>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</si>
  <si>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</si>
  <si>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</si>
  <si>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</si>
  <si>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</si>
  <si>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</si>
  <si>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</si>
  <si>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</si>
  <si>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</si>
  <si>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</si>
  <si>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</si>
  <si>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</si>
  <si>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</si>
  <si>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</si>
  <si>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</si>
  <si>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</si>
  <si>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</si>
  <si>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</si>
  <si>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</si>
  <si>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</si>
  <si>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</si>
  <si>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</si>
  <si>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</si>
  <si>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</si>
  <si>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</si>
  <si>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</si>
  <si>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</si>
  <si>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</si>
  <si>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</si>
  <si>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</si>
  <si>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</si>
  <si>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</si>
  <si>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</si>
  <si>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</si>
  <si>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</si>
  <si>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</si>
  <si>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</si>
  <si>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</si>
  <si>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</si>
  <si>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</si>
  <si>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</si>
  <si>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</si>
  <si>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</si>
  <si>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</si>
  <si>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</si>
  <si>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</si>
  <si>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</si>
  <si>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</si>
  <si>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</si>
  <si>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</si>
  <si>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</si>
  <si>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</si>
  <si>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</si>
  <si>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</si>
  <si>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</si>
  <si>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</si>
  <si>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</si>
  <si>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</si>
  <si>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</si>
  <si>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</si>
  <si>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</si>
  <si>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</si>
  <si>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</si>
  <si>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</si>
  <si>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</si>
  <si>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</si>
  <si>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</si>
  <si>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</si>
  <si>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</si>
  <si>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</si>
  <si>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</si>
  <si>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</si>
  <si>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</si>
  <si>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</si>
  <si>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</si>
  <si>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</si>
  <si>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</si>
  <si>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</si>
  <si>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</si>
  <si>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</si>
  <si>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</si>
  <si>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</si>
  <si>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</si>
  <si>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</si>
  <si>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</si>
  <si>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</si>
  <si>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</si>
  <si>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</si>
  <si>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</si>
  <si>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</si>
  <si>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</si>
  <si>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</si>
  <si>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</si>
  <si>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</si>
  <si>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</si>
  <si>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</si>
  <si>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</si>
  <si>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</si>
  <si>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</si>
  <si>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</si>
  <si>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</si>
  <si>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</si>
  <si>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</si>
  <si>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</si>
  <si>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</si>
  <si>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</si>
  <si>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</si>
  <si>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</si>
  <si>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</si>
  <si>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</si>
  <si>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</si>
  <si>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</si>
  <si>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</si>
  <si>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</si>
  <si>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</si>
  <si>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</si>
  <si>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</si>
  <si>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</si>
  <si>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</si>
  <si>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</si>
  <si>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</si>
  <si>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</si>
  <si>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</si>
  <si>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</si>
  <si>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</si>
  <si>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</si>
  <si>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</si>
  <si>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</si>
  <si>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</si>
  <si>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</si>
  <si>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</si>
  <si>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</si>
  <si>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</si>
  <si>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</si>
  <si>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</si>
  <si>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</si>
  <si>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</si>
  <si>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</si>
  <si>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</si>
  <si>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</si>
  <si>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</si>
  <si>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</si>
  <si>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</si>
  <si>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</si>
  <si>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</si>
  <si>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</si>
  <si>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</si>
  <si>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</si>
  <si>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</si>
  <si>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</si>
  <si>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</si>
  <si>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</si>
  <si>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</si>
  <si>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</si>
  <si>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</si>
  <si>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</si>
  <si>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</si>
  <si>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</si>
  <si>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</si>
  <si>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</si>
  <si>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</si>
  <si>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</si>
  <si>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</si>
  <si>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</si>
  <si>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</si>
  <si>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</si>
  <si>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</si>
  <si>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</si>
  <si>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</si>
  <si>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</si>
  <si>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</si>
  <si>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</si>
  <si>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</si>
  <si>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</si>
  <si>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</si>
  <si>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</si>
  <si>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</si>
  <si>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</si>
  <si>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</si>
  <si>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</si>
  <si>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</si>
  <si>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</si>
  <si>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</si>
  <si>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</si>
  <si>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</si>
  <si>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</si>
  <si>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</si>
  <si>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</si>
  <si>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</si>
  <si>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</si>
  <si>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</si>
  <si>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</si>
  <si>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</si>
  <si>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</si>
  <si>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</si>
  <si>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</si>
  <si>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</si>
  <si>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</si>
  <si>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</si>
  <si>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</si>
  <si>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</si>
  <si>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</si>
  <si>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</si>
  <si>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</si>
  <si>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</si>
  <si>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</si>
  <si>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</si>
  <si>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</si>
  <si>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</si>
  <si>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</si>
  <si>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</si>
  <si>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</si>
  <si>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</si>
  <si>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</si>
  <si>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</si>
  <si>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</si>
  <si>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</si>
  <si>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</si>
  <si>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</si>
  <si>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</si>
  <si>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</si>
  <si>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</si>
  <si>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</si>
  <si>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</si>
  <si>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</si>
  <si>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</si>
  <si>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</si>
  <si>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</si>
  <si>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</si>
  <si>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</si>
  <si>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</si>
  <si>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</si>
  <si>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</si>
  <si>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</si>
  <si>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</si>
  <si>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</si>
  <si>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</si>
  <si>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</si>
  <si>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</si>
  <si>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</si>
  <si>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</si>
  <si>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</si>
  <si>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</si>
  <si>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</si>
  <si>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</si>
  <si>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</si>
  <si>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</si>
  <si>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</si>
  <si>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</si>
  <si>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</si>
  <si>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</si>
  <si>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</si>
  <si>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</si>
  <si>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</si>
  <si>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</si>
  <si>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</si>
  <si>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</si>
  <si>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</si>
  <si>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</si>
  <si>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</si>
  <si>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</si>
  <si>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</si>
  <si>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</si>
  <si>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</si>
  <si>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</si>
  <si>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</si>
  <si>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</si>
  <si>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</si>
  <si>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</si>
  <si>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</si>
  <si>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</si>
  <si>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</si>
  <si>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</si>
  <si>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</si>
  <si>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</si>
  <si>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</si>
  <si>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</si>
  <si>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</si>
  <si>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</si>
  <si>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</si>
  <si>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</si>
  <si>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</si>
  <si>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</si>
  <si>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</si>
  <si>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</si>
  <si>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</si>
  <si>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</si>
  <si>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</si>
  <si>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</si>
  <si>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</si>
  <si>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</si>
  <si>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</si>
  <si>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</si>
  <si>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</si>
  <si>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</si>
  <si>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</si>
  <si>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</si>
  <si>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</si>
  <si>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</si>
  <si>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</si>
  <si>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</si>
  <si>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</si>
  <si>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</si>
  <si>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</si>
  <si>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</si>
  <si>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</si>
  <si>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</si>
  <si>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</si>
  <si>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</si>
  <si>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</si>
  <si>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</si>
  <si>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</si>
  <si>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</si>
  <si>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</si>
  <si>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</si>
  <si>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</si>
  <si>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</si>
  <si>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</si>
  <si>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</si>
  <si>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</si>
  <si>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</si>
  <si>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</si>
  <si>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</si>
  <si>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</si>
  <si>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</si>
  <si>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</si>
  <si>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</si>
  <si>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</si>
  <si>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</si>
  <si>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</si>
  <si>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</si>
  <si>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</si>
  <si>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</si>
  <si>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</si>
  <si>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</si>
  <si>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</si>
  <si>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</si>
  <si>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</si>
  <si>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</si>
  <si>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</si>
  <si>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</si>
  <si>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</si>
  <si>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</si>
  <si>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</si>
  <si>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</si>
  <si>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</si>
  <si>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</si>
  <si>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</si>
  <si>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</si>
  <si>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</si>
  <si>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</si>
  <si>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</si>
  <si>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</si>
  <si>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</si>
  <si>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</si>
  <si>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</si>
  <si>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</si>
  <si>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</si>
  <si>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</si>
  <si>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</si>
  <si>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</si>
  <si>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</si>
  <si>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</si>
  <si>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</si>
  <si>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</si>
  <si>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</si>
  <si>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</si>
  <si>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</si>
  <si>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</si>
  <si>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</si>
  <si>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</si>
  <si>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</si>
  <si>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</si>
  <si>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</si>
  <si>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</si>
  <si>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</si>
  <si>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</si>
  <si>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</si>
  <si>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</si>
  <si>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</si>
  <si>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</si>
  <si>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</si>
  <si>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</si>
  <si>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</si>
  <si>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</si>
  <si>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</si>
  <si>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</si>
  <si>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</si>
  <si>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</si>
  <si>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</si>
  <si>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</si>
  <si>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</si>
  <si>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</si>
  <si>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</si>
  <si>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</si>
  <si>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</si>
  <si>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</si>
  <si>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</si>
  <si>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</si>
  <si>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</si>
  <si>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</si>
  <si>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</si>
  <si>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</si>
  <si>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</si>
  <si>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</si>
  <si>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</si>
  <si>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</si>
  <si>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</si>
  <si>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</si>
  <si>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</si>
  <si>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</si>
  <si>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</si>
  <si>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</si>
  <si>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</si>
  <si>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</si>
  <si>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</si>
  <si>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</si>
  <si>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</si>
  <si>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</si>
  <si>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</si>
  <si>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</si>
  <si>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</si>
  <si>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</si>
  <si>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</si>
  <si>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</si>
  <si>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</si>
  <si>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</si>
  <si>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</si>
  <si>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</si>
  <si>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</si>
  <si>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</si>
  <si>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</si>
  <si>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</si>
  <si>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</si>
  <si>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</si>
  <si>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</si>
  <si>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</si>
  <si>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</si>
  <si>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</si>
  <si>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</si>
  <si>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</si>
  <si>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</si>
  <si>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</si>
  <si>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</si>
  <si>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</si>
  <si>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</si>
  <si>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</si>
  <si>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</si>
  <si>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</si>
  <si>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</si>
  <si>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</si>
  <si>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</si>
  <si>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</si>
  <si>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</si>
  <si>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</si>
  <si>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</si>
  <si>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</si>
  <si>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</si>
  <si>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</si>
  <si>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</si>
  <si>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</si>
  <si>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</si>
  <si>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</si>
  <si>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</si>
  <si>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</si>
  <si>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</si>
  <si>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</si>
  <si>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</si>
  <si>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</si>
  <si>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</si>
  <si>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</si>
  <si>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</si>
  <si>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</si>
  <si>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</si>
  <si>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</si>
  <si>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</si>
  <si>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</si>
  <si>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</si>
  <si>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</si>
  <si>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</si>
  <si>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</si>
  <si>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</si>
  <si>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</si>
  <si>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</si>
  <si>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</si>
  <si>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</si>
  <si>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</si>
  <si>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</si>
  <si>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</si>
  <si>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</si>
  <si>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</si>
  <si>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</si>
  <si>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</si>
  <si>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</si>
  <si>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</si>
  <si>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</si>
  <si>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</si>
  <si>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</si>
  <si>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</si>
  <si>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</si>
  <si>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</si>
  <si>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</si>
  <si>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</si>
  <si>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</si>
  <si>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</si>
  <si>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</si>
  <si>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</si>
  <si>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</si>
  <si>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</si>
  <si>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</si>
  <si>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</si>
  <si>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</si>
  <si>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</si>
  <si>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</si>
  <si>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</si>
  <si>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</si>
  <si>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</si>
  <si>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</si>
  <si>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</si>
  <si>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</si>
  <si>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</si>
  <si>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</si>
  <si>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</si>
  <si>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</si>
  <si>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</si>
  <si>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</si>
  <si>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</si>
  <si>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</si>
  <si>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</si>
  <si>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</si>
  <si>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</si>
  <si>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</si>
  <si>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</si>
  <si>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</si>
  <si>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</si>
  <si>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</si>
  <si>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</si>
  <si>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</si>
  <si>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</si>
  <si>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</si>
  <si>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</si>
  <si>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</si>
  <si>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</si>
  <si>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</si>
  <si>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</si>
  <si>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</si>
  <si>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</si>
  <si>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</si>
  <si>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</si>
  <si>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</si>
  <si>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</si>
  <si>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</si>
  <si>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</si>
  <si>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</si>
  <si>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</si>
  <si>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</si>
  <si>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</si>
  <si>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</si>
  <si>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</si>
  <si>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</si>
  <si>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</si>
  <si>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</si>
  <si>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</si>
  <si>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</si>
  <si>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</si>
  <si>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</si>
  <si>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</si>
  <si>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</si>
  <si>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</si>
  <si>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</si>
  <si>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</si>
  <si>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</si>
  <si>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</si>
  <si>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</si>
  <si>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</si>
  <si>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</si>
  <si>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</si>
  <si>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</si>
  <si>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</si>
  <si>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</si>
  <si>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</si>
  <si>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</si>
  <si>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</si>
  <si>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</si>
  <si>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</si>
  <si>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</si>
  <si>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</si>
  <si>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</si>
  <si>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</si>
  <si>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</si>
  <si>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</si>
  <si>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</si>
  <si>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</si>
  <si>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</si>
  <si>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</si>
  <si>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</si>
  <si>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</si>
  <si>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</si>
  <si>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</si>
  <si>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</si>
  <si>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</si>
  <si>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</si>
  <si>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</si>
  <si>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</si>
  <si>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</si>
  <si>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</si>
  <si>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</si>
  <si>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</si>
  <si>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</si>
  <si>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</si>
  <si>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</si>
  <si>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</si>
  <si>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</si>
  <si>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</si>
  <si>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</si>
  <si>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</si>
  <si>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</si>
  <si>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</si>
  <si>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</si>
  <si>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</si>
  <si>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</si>
  <si>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</si>
  <si>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</si>
  <si>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</si>
  <si>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</si>
  <si>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</si>
  <si>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</si>
  <si>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</si>
  <si>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</si>
  <si>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</si>
  <si>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</si>
  <si>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</si>
  <si>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</si>
  <si>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</si>
  <si>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</si>
  <si>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</si>
  <si>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</si>
  <si>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</si>
  <si>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</si>
  <si>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</si>
  <si>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</si>
  <si>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</si>
  <si>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</si>
  <si>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</si>
  <si>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</si>
  <si>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</si>
  <si>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</si>
  <si>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</si>
  <si>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</si>
  <si>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</si>
  <si>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</si>
  <si>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</si>
  <si>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</si>
  <si>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</si>
  <si>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</si>
  <si>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</si>
  <si>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</si>
  <si>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</si>
  <si>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</si>
  <si>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</si>
  <si>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</si>
  <si>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</si>
  <si>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</si>
  <si>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</si>
  <si>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</si>
  <si>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</si>
  <si>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</si>
  <si>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</si>
  <si>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</si>
  <si>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</si>
  <si>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</si>
  <si>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</si>
  <si>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</si>
  <si>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</si>
  <si>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</si>
  <si>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</si>
  <si>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</si>
  <si>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</si>
  <si>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</si>
  <si>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</si>
  <si>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</si>
  <si>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</si>
  <si>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</si>
  <si>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</si>
  <si>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</si>
  <si>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</si>
  <si>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</si>
  <si>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</si>
  <si>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</si>
  <si>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</si>
  <si>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</si>
  <si>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</si>
  <si>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</si>
  <si>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</si>
  <si>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</si>
  <si>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</si>
  <si>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</si>
  <si>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</si>
  <si>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</si>
  <si>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</si>
  <si>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</si>
  <si>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</si>
  <si>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</si>
  <si>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</si>
  <si>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</si>
  <si>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</si>
  <si>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</si>
  <si>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</si>
  <si>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</si>
  <si>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</si>
  <si>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</si>
  <si>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</si>
  <si>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</si>
  <si>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</si>
  <si>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</si>
  <si>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</si>
  <si>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</si>
  <si>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</si>
  <si>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</si>
  <si>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</si>
  <si>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</si>
  <si>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</si>
  <si>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</si>
  <si>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</si>
  <si>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</si>
  <si>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</si>
  <si>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</si>
  <si>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</si>
  <si>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</si>
  <si>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</si>
  <si>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</si>
  <si>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</si>
  <si>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</si>
  <si>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</si>
  <si>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</si>
  <si>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</si>
  <si>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</si>
  <si>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</si>
  <si>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</si>
  <si>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</si>
  <si>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</si>
  <si>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</si>
  <si>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</si>
  <si>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</si>
  <si>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</si>
  <si>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</si>
  <si>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</si>
  <si>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</si>
  <si>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</si>
  <si>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</si>
  <si>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</si>
  <si>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</si>
  <si>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</si>
  <si>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</si>
  <si>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</si>
  <si>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</si>
  <si>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</si>
  <si>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</si>
  <si>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</si>
  <si>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</si>
  <si>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</si>
  <si>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</si>
  <si>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</si>
  <si>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</si>
  <si>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</si>
  <si>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</si>
  <si>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</si>
  <si>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</si>
  <si>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</si>
  <si>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</si>
  <si>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</si>
  <si>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</si>
  <si>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</si>
  <si>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</si>
  <si>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</si>
  <si>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</si>
  <si>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</si>
  <si>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</si>
  <si>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</si>
  <si>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</si>
  <si>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</si>
  <si>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</si>
  <si>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</si>
  <si>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</si>
  <si>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</si>
  <si>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</si>
  <si>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</si>
  <si>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</si>
  <si>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</si>
  <si>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</si>
  <si>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</si>
  <si>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</si>
  <si>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</si>
  <si>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</si>
  <si>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</si>
  <si>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</si>
  <si>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</si>
  <si>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</si>
  <si>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</si>
  <si>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</si>
  <si>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</si>
  <si>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</si>
  <si>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</si>
  <si>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</si>
  <si>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</si>
  <si>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</si>
  <si>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</si>
  <si>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</si>
  <si>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</si>
  <si>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</si>
  <si>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</si>
  <si>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</si>
  <si>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</si>
  <si>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</si>
  <si>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</si>
  <si>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</si>
  <si>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</si>
  <si>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</si>
  <si>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</si>
  <si>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</si>
  <si>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</si>
  <si>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</si>
  <si>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</si>
  <si>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</si>
  <si>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</si>
  <si>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</si>
  <si>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</si>
  <si>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</si>
  <si>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</si>
  <si>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</si>
  <si>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</si>
  <si>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</si>
  <si>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</si>
  <si>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</si>
  <si>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</si>
  <si>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</si>
  <si>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</si>
  <si>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</si>
  <si>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</si>
  <si>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</si>
  <si>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</si>
  <si>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</si>
  <si>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</si>
  <si>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</si>
  <si>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</si>
  <si>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</si>
  <si>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</si>
  <si>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</si>
  <si>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</si>
  <si>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</si>
  <si>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</si>
  <si>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</si>
  <si>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</si>
  <si>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</si>
  <si>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</si>
  <si>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</si>
  <si>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</si>
  <si>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</si>
  <si>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</si>
  <si>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</si>
  <si>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</si>
  <si>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</si>
  <si>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</si>
  <si>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</si>
  <si>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</si>
  <si>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</si>
  <si>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</si>
  <si>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</si>
  <si>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</si>
  <si>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</si>
  <si>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</si>
  <si>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</si>
  <si>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</si>
  <si>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</si>
  <si>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</si>
  <si>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</si>
  <si>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</si>
  <si>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</si>
  <si>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</si>
  <si>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</si>
  <si>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</si>
  <si>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</si>
  <si>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</si>
  <si>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</si>
  <si>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</si>
  <si>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</si>
  <si>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</si>
  <si>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</si>
  <si>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</si>
  <si>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</si>
  <si>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</si>
  <si>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</si>
  <si>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</si>
  <si>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</si>
  <si>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</si>
  <si>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</si>
  <si>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</si>
  <si>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</si>
  <si>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</si>
  <si>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</si>
  <si>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</si>
  <si>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</si>
  <si>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</si>
  <si>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</si>
  <si>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</si>
  <si>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</si>
  <si>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</si>
  <si>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</si>
  <si>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</si>
  <si>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</si>
  <si>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</si>
  <si>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</si>
  <si>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</si>
  <si>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</si>
  <si>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</si>
  <si>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</si>
  <si>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</si>
  <si>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</si>
  <si>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</si>
  <si>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</si>
  <si>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</si>
  <si>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</si>
  <si>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</si>
  <si>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</si>
  <si>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</si>
  <si>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</si>
  <si>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</si>
  <si>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</si>
  <si>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</si>
  <si>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</si>
  <si>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</si>
  <si>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</si>
  <si>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</si>
  <si>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</si>
  <si>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</si>
  <si>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</si>
  <si>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</si>
  <si>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</si>
  <si>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</si>
  <si>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</si>
  <si>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</si>
  <si>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</si>
  <si>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</si>
  <si>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</si>
  <si>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</si>
  <si>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</si>
  <si>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</si>
  <si>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</si>
  <si>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</si>
  <si>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</si>
  <si>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</si>
  <si>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</si>
  <si>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</si>
  <si>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</si>
  <si>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</si>
  <si>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</si>
  <si>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</si>
  <si>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</si>
  <si>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</si>
  <si>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</si>
  <si>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</si>
  <si>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</si>
  <si>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</si>
  <si>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</si>
  <si>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</si>
  <si>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</si>
  <si>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</si>
  <si>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</si>
  <si>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</si>
  <si>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</si>
  <si>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</si>
  <si>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</si>
  <si>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</si>
  <si>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</si>
  <si>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</si>
  <si>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</si>
  <si>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</si>
  <si>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</si>
  <si>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</si>
  <si>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</si>
  <si>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</si>
  <si>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</si>
  <si>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</si>
  <si>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</si>
  <si>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</si>
  <si>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</si>
  <si>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</si>
  <si>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</si>
  <si>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</si>
  <si>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</si>
  <si>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</si>
  <si>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</si>
  <si>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</si>
  <si>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</si>
  <si>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replenish with OvD</t>
  </si>
  <si>
    <t>wife took</t>
  </si>
  <si>
    <t>10.8 not yet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</si>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</sst>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899" t="s">
        <v>2500</v>
      </c>
      <c r="F2" s="899" t="s">
        <v>2522</v>
      </c>
      <c r="G2" s="689"/>
      <c r="H2" s="910"/>
      <c r="I2" s="898" t="s">
        <v>2629</v>
      </c>
      <c r="J2" s="898"/>
      <c r="K2" s="901" t="s">
        <v>2626</v>
      </c>
      <c r="L2" s="901" t="s">
        <v>2546</v>
      </c>
      <c r="M2" s="899" t="s">
        <v>2505</v>
      </c>
      <c r="N2" s="904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00"/>
      <c r="F3" s="900"/>
      <c r="G3" s="693"/>
      <c r="H3" s="911"/>
      <c r="I3" s="694" t="s">
        <v>2589</v>
      </c>
      <c r="J3" s="695" t="s">
        <v>2212</v>
      </c>
      <c r="K3" s="902"/>
      <c r="L3" s="902"/>
      <c r="M3" s="900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5" t="s">
        <v>2503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2518</v>
      </c>
      <c r="D11" s="554"/>
      <c r="E11" s="905" t="s">
        <v>2500</v>
      </c>
      <c r="F11" s="905" t="s">
        <v>2522</v>
      </c>
      <c r="G11" s="558"/>
      <c r="H11" s="908" t="s">
        <v>2511</v>
      </c>
      <c r="I11" s="912" t="s">
        <v>2749</v>
      </c>
      <c r="J11" s="916" t="s">
        <v>2627</v>
      </c>
      <c r="K11" s="916"/>
      <c r="L11" s="917"/>
      <c r="M11" s="905" t="s">
        <v>2750</v>
      </c>
      <c r="N11" s="907" t="s">
        <v>2512</v>
      </c>
    </row>
    <row r="12" spans="2:16">
      <c r="B12" s="564"/>
      <c r="C12" s="550" t="s">
        <v>1873</v>
      </c>
      <c r="D12" s="551" t="s">
        <v>2415</v>
      </c>
      <c r="E12" s="906"/>
      <c r="F12" s="906"/>
      <c r="G12" s="560"/>
      <c r="H12" s="909"/>
      <c r="I12" s="913"/>
      <c r="J12" s="697" t="s">
        <v>2520</v>
      </c>
      <c r="K12" s="561" t="s">
        <v>1874</v>
      </c>
      <c r="L12" s="918"/>
      <c r="M12" s="906"/>
      <c r="N12" s="907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2920</v>
      </c>
    </row>
    <row r="19" spans="2:18" s="729" customFormat="1">
      <c r="B19" s="832"/>
      <c r="C19" s="914" t="s">
        <v>2504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3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3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903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2835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2916</v>
      </c>
      <c r="I4" s="219" t="s">
        <v>2915</v>
      </c>
      <c r="J4" s="219" t="s">
        <v>2917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2919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2918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2848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2910</v>
      </c>
      <c r="C2" s="825" t="s">
        <v>2911</v>
      </c>
      <c r="D2" t="s">
        <v>461</v>
      </c>
    </row>
    <row r="3" spans="1:4">
      <c r="A3" s="826">
        <v>45082</v>
      </c>
      <c r="C3">
        <v>1000</v>
      </c>
      <c r="D3" t="s">
        <v>2909</v>
      </c>
    </row>
    <row r="4" spans="1:4">
      <c r="B4">
        <v>5000</v>
      </c>
      <c r="C4">
        <f>C3+B4</f>
        <v>6000</v>
      </c>
      <c r="D4" t="s">
        <v>2907</v>
      </c>
    </row>
    <row r="5" spans="1:4">
      <c r="B5">
        <v>5000</v>
      </c>
      <c r="C5" s="824">
        <f t="shared" ref="C5:C7" si="0">C4+B5</f>
        <v>11000</v>
      </c>
      <c r="D5" s="824" t="s">
        <v>2907</v>
      </c>
    </row>
    <row r="6" spans="1:4">
      <c r="B6">
        <v>2000</v>
      </c>
      <c r="C6" s="824">
        <f t="shared" si="0"/>
        <v>13000</v>
      </c>
      <c r="D6" t="s">
        <v>2906</v>
      </c>
    </row>
    <row r="7" spans="1:4">
      <c r="B7">
        <v>2000</v>
      </c>
      <c r="C7" s="824">
        <f t="shared" si="0"/>
        <v>15000</v>
      </c>
      <c r="D7" s="824" t="s">
        <v>2906</v>
      </c>
    </row>
    <row r="8" spans="1:4">
      <c r="A8" s="826">
        <v>45098</v>
      </c>
      <c r="B8">
        <v>-12700</v>
      </c>
      <c r="D8" t="s">
        <v>2908</v>
      </c>
    </row>
    <row r="9" spans="1:4">
      <c r="C9" s="824">
        <f>C7+B8</f>
        <v>2300</v>
      </c>
      <c r="D9" t="s">
        <v>2912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D37" sqref="KD3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6" t="s">
        <v>1209</v>
      </c>
      <c r="B1" s="886"/>
      <c r="C1" s="854" t="s">
        <v>292</v>
      </c>
      <c r="D1" s="854"/>
      <c r="E1" s="852" t="s">
        <v>1010</v>
      </c>
      <c r="F1" s="852"/>
      <c r="G1" s="886" t="s">
        <v>1210</v>
      </c>
      <c r="H1" s="886"/>
      <c r="I1" s="854" t="s">
        <v>292</v>
      </c>
      <c r="J1" s="854"/>
      <c r="K1" s="852" t="s">
        <v>1011</v>
      </c>
      <c r="L1" s="852"/>
      <c r="M1" s="886" t="s">
        <v>1211</v>
      </c>
      <c r="N1" s="886"/>
      <c r="O1" s="854" t="s">
        <v>292</v>
      </c>
      <c r="P1" s="854"/>
      <c r="Q1" s="852" t="s">
        <v>1057</v>
      </c>
      <c r="R1" s="852"/>
      <c r="S1" s="886" t="s">
        <v>1212</v>
      </c>
      <c r="T1" s="886"/>
      <c r="U1" s="854" t="s">
        <v>292</v>
      </c>
      <c r="V1" s="854"/>
      <c r="W1" s="852" t="s">
        <v>627</v>
      </c>
      <c r="X1" s="852"/>
      <c r="Y1" s="886" t="s">
        <v>1213</v>
      </c>
      <c r="Z1" s="886"/>
      <c r="AA1" s="854" t="s">
        <v>292</v>
      </c>
      <c r="AB1" s="854"/>
      <c r="AC1" s="852" t="s">
        <v>1084</v>
      </c>
      <c r="AD1" s="852"/>
      <c r="AE1" s="886" t="s">
        <v>1214</v>
      </c>
      <c r="AF1" s="886"/>
      <c r="AG1" s="854" t="s">
        <v>292</v>
      </c>
      <c r="AH1" s="854"/>
      <c r="AI1" s="852" t="s">
        <v>1134</v>
      </c>
      <c r="AJ1" s="852"/>
      <c r="AK1" s="886" t="s">
        <v>1217</v>
      </c>
      <c r="AL1" s="886"/>
      <c r="AM1" s="854" t="s">
        <v>1132</v>
      </c>
      <c r="AN1" s="854"/>
      <c r="AO1" s="852" t="s">
        <v>1133</v>
      </c>
      <c r="AP1" s="852"/>
      <c r="AQ1" s="886" t="s">
        <v>1218</v>
      </c>
      <c r="AR1" s="886"/>
      <c r="AS1" s="854" t="s">
        <v>1132</v>
      </c>
      <c r="AT1" s="854"/>
      <c r="AU1" s="852" t="s">
        <v>1178</v>
      </c>
      <c r="AV1" s="852"/>
      <c r="AW1" s="886" t="s">
        <v>1215</v>
      </c>
      <c r="AX1" s="886"/>
      <c r="AY1" s="852" t="s">
        <v>1241</v>
      </c>
      <c r="AZ1" s="852"/>
      <c r="BA1" s="886" t="s">
        <v>1215</v>
      </c>
      <c r="BB1" s="886"/>
      <c r="BC1" s="854" t="s">
        <v>816</v>
      </c>
      <c r="BD1" s="854"/>
      <c r="BE1" s="852" t="s">
        <v>1208</v>
      </c>
      <c r="BF1" s="852"/>
      <c r="BG1" s="886" t="s">
        <v>1216</v>
      </c>
      <c r="BH1" s="886"/>
      <c r="BI1" s="854" t="s">
        <v>816</v>
      </c>
      <c r="BJ1" s="854"/>
      <c r="BK1" s="852" t="s">
        <v>1208</v>
      </c>
      <c r="BL1" s="852"/>
      <c r="BM1" s="886" t="s">
        <v>1226</v>
      </c>
      <c r="BN1" s="886"/>
      <c r="BO1" s="854" t="s">
        <v>816</v>
      </c>
      <c r="BP1" s="854"/>
      <c r="BQ1" s="852" t="s">
        <v>1244</v>
      </c>
      <c r="BR1" s="852"/>
      <c r="BS1" s="886" t="s">
        <v>1243</v>
      </c>
      <c r="BT1" s="886"/>
      <c r="BU1" s="854" t="s">
        <v>816</v>
      </c>
      <c r="BV1" s="854"/>
      <c r="BW1" s="852" t="s">
        <v>1248</v>
      </c>
      <c r="BX1" s="852"/>
      <c r="BY1" s="886" t="s">
        <v>1270</v>
      </c>
      <c r="BZ1" s="886"/>
      <c r="CA1" s="854" t="s">
        <v>816</v>
      </c>
      <c r="CB1" s="854"/>
      <c r="CC1" s="852" t="s">
        <v>1244</v>
      </c>
      <c r="CD1" s="852"/>
      <c r="CE1" s="886" t="s">
        <v>1291</v>
      </c>
      <c r="CF1" s="886"/>
      <c r="CG1" s="854" t="s">
        <v>816</v>
      </c>
      <c r="CH1" s="854"/>
      <c r="CI1" s="852" t="s">
        <v>1248</v>
      </c>
      <c r="CJ1" s="852"/>
      <c r="CK1" s="886" t="s">
        <v>1307</v>
      </c>
      <c r="CL1" s="886"/>
      <c r="CM1" s="854" t="s">
        <v>816</v>
      </c>
      <c r="CN1" s="854"/>
      <c r="CO1" s="852" t="s">
        <v>1244</v>
      </c>
      <c r="CP1" s="852"/>
      <c r="CQ1" s="886" t="s">
        <v>1335</v>
      </c>
      <c r="CR1" s="886"/>
      <c r="CS1" s="877" t="s">
        <v>816</v>
      </c>
      <c r="CT1" s="877"/>
      <c r="CU1" s="852" t="s">
        <v>1391</v>
      </c>
      <c r="CV1" s="852"/>
      <c r="CW1" s="886" t="s">
        <v>1374</v>
      </c>
      <c r="CX1" s="886"/>
      <c r="CY1" s="877" t="s">
        <v>816</v>
      </c>
      <c r="CZ1" s="877"/>
      <c r="DA1" s="852" t="s">
        <v>1597</v>
      </c>
      <c r="DB1" s="852"/>
      <c r="DC1" s="886" t="s">
        <v>1394</v>
      </c>
      <c r="DD1" s="886"/>
      <c r="DE1" s="877" t="s">
        <v>816</v>
      </c>
      <c r="DF1" s="877"/>
      <c r="DG1" s="852" t="s">
        <v>1491</v>
      </c>
      <c r="DH1" s="852"/>
      <c r="DI1" s="886" t="s">
        <v>1594</v>
      </c>
      <c r="DJ1" s="886"/>
      <c r="DK1" s="877" t="s">
        <v>816</v>
      </c>
      <c r="DL1" s="877"/>
      <c r="DM1" s="852" t="s">
        <v>1391</v>
      </c>
      <c r="DN1" s="852"/>
      <c r="DO1" s="886" t="s">
        <v>1595</v>
      </c>
      <c r="DP1" s="886"/>
      <c r="DQ1" s="877" t="s">
        <v>816</v>
      </c>
      <c r="DR1" s="877"/>
      <c r="DS1" s="852" t="s">
        <v>1590</v>
      </c>
      <c r="DT1" s="852"/>
      <c r="DU1" s="886" t="s">
        <v>1596</v>
      </c>
      <c r="DV1" s="886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1997</v>
      </c>
      <c r="FY1" s="876"/>
      <c r="FZ1" s="877" t="s">
        <v>816</v>
      </c>
      <c r="GA1" s="877"/>
      <c r="GB1" s="852" t="s">
        <v>1616</v>
      </c>
      <c r="GC1" s="852"/>
      <c r="GD1" s="876" t="s">
        <v>1998</v>
      </c>
      <c r="GE1" s="876"/>
      <c r="GF1" s="877" t="s">
        <v>816</v>
      </c>
      <c r="GG1" s="877"/>
      <c r="GH1" s="852" t="s">
        <v>1590</v>
      </c>
      <c r="GI1" s="852"/>
      <c r="GJ1" s="876" t="s">
        <v>2007</v>
      </c>
      <c r="GK1" s="876"/>
      <c r="GL1" s="877" t="s">
        <v>816</v>
      </c>
      <c r="GM1" s="877"/>
      <c r="GN1" s="852" t="s">
        <v>1590</v>
      </c>
      <c r="GO1" s="852"/>
      <c r="GP1" s="876" t="s">
        <v>2049</v>
      </c>
      <c r="GQ1" s="876"/>
      <c r="GR1" s="877" t="s">
        <v>816</v>
      </c>
      <c r="GS1" s="877"/>
      <c r="GT1" s="852" t="s">
        <v>1675</v>
      </c>
      <c r="GU1" s="852"/>
      <c r="GV1" s="876" t="s">
        <v>2083</v>
      </c>
      <c r="GW1" s="876"/>
      <c r="GX1" s="877" t="s">
        <v>816</v>
      </c>
      <c r="GY1" s="877"/>
      <c r="GZ1" s="852" t="s">
        <v>2122</v>
      </c>
      <c r="HA1" s="852"/>
      <c r="HB1" s="876" t="s">
        <v>2142</v>
      </c>
      <c r="HC1" s="876"/>
      <c r="HD1" s="877" t="s">
        <v>816</v>
      </c>
      <c r="HE1" s="877"/>
      <c r="HF1" s="852" t="s">
        <v>1715</v>
      </c>
      <c r="HG1" s="852"/>
      <c r="HH1" s="876" t="s">
        <v>2155</v>
      </c>
      <c r="HI1" s="876"/>
      <c r="HJ1" s="877" t="s">
        <v>816</v>
      </c>
      <c r="HK1" s="877"/>
      <c r="HL1" s="852" t="s">
        <v>1391</v>
      </c>
      <c r="HM1" s="852"/>
      <c r="HN1" s="876" t="s">
        <v>2201</v>
      </c>
      <c r="HO1" s="876"/>
      <c r="HP1" s="877" t="s">
        <v>816</v>
      </c>
      <c r="HQ1" s="877"/>
      <c r="HR1" s="852" t="s">
        <v>1391</v>
      </c>
      <c r="HS1" s="852"/>
      <c r="HT1" s="876" t="s">
        <v>2243</v>
      </c>
      <c r="HU1" s="876"/>
      <c r="HV1" s="877" t="s">
        <v>816</v>
      </c>
      <c r="HW1" s="877"/>
      <c r="HX1" s="852" t="s">
        <v>1616</v>
      </c>
      <c r="HY1" s="852"/>
      <c r="HZ1" s="876" t="s">
        <v>2300</v>
      </c>
      <c r="IA1" s="876"/>
      <c r="IB1" s="877" t="s">
        <v>816</v>
      </c>
      <c r="IC1" s="877"/>
      <c r="ID1" s="852" t="s">
        <v>1715</v>
      </c>
      <c r="IE1" s="852"/>
      <c r="IF1" s="876" t="s">
        <v>2367</v>
      </c>
      <c r="IG1" s="876"/>
      <c r="IH1" s="877" t="s">
        <v>816</v>
      </c>
      <c r="II1" s="877"/>
      <c r="IJ1" s="852" t="s">
        <v>1590</v>
      </c>
      <c r="IK1" s="852"/>
      <c r="IL1" s="876" t="s">
        <v>2443</v>
      </c>
      <c r="IM1" s="876"/>
      <c r="IN1" s="877" t="s">
        <v>816</v>
      </c>
      <c r="IO1" s="877"/>
      <c r="IP1" s="852" t="s">
        <v>1616</v>
      </c>
      <c r="IQ1" s="852"/>
      <c r="IR1" s="876" t="s">
        <v>2661</v>
      </c>
      <c r="IS1" s="876"/>
      <c r="IT1" s="877" t="s">
        <v>816</v>
      </c>
      <c r="IU1" s="877"/>
      <c r="IV1" s="852" t="s">
        <v>1748</v>
      </c>
      <c r="IW1" s="852"/>
      <c r="IX1" s="876" t="s">
        <v>2660</v>
      </c>
      <c r="IY1" s="876"/>
      <c r="IZ1" s="877" t="s">
        <v>816</v>
      </c>
      <c r="JA1" s="877"/>
      <c r="JB1" s="852" t="s">
        <v>1864</v>
      </c>
      <c r="JC1" s="852"/>
      <c r="JD1" s="876" t="s">
        <v>2707</v>
      </c>
      <c r="JE1" s="876"/>
      <c r="JF1" s="877" t="s">
        <v>816</v>
      </c>
      <c r="JG1" s="877"/>
      <c r="JH1" s="852" t="s">
        <v>1748</v>
      </c>
      <c r="JI1" s="85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2829</v>
      </c>
      <c r="JQ1" s="712"/>
      <c r="JR1" s="759" t="s">
        <v>816</v>
      </c>
      <c r="JS1" s="759"/>
      <c r="JT1" s="756" t="s">
        <v>1748</v>
      </c>
      <c r="JU1" s="756"/>
      <c r="JV1" s="758" t="s">
        <v>2888</v>
      </c>
      <c r="JW1" s="758"/>
      <c r="JX1" s="798" t="s">
        <v>816</v>
      </c>
      <c r="JY1" s="798"/>
      <c r="JZ1" s="795" t="s">
        <v>1748</v>
      </c>
      <c r="KA1" s="795"/>
      <c r="KB1" s="797" t="s">
        <v>2886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7802.3899999999558</v>
      </c>
      <c r="KB2" s="796" t="s">
        <v>1911</v>
      </c>
      <c r="KC2" s="363">
        <f>SUM(KC3:KC27)</f>
        <v>311037</v>
      </c>
      <c r="KD2" s="606" t="s">
        <v>2942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JO2-JM28-JM27</f>
        <v>7527.189000000023</v>
      </c>
      <c r="JP3" s="711" t="s">
        <v>2854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2854</v>
      </c>
      <c r="JW3" s="203">
        <f>$IA$6</f>
        <v>0</v>
      </c>
      <c r="JY3" s="492"/>
      <c r="JZ3" s="796" t="s">
        <v>2397</v>
      </c>
      <c r="KA3" s="273">
        <f>KA2-JY22-JY21</f>
        <v>1824.169999999956</v>
      </c>
      <c r="KB3" s="796" t="s">
        <v>2797</v>
      </c>
      <c r="KC3" s="268">
        <f>$JQ$4</f>
        <v>-211000</v>
      </c>
      <c r="KD3" s="607"/>
    </row>
    <row r="4" spans="1:291" ht="12.75" customHeight="1" thickBot="1">
      <c r="A4" s="836" t="s">
        <v>991</v>
      </c>
      <c r="B4" s="836"/>
      <c r="E4" s="170" t="s">
        <v>233</v>
      </c>
      <c r="F4" s="174">
        <f>F3-F5</f>
        <v>17</v>
      </c>
      <c r="G4" s="836" t="s">
        <v>991</v>
      </c>
      <c r="H4" s="8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0.77899999995588587</v>
      </c>
      <c r="KB4" s="801" t="s">
        <v>2678</v>
      </c>
      <c r="KC4" s="442">
        <v>-87000</v>
      </c>
      <c r="KD4" s="607"/>
    </row>
    <row r="5" spans="1:291">
      <c r="A5" s="836"/>
      <c r="B5" s="836"/>
      <c r="E5" s="170" t="s">
        <v>352</v>
      </c>
      <c r="F5" s="174">
        <f>SUM(F15:F58)</f>
        <v>12750</v>
      </c>
      <c r="G5" s="836"/>
      <c r="H5" s="8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2856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2856</v>
      </c>
      <c r="JY5" s="541">
        <v>-30</v>
      </c>
      <c r="JZ5" s="796" t="s">
        <v>352</v>
      </c>
      <c r="KA5" s="273">
        <f>SUM(KA6:KA46)</f>
        <v>7801.6109999999999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2844</v>
      </c>
      <c r="JT6" s="822" t="s">
        <v>2849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2879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2900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2898</v>
      </c>
      <c r="KA8" s="61"/>
      <c r="KB8" s="205" t="s">
        <v>2921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2863</v>
      </c>
      <c r="JS9" s="757">
        <v>2.33</v>
      </c>
      <c r="JT9" s="346" t="s">
        <v>2904</v>
      </c>
      <c r="JU9" s="61">
        <v>10</v>
      </c>
      <c r="JV9" s="205" t="s">
        <v>2852</v>
      </c>
      <c r="JW9" s="84">
        <v>0</v>
      </c>
      <c r="JX9" s="609"/>
      <c r="JZ9" s="346" t="s">
        <v>1814</v>
      </c>
      <c r="KA9" s="61">
        <v>67.23</v>
      </c>
      <c r="KB9" s="205" t="s">
        <v>2852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2876</v>
      </c>
      <c r="JS10" s="779">
        <v>3.4</v>
      </c>
      <c r="JT10" s="346" t="s">
        <v>2889</v>
      </c>
      <c r="JU10" s="533">
        <v>5.38</v>
      </c>
      <c r="JV10" s="777" t="s">
        <v>1630</v>
      </c>
      <c r="JW10" s="442">
        <v>-123</v>
      </c>
      <c r="JX10" s="609"/>
      <c r="JZ10" s="346" t="s">
        <v>2927</v>
      </c>
      <c r="KA10" s="796">
        <f>73.44/2</f>
        <v>36.72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2865</v>
      </c>
      <c r="JO11" s="492">
        <v>1396.9</v>
      </c>
      <c r="JP11" s="715" t="s">
        <v>2798</v>
      </c>
      <c r="JQ11" s="268">
        <v>2600</v>
      </c>
      <c r="JR11" s="609" t="s">
        <v>2896</v>
      </c>
      <c r="JS11" s="492">
        <v>1.21</v>
      </c>
      <c r="JT11" s="245" t="s">
        <v>2865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2925</v>
      </c>
      <c r="KA11" s="61">
        <v>5.01</v>
      </c>
      <c r="KB11" s="799" t="s">
        <v>2798</v>
      </c>
      <c r="KC11" s="833">
        <v>0</v>
      </c>
      <c r="KD11" s="606">
        <v>45114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2895</v>
      </c>
      <c r="JS12" s="805"/>
      <c r="JT12" s="245" t="s">
        <v>2866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2926</v>
      </c>
      <c r="KA12" s="796">
        <v>10.87</v>
      </c>
      <c r="KB12" s="800" t="s">
        <v>2799</v>
      </c>
      <c r="KC12" s="268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2937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9" t="s">
        <v>2938</v>
      </c>
      <c r="JM13" s="726">
        <v>5.9</v>
      </c>
      <c r="JN13" s="245" t="s">
        <v>2836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346" t="s">
        <v>2688</v>
      </c>
      <c r="KA13" s="796">
        <f>259.2+410.4</f>
        <v>669.59999999999991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6" t="s">
        <v>2186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9" t="s">
        <v>2939</v>
      </c>
      <c r="JM14" s="726"/>
      <c r="JN14" s="345" t="s">
        <v>2837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2865</v>
      </c>
      <c r="KA14" s="492">
        <v>1347.2</v>
      </c>
      <c r="KB14" s="800" t="s">
        <v>2806</v>
      </c>
      <c r="KC14" s="833">
        <v>397</v>
      </c>
      <c r="KD14" s="606">
        <v>45114</v>
      </c>
      <c r="KE14" s="268" t="s">
        <v>2931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79" t="s">
        <v>2855</v>
      </c>
      <c r="JM15" s="510">
        <v>1.96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2850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2936</v>
      </c>
      <c r="JY15" s="726">
        <f>65.16+2.55</f>
        <v>67.709999999999994</v>
      </c>
      <c r="JZ15" s="245" t="s">
        <v>2866</v>
      </c>
      <c r="KA15" s="492">
        <v>1730.87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11" t="s">
        <v>2859</v>
      </c>
      <c r="JM16" s="61">
        <f>25.72</f>
        <v>25.72</v>
      </c>
      <c r="JN16" s="345" t="s">
        <v>2710</v>
      </c>
      <c r="JO16" s="61">
        <v>23.96</v>
      </c>
      <c r="JP16" s="254" t="s">
        <v>2802</v>
      </c>
      <c r="JQ16" s="605"/>
      <c r="JR16" s="793" t="s">
        <v>2875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2935</v>
      </c>
      <c r="JY16" s="726">
        <v>24.55</v>
      </c>
      <c r="JZ16" s="345" t="s">
        <v>2553</v>
      </c>
      <c r="KA16" s="61">
        <v>69.209999999999994</v>
      </c>
      <c r="KB16" s="800" t="s">
        <v>2803</v>
      </c>
      <c r="KC16" s="268">
        <v>0</v>
      </c>
      <c r="KD16" s="606">
        <v>45113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779" t="s">
        <v>2860</v>
      </c>
      <c r="JM17" s="61">
        <f>180.39+64.94+57.72</f>
        <v>303.04999999999995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2855</v>
      </c>
      <c r="JS17" s="726">
        <v>2.95</v>
      </c>
      <c r="JT17" s="345" t="s">
        <v>2891</v>
      </c>
      <c r="JU17" s="534">
        <v>131.6</v>
      </c>
      <c r="JV17" s="763" t="s">
        <v>2803</v>
      </c>
      <c r="JW17" s="268">
        <v>0</v>
      </c>
      <c r="JX17" s="9" t="s">
        <v>2914</v>
      </c>
      <c r="JY17" s="726">
        <v>13.23</v>
      </c>
      <c r="JZ17" s="345" t="s">
        <v>2710</v>
      </c>
      <c r="KA17" s="61"/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401" t="s">
        <v>2827</v>
      </c>
      <c r="JM18" s="510">
        <f>228.82+344.82+65.55+23.84</f>
        <v>663.03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2859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2860</v>
      </c>
      <c r="JY18" s="726"/>
      <c r="JZ18" s="345" t="s">
        <v>2922</v>
      </c>
      <c r="KA18" s="61">
        <v>30</v>
      </c>
      <c r="KB18" s="801" t="s">
        <v>2685</v>
      </c>
      <c r="KC18" s="2">
        <v>190</v>
      </c>
      <c r="KD18" s="606">
        <v>45114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721" t="s">
        <v>2824</v>
      </c>
      <c r="JM19" s="721">
        <v>2</v>
      </c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2860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2623</v>
      </c>
      <c r="KA19" s="534" t="s">
        <v>2894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L20" s="401"/>
      <c r="JM20" s="510"/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2861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1195</v>
      </c>
      <c r="KA20" s="61">
        <f>15+6.5</f>
        <v>21.5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2858</v>
      </c>
      <c r="JS21" s="791">
        <f>783.33+1167.38+1493.5+2179.3</f>
        <v>5623.51</v>
      </c>
      <c r="JT21" s="345" t="s">
        <v>2873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2811</v>
      </c>
      <c r="KA21" s="61">
        <f>9+14.32</f>
        <v>23.32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7" t="s">
        <v>2171</v>
      </c>
      <c r="IU22" s="837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2867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2868</v>
      </c>
      <c r="JY22" s="273">
        <f>SUM(KA14:KA15)</f>
        <v>3078.0699999999997</v>
      </c>
      <c r="JZ22" s="345" t="s">
        <v>2783</v>
      </c>
      <c r="KA22" s="203">
        <v>64</v>
      </c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2171</v>
      </c>
      <c r="HK23" s="83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7" t="s">
        <v>2171</v>
      </c>
      <c r="HW23" s="83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1"/>
      <c r="JM23" s="510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2862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2873</v>
      </c>
      <c r="KA23" s="203" t="s">
        <v>2933</v>
      </c>
      <c r="KB23" s="802" t="s">
        <v>2423</v>
      </c>
      <c r="KC23" s="61"/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91" t="s">
        <v>990</v>
      </c>
      <c r="Z24" s="891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L24" s="402"/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2890</v>
      </c>
      <c r="JU24" s="61">
        <v>48.2</v>
      </c>
      <c r="JV24" s="765" t="s">
        <v>2851</v>
      </c>
      <c r="JW24" s="61">
        <v>453.6</v>
      </c>
      <c r="JX24" s="346" t="s">
        <v>2166</v>
      </c>
      <c r="JY24" s="2">
        <f>SUM(KA9:KA11)</f>
        <v>108.96000000000001</v>
      </c>
      <c r="JZ24" s="345" t="s">
        <v>2366</v>
      </c>
      <c r="KA24" s="61">
        <f>16.3+16.34</f>
        <v>32.64</v>
      </c>
      <c r="KB24" s="827" t="s">
        <v>2913</v>
      </c>
      <c r="KC24" s="61">
        <v>200</v>
      </c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7" t="s">
        <v>2171</v>
      </c>
      <c r="IC25" s="83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2870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SUM(KA16:KA24)</f>
        <v>240.67000000000002</v>
      </c>
      <c r="JZ25" s="337" t="s">
        <v>2905</v>
      </c>
      <c r="KA25" s="61">
        <v>80</v>
      </c>
      <c r="KB25" s="834"/>
      <c r="KC25" s="61"/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7" t="s">
        <v>1536</v>
      </c>
      <c r="DZ26" s="8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723" t="s">
        <v>2787</v>
      </c>
      <c r="JM26" s="723"/>
      <c r="JN26" s="337" t="s">
        <v>2809</v>
      </c>
      <c r="JO26" s="533">
        <v>42.9</v>
      </c>
      <c r="JP26" s="716" t="s">
        <v>2423</v>
      </c>
      <c r="JQ26" s="2"/>
      <c r="JR26" s="388" t="s">
        <v>2868</v>
      </c>
      <c r="JS26" s="273">
        <f>SUM(JU11:JU13)</f>
        <v>5390.235999999999</v>
      </c>
      <c r="JT26" s="337" t="s">
        <v>2871</v>
      </c>
      <c r="JU26" s="61">
        <v>41.5</v>
      </c>
      <c r="JV26" s="769"/>
      <c r="JW26" s="61"/>
      <c r="JX26" s="337" t="s">
        <v>2165</v>
      </c>
      <c r="JY26" s="2">
        <f>SUM(KA25:KA30)</f>
        <v>300.73</v>
      </c>
      <c r="JZ26" s="337" t="s">
        <v>2930</v>
      </c>
      <c r="KA26" s="61" t="s">
        <v>2934</v>
      </c>
      <c r="KB26" s="835"/>
      <c r="KC26" s="61"/>
    </row>
    <row r="27" spans="1:290">
      <c r="A27" s="859"/>
      <c r="B27" s="859"/>
      <c r="F27" s="194"/>
      <c r="G27" s="859"/>
      <c r="H27" s="859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7" t="s">
        <v>2171</v>
      </c>
      <c r="HQ27" s="83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192" t="s">
        <v>1959</v>
      </c>
      <c r="JM27" s="273">
        <f>SUM(JO6:JO7)</f>
        <v>2900.12</v>
      </c>
      <c r="JN27" s="337" t="s">
        <v>2828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2885</v>
      </c>
      <c r="JU27" s="533">
        <v>11</v>
      </c>
      <c r="JV27" s="792"/>
      <c r="JW27" s="61"/>
      <c r="JX27" s="337" t="s">
        <v>2823</v>
      </c>
      <c r="JY27" s="2">
        <f>SUM(KA28:KA30)</f>
        <v>45.73</v>
      </c>
      <c r="JZ27" s="337" t="s">
        <v>2928</v>
      </c>
      <c r="KA27" s="61">
        <v>175</v>
      </c>
      <c r="KB27" s="834"/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7" t="s">
        <v>2171</v>
      </c>
      <c r="JA28" s="83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88" t="s">
        <v>2869</v>
      </c>
      <c r="JM28" s="273">
        <f>SUM(JO11:JO13)</f>
        <v>116477.65199999999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1533</v>
      </c>
      <c r="KA28" s="61">
        <v>45.73</v>
      </c>
      <c r="KB28" s="796" t="s">
        <v>506</v>
      </c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Z29" s="337" t="s">
        <v>1863</v>
      </c>
      <c r="KA29" s="61"/>
      <c r="KB29" s="796" t="s">
        <v>93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6" t="s">
        <v>2166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Z30" s="337" t="s">
        <v>1863</v>
      </c>
      <c r="KA30" s="533"/>
      <c r="KB30" s="796" t="s">
        <v>1034</v>
      </c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5" t="s">
        <v>1001</v>
      </c>
      <c r="N31" s="895"/>
      <c r="Q31" s="143" t="s">
        <v>1052</v>
      </c>
      <c r="R31" s="142">
        <v>26</v>
      </c>
      <c r="S31" s="895" t="s">
        <v>1001</v>
      </c>
      <c r="T31" s="895"/>
      <c r="W31"/>
      <c r="Y31" s="859" t="s">
        <v>385</v>
      </c>
      <c r="Z31" s="859"/>
      <c r="AC31" s="142" t="s">
        <v>1090</v>
      </c>
      <c r="AD31" s="142">
        <v>10</v>
      </c>
      <c r="AE31" s="895" t="s">
        <v>1001</v>
      </c>
      <c r="AF31" s="8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48" t="s">
        <v>2167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796" t="s">
        <v>2717</v>
      </c>
      <c r="KA31" s="78"/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5" t="s">
        <v>1001</v>
      </c>
      <c r="Z32" s="895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7" t="s">
        <v>2171</v>
      </c>
      <c r="IO32" s="83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2165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2843</v>
      </c>
      <c r="JZ32" s="9" t="s">
        <v>2197</v>
      </c>
      <c r="KA32" s="534">
        <f>201</f>
        <v>201</v>
      </c>
    </row>
    <row r="33" spans="1:291">
      <c r="A33" s="895" t="s">
        <v>1001</v>
      </c>
      <c r="B33" s="895"/>
      <c r="C33" s="3"/>
      <c r="D33" s="3"/>
      <c r="E33" s="246"/>
      <c r="F33" s="246"/>
      <c r="G33" s="895" t="s">
        <v>1001</v>
      </c>
      <c r="H33" s="895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91" t="s">
        <v>243</v>
      </c>
      <c r="Z33" s="891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L33" s="337" t="s">
        <v>2823</v>
      </c>
      <c r="JM33" s="2">
        <f>SUM(JO23:JO27)</f>
        <v>251.23</v>
      </c>
      <c r="JN33" s="409">
        <v>40</v>
      </c>
      <c r="JO33" s="543" t="s">
        <v>2790</v>
      </c>
      <c r="JT33" s="409">
        <v>10</v>
      </c>
      <c r="JU33" s="543" t="s">
        <v>1828</v>
      </c>
      <c r="JZ33" s="412">
        <v>24.07</v>
      </c>
      <c r="KA33" s="534"/>
      <c r="KB33" s="796" t="s">
        <v>2766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2781</v>
      </c>
      <c r="JP34" s="711" t="s">
        <v>506</v>
      </c>
      <c r="JR34" s="341" t="s">
        <v>2874</v>
      </c>
      <c r="JS34" s="353">
        <v>100</v>
      </c>
      <c r="JT34" s="409">
        <v>10</v>
      </c>
      <c r="JU34" s="543" t="s">
        <v>2845</v>
      </c>
      <c r="JY34" s="494"/>
      <c r="JZ34" s="386" t="s">
        <v>1411</v>
      </c>
      <c r="KA34" s="408">
        <f>JW19+JY35+JY7-KC18</f>
        <v>110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L35" s="714" t="s">
        <v>2822</v>
      </c>
      <c r="JM35" s="353">
        <f>50+400+200+100</f>
        <v>750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2857</v>
      </c>
      <c r="JX35" s="341" t="s">
        <v>2887</v>
      </c>
      <c r="JY35" s="353">
        <v>0</v>
      </c>
      <c r="JZ35" s="409">
        <v>34</v>
      </c>
      <c r="KA35" s="823" t="s">
        <v>2901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2883</v>
      </c>
      <c r="JU36" s="533">
        <v>139</v>
      </c>
      <c r="JZ36" s="409">
        <v>15</v>
      </c>
      <c r="KA36" s="543" t="s">
        <v>2932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2897</v>
      </c>
      <c r="JU37" s="821">
        <v>5.35</v>
      </c>
      <c r="JZ37" s="409">
        <v>7</v>
      </c>
      <c r="KA37" s="543" t="s">
        <v>1310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2784</v>
      </c>
      <c r="JT38" s="783" t="s">
        <v>2846</v>
      </c>
      <c r="JU38" s="781">
        <v>2.2000000000000002</v>
      </c>
      <c r="JZ38" s="937">
        <v>20</v>
      </c>
      <c r="KA38" s="938" t="s">
        <v>2940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M39" s="494"/>
      <c r="JN39" s="409">
        <v>10</v>
      </c>
      <c r="JO39" s="63" t="s">
        <v>2785</v>
      </c>
      <c r="JS39" s="786" t="s">
        <v>2899</v>
      </c>
      <c r="JT39" s="783" t="s">
        <v>2872</v>
      </c>
      <c r="JU39" s="781">
        <v>89.39</v>
      </c>
      <c r="JZ39" s="409">
        <v>20</v>
      </c>
      <c r="KA39" s="543" t="s">
        <v>2941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7" t="s">
        <v>2171</v>
      </c>
      <c r="II40" s="83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L40" s="745"/>
      <c r="JM40" s="494"/>
      <c r="JN40" s="409">
        <f>86*3+96</f>
        <v>354</v>
      </c>
      <c r="JO40" s="63" t="s">
        <v>2786</v>
      </c>
      <c r="JP40" s="745"/>
      <c r="JQ40" s="745"/>
      <c r="JT40" s="780" t="s">
        <v>2847</v>
      </c>
      <c r="JU40" s="781">
        <f>69.93+136.83</f>
        <v>206.76000000000002</v>
      </c>
      <c r="JZ40" s="409"/>
      <c r="KA40" s="543"/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2864</v>
      </c>
      <c r="JU41" s="781">
        <v>18.8</v>
      </c>
      <c r="JV41" s="757"/>
      <c r="JW41" s="757"/>
      <c r="JX41" s="796"/>
      <c r="JY41" s="796"/>
      <c r="JZ41" s="796"/>
      <c r="KA41" s="796"/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2853</v>
      </c>
      <c r="JU42" s="781">
        <v>89.8</v>
      </c>
      <c r="JZ42" s="796" t="s">
        <v>2903</v>
      </c>
      <c r="KA42" s="796">
        <v>31.001000000000001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2923</v>
      </c>
      <c r="KA43" s="796">
        <v>21.81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4"/>
      <c r="JM44" s="814"/>
      <c r="JN44" s="504" t="s">
        <v>2826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  <c r="JZ44" s="796" t="s">
        <v>2929</v>
      </c>
      <c r="KA44" s="796">
        <v>11.25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2902</v>
      </c>
      <c r="JU45" s="807">
        <v>27.83</v>
      </c>
      <c r="JZ45" s="796" t="s">
        <v>2924</v>
      </c>
      <c r="KA45" s="796">
        <v>117.5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2877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2830</v>
      </c>
      <c r="JO47" s="533">
        <v>8.5500000000000007</v>
      </c>
      <c r="JT47" s="806" t="s">
        <v>2878</v>
      </c>
      <c r="JU47" s="807">
        <v>19.46</v>
      </c>
      <c r="JZ47" s="814"/>
      <c r="KA47" s="814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2831</v>
      </c>
      <c r="JO48" s="533">
        <v>10.35</v>
      </c>
      <c r="JS48" s="65" t="s">
        <v>2892</v>
      </c>
      <c r="JT48" s="806" t="s">
        <v>2880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8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2832</v>
      </c>
      <c r="JO49" s="533">
        <v>15.000999999999999</v>
      </c>
      <c r="JS49" s="212" t="s">
        <v>2893</v>
      </c>
      <c r="JT49" s="806" t="s">
        <v>2882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8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2833</v>
      </c>
      <c r="JO50" s="357">
        <v>7.67</v>
      </c>
      <c r="JS50" s="813"/>
      <c r="JT50" s="810" t="s">
        <v>2884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8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2834</v>
      </c>
      <c r="JO51" s="357">
        <v>3</v>
      </c>
      <c r="JT51" s="811" t="s">
        <v>2881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8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2838</v>
      </c>
      <c r="G2" s="767" t="s">
        <v>2839</v>
      </c>
      <c r="H2" s="767" t="s">
        <v>2838</v>
      </c>
      <c r="K2" s="767" t="s">
        <v>2839</v>
      </c>
      <c r="L2" s="767" t="s">
        <v>2838</v>
      </c>
      <c r="O2" s="767" t="s">
        <v>2839</v>
      </c>
      <c r="P2" s="767" t="s">
        <v>2838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2840</v>
      </c>
      <c r="H35" s="767">
        <f>SUM(H2:H33)</f>
        <v>1167.3630136986305</v>
      </c>
      <c r="J35" s="767" t="s">
        <v>2842</v>
      </c>
      <c r="L35" s="767">
        <f>SUM(L2:L33)</f>
        <v>1493.4931506849321</v>
      </c>
      <c r="N35" s="767" t="s">
        <v>2841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2023-07-09T01:48:38Z</dcterms:modified>
</cp:coreProperties>
</file>