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A03B2AD-AD7F-4AC5-81A8-3CC167F199D0}" xr6:coauthVersionLast="47" xr6:coauthVersionMax="47" xr10:uidLastSave="{00000000-0000-0000-0000-000000000000}"/>
  <bookViews>
    <workbookView xWindow="13875" yWindow="0" windowWidth="11580" windowHeight="2160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32" i="32"/>
  <c r="NM15" i="32" l="1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<sst xmlns="http://schemas.openxmlformats.org/spreadsheetml/2006/main" count="8754" uniqueCount="3596">
  <si>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</si>
  <si>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</si>
  <si>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</si>
  <si>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</si>
  <si>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</si>
  <si>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</si>
  <si>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</si>
  <si>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</si>
  <si>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</si>
  <si>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</si>
  <si>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</si>
  <si>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</si>
  <si>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</si>
  <si>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</si>
  <si>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</si>
  <si>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</si>
  <si>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</si>
  <si>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</si>
  <si>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</si>
  <si>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</si>
  <si>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</si>
  <si>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</si>
  <si>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</si>
  <si>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</si>
  <si>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</si>
  <si>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</si>
  <si>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</si>
  <si>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</si>
  <si>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</si>
  <si>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</si>
  <si>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</si>
  <si>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</si>
  <si>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</si>
  <si>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</si>
  <si>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</si>
  <si>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</si>
  <si>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</si>
  <si>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</si>
  <si>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</si>
  <si>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</si>
  <si>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</si>
  <si>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</si>
  <si>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</si>
  <si>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</si>
  <si>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</si>
  <si>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</si>
  <si>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</si>
  <si>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</si>
  <si>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</si>
  <si>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</si>
  <si>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</si>
  <si>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</si>
  <si>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</si>
  <si>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</si>
  <si>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</si>
  <si>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</si>
  <si>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</si>
  <si>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</si>
  <si>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</si>
  <si>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</si>
  <si>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</si>
  <si>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</si>
  <si>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</si>
  <si>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</si>
  <si>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</si>
  <si>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</si>
  <si>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</si>
  <si>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</si>
  <si>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</si>
  <si>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</si>
  <si>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</si>
  <si>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</si>
  <si>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</si>
  <si>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</si>
  <si>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</si>
  <si>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</si>
  <si>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</si>
  <si>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</si>
  <si>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</si>
  <si>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</si>
  <si>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</si>
  <si>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</si>
  <si>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</si>
  <si>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</si>
  <si>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</si>
  <si>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</si>
  <si>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</si>
  <si>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</si>
  <si>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</si>
  <si>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</si>
  <si>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</si>
  <si>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</si>
  <si>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</si>
  <si>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</si>
  <si>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</si>
  <si>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</si>
  <si>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</si>
  <si>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</si>
  <si>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</si>
  <si>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</si>
  <si>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</si>
  <si>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</si>
  <si>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</si>
  <si>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</si>
  <si>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</si>
  <si>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</si>
  <si>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</si>
  <si>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</si>
  <si>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</si>
  <si>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</si>
  <si>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</si>
  <si>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</si>
  <si>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</si>
  <si>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</si>
  <si>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</si>
  <si>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</si>
  <si>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</si>
  <si>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</si>
  <si>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</si>
  <si>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</si>
  <si>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</si>
  <si>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</si>
  <si>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</si>
  <si>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</si>
  <si>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</si>
  <si>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</si>
  <si>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</si>
  <si>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</si>
  <si>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</si>
  <si>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</si>
  <si>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</si>
  <si>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</si>
  <si>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</si>
  <si>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</si>
  <si>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</si>
  <si>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</si>
  <si>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</si>
  <si>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</si>
  <si>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</si>
  <si>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</si>
  <si>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</si>
  <si>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</si>
  <si>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</si>
  <si>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</si>
  <si>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</si>
  <si>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</si>
  <si>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</si>
  <si>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</si>
  <si>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</si>
  <si>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</si>
  <si>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</si>
  <si>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</si>
  <si>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</si>
  <si>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</si>
  <si>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</si>
  <si>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</si>
  <si>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</si>
  <si>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</si>
  <si>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</si>
  <si>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</si>
  <si>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</si>
  <si>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</si>
  <si>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</si>
  <si>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</si>
  <si>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</si>
  <si>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</si>
  <si>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</si>
  <si>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</si>
  <si>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</si>
  <si>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</si>
  <si>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</si>
  <si>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</si>
  <si>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</si>
  <si>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</si>
  <si>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</si>
  <si>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</si>
  <si>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</si>
  <si>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</si>
  <si>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</si>
  <si>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</si>
  <si>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</si>
  <si>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</si>
  <si>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</si>
  <si>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</si>
  <si>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</si>
  <si>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</si>
  <si>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</si>
  <si>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</si>
  <si>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</si>
  <si>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</si>
  <si>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</si>
  <si>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</si>
  <si>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</si>
  <si>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</si>
  <si>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</si>
  <si>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</si>
  <si>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</si>
  <si>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</si>
  <si>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</si>
  <si>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</si>
  <si>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</si>
  <si>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</si>
  <si>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</si>
  <si>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</si>
  <si>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</si>
  <si>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</si>
  <si>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</si>
  <si>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</si>
  <si>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</si>
  <si>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</si>
  <si>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</si>
  <si>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</si>
  <si>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</si>
  <si>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</si>
  <si>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</si>
  <si>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</si>
  <si>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</si>
  <si>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</si>
  <si>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</si>
  <si>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</si>
  <si>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</si>
  <si>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</si>
  <si>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</si>
  <si>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</si>
  <si>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</si>
  <si>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</si>
  <si>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</si>
  <si>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</si>
  <si>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</si>
  <si>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</si>
  <si>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</si>
  <si>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</si>
  <si>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</si>
  <si>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</si>
  <si>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</si>
  <si>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</si>
  <si>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</si>
  <si>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</si>
  <si>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</si>
  <si>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</si>
  <si>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</si>
  <si>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</si>
  <si>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</si>
  <si>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</si>
  <si>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</si>
  <si>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</si>
  <si>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</si>
  <si>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</si>
  <si>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</si>
  <si>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</si>
  <si>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</si>
  <si>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</si>
  <si>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</si>
  <si>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</si>
  <si>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</si>
  <si>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</si>
  <si>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</si>
  <si>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</si>
  <si>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</si>
  <si>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</si>
  <si>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</si>
  <si>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</si>
  <si>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</si>
  <si>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</si>
  <si>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</si>
  <si>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</si>
  <si>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</si>
  <si>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</si>
  <si>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</si>
  <si>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</si>
  <si>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</si>
  <si>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</si>
  <si>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</si>
  <si>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</si>
  <si>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</si>
  <si>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</si>
  <si>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</si>
  <si>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</si>
  <si>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</si>
  <si>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</si>
  <si>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</si>
  <si>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</si>
  <si>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</si>
  <si>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</si>
  <si>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</si>
  <si>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</si>
  <si>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</si>
  <si>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</si>
  <si>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</si>
  <si>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</si>
  <si>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</si>
  <si>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</si>
  <si>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</si>
  <si>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</si>
  <si>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</si>
  <si>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</si>
  <si>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</si>
  <si>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</si>
  <si>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</si>
  <si>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</si>
  <si>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</si>
  <si>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</si>
  <si>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</si>
  <si>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</si>
  <si>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</si>
  <si>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</si>
  <si>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</si>
  <si>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</si>
  <si>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</si>
  <si>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</si>
  <si>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</si>
  <si>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</si>
  <si>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</si>
  <si>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</si>
  <si>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</si>
  <si>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</si>
  <si>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</si>
  <si>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</si>
  <si>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</si>
  <si>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</si>
  <si>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</si>
  <si>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</si>
  <si>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</si>
  <si>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</si>
  <si>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</si>
  <si>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</si>
  <si>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</si>
  <si>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</si>
  <si>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</si>
  <si>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</si>
  <si>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</si>
  <si>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</si>
  <si>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</si>
  <si>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</si>
  <si>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</si>
  <si>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</si>
  <si>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</si>
  <si>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</si>
  <si>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</si>
  <si>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</si>
  <si>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</si>
  <si>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</si>
  <si>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</si>
  <si>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</si>
  <si>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</si>
  <si>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</si>
  <si>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</si>
  <si>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</si>
  <si>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</si>
  <si>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</si>
  <si>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</si>
  <si>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</si>
  <si>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</si>
  <si>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</si>
  <si>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</si>
  <si>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</si>
  <si>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</si>
  <si>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</si>
  <si>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</si>
  <si>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</si>
  <si>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</si>
  <si>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</si>
  <si>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</si>
  <si>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</si>
  <si>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</si>
  <si>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</si>
  <si>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</si>
  <si>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</si>
  <si>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</si>
  <si>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</si>
  <si>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</si>
  <si>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</si>
  <si>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</si>
  <si>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</si>
  <si>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</si>
  <si>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</si>
  <si>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</si>
  <si>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</si>
  <si>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</si>
  <si>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</si>
  <si>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</si>
  <si>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</si>
  <si>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</si>
  <si>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</si>
  <si>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</si>
  <si>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</si>
  <si>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</si>
  <si>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</si>
  <si>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</si>
  <si>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</si>
  <si>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</si>
  <si>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</si>
  <si>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</si>
  <si>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</si>
  <si>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</si>
  <si>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</si>
  <si>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</si>
  <si>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</si>
  <si>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</si>
  <si>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</si>
  <si>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</si>
  <si>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</si>
  <si>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</si>
  <si>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</si>
  <si>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</si>
  <si>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</si>
  <si>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</si>
  <si>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</si>
  <si>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</si>
  <si>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</si>
  <si>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</si>
  <si>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</si>
  <si>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</si>
  <si>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</si>
  <si>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</si>
  <si>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</si>
  <si>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</si>
  <si>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</si>
  <si>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</si>
  <si>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</si>
  <si>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</si>
  <si>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</si>
  <si>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</si>
  <si>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</si>
  <si>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</si>
  <si>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</si>
  <si>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</si>
  <si>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</si>
  <si>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</si>
  <si>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</si>
  <si>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</si>
  <si>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</si>
  <si>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</si>
  <si>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</si>
  <si>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</si>
  <si>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</si>
  <si>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</si>
  <si>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</si>
  <si>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</si>
  <si>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</si>
  <si>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</si>
  <si>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</si>
  <si>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</si>
  <si>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</si>
  <si>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</si>
  <si>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</si>
  <si>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</si>
  <si>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</si>
  <si>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</si>
  <si>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</si>
  <si>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</si>
  <si>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</si>
  <si>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</si>
  <si>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</si>
  <si>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</si>
  <si>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</si>
  <si>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</si>
  <si>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</si>
  <si>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</si>
  <si>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</si>
  <si>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</si>
  <si>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</si>
  <si>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</si>
  <si>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</si>
  <si>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</si>
  <si>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</si>
  <si>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</si>
  <si>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</si>
  <si>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</si>
  <si>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</si>
  <si>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</si>
  <si>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</si>
  <si>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</si>
  <si>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</si>
  <si>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</si>
  <si>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</si>
  <si>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</si>
  <si>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</si>
  <si>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</si>
  <si>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</si>
  <si>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</si>
  <si>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</si>
  <si>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</si>
  <si>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</si>
  <si>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</si>
  <si>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</si>
  <si>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</si>
  <si>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</si>
  <si>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</si>
  <si>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</si>
  <si>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</si>
  <si>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</si>
  <si>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</si>
  <si>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</si>
  <si>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</si>
  <si>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</si>
  <si>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</si>
  <si>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</si>
  <si>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</si>
  <si>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</si>
  <si>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</si>
  <si>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</si>
  <si>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</si>
  <si>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</si>
  <si>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</si>
  <si>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</si>
  <si>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</si>
  <si>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</si>
  <si>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</si>
  <si>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</si>
  <si>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</si>
  <si>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</si>
  <si>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</si>
  <si>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</si>
  <si>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</si>
  <si>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</si>
  <si>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</si>
  <si>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</si>
  <si>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</si>
  <si>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</si>
  <si>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</si>
  <si>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</si>
  <si>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</si>
  <si>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</si>
  <si>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</si>
  <si>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</si>
  <si>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</si>
  <si>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</si>
  <si>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</si>
  <si>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</si>
  <si>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</si>
  <si>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</si>
  <si>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</si>
  <si>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</si>
  <si>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</si>
  <si>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</si>
  <si>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</si>
  <si>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</si>
  <si>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</si>
  <si>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</si>
  <si>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</si>
  <si>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</si>
  <si>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</si>
  <si>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</si>
  <si>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</si>
  <si>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</si>
  <si>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</si>
  <si>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</si>
  <si>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</si>
  <si>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</si>
  <si>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</si>
  <si>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</si>
  <si>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</si>
  <si>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</si>
  <si>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</si>
  <si>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</si>
  <si>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</si>
  <si>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</si>
  <si>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</si>
  <si>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</si>
  <si>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</si>
  <si>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</si>
  <si>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</si>
  <si>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</si>
  <si>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</si>
  <si>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</si>
  <si>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</si>
  <si>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</si>
  <si>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</si>
  <si>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</si>
  <si>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</si>
  <si>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</si>
  <si>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</si>
  <si>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</si>
  <si>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</si>
  <si>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</si>
  <si>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</si>
  <si>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</si>
  <si>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</si>
  <si>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</si>
  <si>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</si>
  <si>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</si>
  <si>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</si>
  <si>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</si>
  <si>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</si>
  <si>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</si>
  <si>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</si>
  <si>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</si>
  <si>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</si>
  <si>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</si>
  <si>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</si>
  <si>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</si>
  <si>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</si>
  <si>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</si>
  <si>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</si>
  <si>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</si>
  <si>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</si>
  <si>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</si>
  <si>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</si>
  <si>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</si>
  <si>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</si>
  <si>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</si>
  <si>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</si>
  <si>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</si>
  <si>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</si>
  <si>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</si>
  <si>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</si>
  <si>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</si>
  <si>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</si>
  <si>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</si>
  <si>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</si>
  <si>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</si>
  <si>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</si>
  <si>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</si>
  <si>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</si>
  <si>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</si>
  <si>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</si>
  <si>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</si>
  <si>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</si>
  <si>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</si>
  <si>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</si>
  <si>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</si>
  <si>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</si>
  <si>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</si>
  <si>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</si>
  <si>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</si>
  <si>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</si>
  <si>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</si>
  <si>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</si>
  <si>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</si>
  <si>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</si>
  <si>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</si>
  <si>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</si>
  <si>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</si>
  <si>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</si>
  <si>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</si>
  <si>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</si>
  <si>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</si>
  <si>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</si>
  <si>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</si>
  <si>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</si>
  <si>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</si>
  <si>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</si>
  <si>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</si>
  <si>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</si>
  <si>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</si>
  <si>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</si>
  <si>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</si>
  <si>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</si>
  <si>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</si>
  <si>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</si>
  <si>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</si>
  <si>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</si>
  <si>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</si>
  <si>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</si>
  <si>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</si>
  <si>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</si>
  <si>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</si>
  <si>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</si>
  <si>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</si>
  <si>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</si>
  <si>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</si>
  <si>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</si>
  <si>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</si>
  <si>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</si>
  <si>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</si>
  <si>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</si>
  <si>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</si>
  <si>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</si>
  <si>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</si>
  <si>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</si>
  <si>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</si>
  <si>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</si>
  <si>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</si>
  <si>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</si>
  <si>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</si>
  <si>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</si>
  <si>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</si>
  <si>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</si>
  <si>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</si>
  <si>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</si>
  <si>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</si>
  <si>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</si>
  <si>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</si>
  <si>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</si>
  <si>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</si>
  <si>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</si>
  <si>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</si>
  <si>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</si>
  <si>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</si>
  <si>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</si>
  <si>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</si>
  <si>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</si>
  <si>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</si>
  <si>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</si>
  <si>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</si>
  <si>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</si>
  <si>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</si>
  <si>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</si>
  <si>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</si>
  <si>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</si>
  <si>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</si>
  <si>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</si>
  <si>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</si>
  <si>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</si>
  <si>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</si>
  <si>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</si>
  <si>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</si>
  <si>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</si>
  <si>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</si>
  <si>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</si>
  <si>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</si>
  <si>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</si>
  <si>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</si>
  <si>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</si>
  <si>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</si>
  <si>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</si>
  <si>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</si>
  <si>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</si>
  <si>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</si>
  <si>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</si>
  <si>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</si>
  <si>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</si>
  <si>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</si>
  <si>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</si>
  <si>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</si>
  <si>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</si>
  <si>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</si>
  <si>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</si>
  <si>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</si>
  <si>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</si>
  <si>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</si>
  <si>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</si>
  <si>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</si>
  <si>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</si>
  <si>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</si>
  <si>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</si>
  <si>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</si>
  <si>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</si>
  <si>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</si>
  <si>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</si>
  <si>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</si>
  <si>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</si>
  <si>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</si>
  <si>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</si>
  <si>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</si>
  <si>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</si>
  <si>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</si>
  <si>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</si>
  <si>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</si>
  <si>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</si>
  <si>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</si>
  <si>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</si>
  <si>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</si>
  <si>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</si>
  <si>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</si>
  <si>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</si>
  <si>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</si>
  <si>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</si>
  <si>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</si>
  <si>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</si>
  <si>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</si>
  <si>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</si>
  <si>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</si>
  <si>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</si>
  <si>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</si>
  <si>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</si>
  <si>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</si>
  <si>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</si>
  <si>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</si>
  <si>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</si>
  <si>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</si>
  <si>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</si>
  <si>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</si>
  <si>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</si>
  <si>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</si>
  <si>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</si>
  <si>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</si>
  <si>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</si>
  <si>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</si>
  <si>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</si>
  <si>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</si>
  <si>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</si>
  <si>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</si>
  <si>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</si>
  <si>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</si>
  <si>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</si>
  <si>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</si>
  <si>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</si>
  <si>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</si>
  <si>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</si>
  <si>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</si>
  <si>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</si>
  <si>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</si>
  <si>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</si>
  <si>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</si>
  <si>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</si>
  <si>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</si>
  <si>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</si>
  <si>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</si>
  <si>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</si>
  <si>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</si>
  <si>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</si>
  <si>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</si>
  <si>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</si>
  <si>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</si>
  <si>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</si>
  <si>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</si>
  <si>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</si>
  <si>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</si>
  <si>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</si>
  <si>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</si>
  <si>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</si>
  <si>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</si>
  <si>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</si>
  <si>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</si>
  <si>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</si>
  <si>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</si>
  <si>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</si>
  <si>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</si>
  <si>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</si>
  <si>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</si>
  <si>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</si>
  <si>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</si>
  <si>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</si>
  <si>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</si>
  <si>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</si>
  <si>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</si>
  <si>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</si>
  <si>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</si>
  <si>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</si>
  <si>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</si>
  <si>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</si>
  <si>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</si>
  <si>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</si>
  <si>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</si>
  <si>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</si>
  <si>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</si>
  <si>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</si>
  <si>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</si>
  <si>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</si>
  <si>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</si>
  <si>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</si>
  <si>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</si>
  <si>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</si>
  <si>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</si>
  <si>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</si>
  <si>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</si>
  <si>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</si>
  <si>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</si>
  <si>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</si>
  <si>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</si>
  <si>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</si>
  <si>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</si>
  <si>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</si>
  <si>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</si>
  <si>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</si>
  <si>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</si>
  <si>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</si>
  <si>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</si>
  <si>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</si>
  <si>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</si>
  <si>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</si>
  <si>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</si>
  <si>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</si>
  <si>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</si>
  <si>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</si>
  <si>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</si>
  <si>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</si>
  <si>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</si>
  <si>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</si>
  <si>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</si>
  <si>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</si>
  <si>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</si>
  <si>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</si>
  <si>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</si>
  <si>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</si>
  <si>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</si>
  <si>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</si>
  <si>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</si>
  <si>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</si>
  <si>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</si>
  <si>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</si>
  <si>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</si>
  <si>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</si>
  <si>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</si>
  <si>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</si>
  <si>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</si>
  <si>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</si>
  <si>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</si>
  <si>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</si>
  <si>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</si>
  <si>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</si>
  <si>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</si>
  <si>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</si>
  <si>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</si>
  <si>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</si>
  <si>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</si>
  <si>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</si>
  <si>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</si>
  <si>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</si>
  <si>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</si>
  <si>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</si>
  <si>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</si>
  <si>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</si>
  <si>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</si>
  <si>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</si>
  <si>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</si>
  <si>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</si>
  <si>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</si>
  <si>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</si>
  <si>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</si>
  <si>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</si>
  <si>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</si>
  <si>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</si>
  <si>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</si>
  <si>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</si>
  <si>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</si>
  <si>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</si>
  <si>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</si>
  <si>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</si>
  <si>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</si>
  <si>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</si>
  <si>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</si>
  <si>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</si>
  <si>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</si>
  <si>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</si>
  <si>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</si>
  <si>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</si>
  <si>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</si>
  <si>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</si>
  <si>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</si>
  <si>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</si>
  <si>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</si>
  <si>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</si>
  <si>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</si>
  <si>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</si>
  <si>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</si>
  <si>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</si>
  <si>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</si>
  <si>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</si>
  <si>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</si>
  <si>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</si>
  <si>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</si>
  <si>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</si>
  <si>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</si>
  <si>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</si>
  <si>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</si>
  <si>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</si>
  <si>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</si>
  <si>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</si>
  <si>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</si>
  <si>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</si>
  <si>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</si>
  <si>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</si>
  <si>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</si>
  <si>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</si>
  <si>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</si>
  <si>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</si>
  <si>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</si>
  <si>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</si>
  <si>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</si>
  <si>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</si>
  <si>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</si>
  <si>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</si>
  <si>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</si>
  <si>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</si>
  <si>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</si>
  <si>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</si>
  <si>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</si>
  <si>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</si>
  <si>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</si>
  <si>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</si>
  <si>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</si>
  <si>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</si>
  <si>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</si>
  <si>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</si>
  <si>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</si>
  <si>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</si>
  <si>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</si>
  <si>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</si>
  <si>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</si>
  <si>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</si>
  <si>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</si>
  <si>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</si>
  <si>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</si>
  <si>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</si>
  <si>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</si>
  <si>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</si>
  <si>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</si>
  <si>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</si>
  <si>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</si>
  <si>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</si>
  <si>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</si>
  <si>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</si>
  <si>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</si>
  <si>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</si>
  <si>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</si>
  <si>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</si>
  <si>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</si>
  <si>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</si>
  <si>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</si>
  <si>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</si>
  <si>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</si>
  <si>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</si>
  <si>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</si>
  <si>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</si>
  <si>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</si>
  <si>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</si>
  <si>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</si>
  <si>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</si>
  <si>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</si>
  <si>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</si>
  <si>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</si>
  <si>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</si>
  <si>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</si>
  <si>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</si>
  <si>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</si>
  <si>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</si>
  <si>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</si>
  <si>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</si>
  <si>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</si>
  <si>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</si>
  <si>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</si>
  <si>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</si>
  <si>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</si>
  <si>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</si>
  <si>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</si>
  <si>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</si>
  <si>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</si>
  <si>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</si>
  <si>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</si>
  <si>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</si>
  <si>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</si>
  <si>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</si>
  <si>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</si>
  <si>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</si>
  <si>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</si>
  <si>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</si>
  <si>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</si>
  <si>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</si>
  <si>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</si>
  <si>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</si>
  <si>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</si>
  <si>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</si>
  <si>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</si>
  <si>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</si>
  <si>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</si>
  <si>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</si>
  <si>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</si>
  <si>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</si>
  <si>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</si>
  <si>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</si>
  <si>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</si>
  <si>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</si>
  <si>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</si>
  <si>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</si>
  <si>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</si>
  <si>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</si>
  <si>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</si>
  <si>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</si>
  <si>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</si>
  <si>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</si>
  <si>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</si>
  <si>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</si>
  <si>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</si>
  <si>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</si>
  <si>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</si>
  <si>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</si>
  <si>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</si>
  <si>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</si>
  <si>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</si>
  <si>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</si>
  <si>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</si>
  <si>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</si>
  <si>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</si>
  <si>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</si>
  <si>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</si>
  <si>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</si>
  <si>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</si>
  <si>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</si>
  <si>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</si>
  <si>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</si>
  <si>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</si>
  <si>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</si>
  <si>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</si>
  <si>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</si>
  <si>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</si>
  <si>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</si>
  <si>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</si>
  <si>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</si>
  <si>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</si>
  <si>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</si>
  <si>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</si>
  <si>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</si>
  <si>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</si>
  <si>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</si>
  <si>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</si>
  <si>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</si>
  <si>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</si>
  <si>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</si>
  <si>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</si>
  <si>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</si>
  <si>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</si>
  <si>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</si>
  <si>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</si>
  <si>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</si>
  <si>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</si>
  <si>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</si>
  <si>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</si>
  <si>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</si>
  <si>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</si>
  <si>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</si>
  <si>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</si>
  <si>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</si>
  <si>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</si>
  <si>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</si>
  <si>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</si>
  <si>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</si>
  <si>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</si>
  <si>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</si>
  <si>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</si>
  <si>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</si>
  <si>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</si>
  <si>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</si>
  <si>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</si>
  <si>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</si>
  <si>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</si>
  <si>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</si>
  <si>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</si>
  <si>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</si>
  <si>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</si>
  <si>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</si>
  <si>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</si>
  <si>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</si>
  <si>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</si>
  <si>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</si>
  <si>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</si>
  <si>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</si>
  <si>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</si>
  <si>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</si>
  <si>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</si>
  <si>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</si>
  <si>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</si>
  <si>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</si>
  <si>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</si>
  <si>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</si>
  <si>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</si>
  <si>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</si>
  <si>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</si>
  <si>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</si>
  <si>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</si>
  <si>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</si>
  <si>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</si>
  <si>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</si>
  <si>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</si>
  <si>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</si>
  <si>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</si>
  <si>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</si>
  <si>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</si>
  <si>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</si>
  <si>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</si>
  <si>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</si>
  <si>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</si>
  <si>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</si>
  <si>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</si>
  <si>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</si>
  <si>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</si>
  <si>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</si>
  <si>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</si>
  <si>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</si>
  <si>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</si>
  <si>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</si>
  <si>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</si>
  <si>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</si>
  <si>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</si>
  <si>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</si>
  <si>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</si>
  <si>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</si>
  <si>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</si>
  <si>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</si>
  <si>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</si>
  <si>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</si>
  <si>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</si>
  <si>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</si>
  <si>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</si>
  <si>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</si>
  <si>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</si>
  <si>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</si>
  <si>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</si>
  <si>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</si>
  <si>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</si>
  <si>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</si>
  <si>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</si>
  <si>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</si>
  <si>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</si>
  <si>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</si>
  <si>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</si>
  <si>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</si>
  <si>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</si>
  <si>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</si>
  <si>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</si>
  <si>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</si>
  <si>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</si>
  <si>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</si>
  <si>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</si>
  <si>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</si>
  <si>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</si>
  <si>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</si>
  <si>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</si>
  <si>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</si>
  <si>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</si>
  <si>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</si>
  <si>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</si>
  <si>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</si>
  <si>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</si>
  <si>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</si>
  <si>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</si>
  <si>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</si>
  <si>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</si>
  <si>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</si>
  <si>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</si>
  <si>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</si>
  <si>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</si>
  <si>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</si>
  <si>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</si>
  <si>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</si>
  <si>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</si>
  <si>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</si>
  <si>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</si>
  <si>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</si>
  <si>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</si>
  <si>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</si>
  <si>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</si>
  <si>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</si>
  <si>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</si>
  <si>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</si>
  <si>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</si>
  <si>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</si>
  <si>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</si>
  <si>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</si>
  <si>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</si>
  <si>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</si>
  <si>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</si>
  <si>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</si>
  <si>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</si>
  <si>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</si>
  <si>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</si>
  <si>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</si>
  <si>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</si>
  <si>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</si>
  <si>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</si>
  <si>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</si>
  <si>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</si>
  <si>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</si>
  <si>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</si>
  <si>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</si>
  <si>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</si>
  <si>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</si>
  <si>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</si>
  <si>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</si>
  <si>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</si>
  <si>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</si>
  <si>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</si>
  <si>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</si>
  <si>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</si>
  <si>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</si>
  <si>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</si>
  <si>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</si>
  <si>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</si>
  <si>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</si>
  <si>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</si>
  <si>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</si>
  <si>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</si>
  <si>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</si>
  <si>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</si>
  <si>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</si>
  <si>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</si>
  <si>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</si>
  <si>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</si>
  <si>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</si>
  <si>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</si>
  <si>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</si>
  <si>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</si>
  <si>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</si>
  <si>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</si>
  <si>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</si>
  <si>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</si>
  <si>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</si>
  <si>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</si>
  <si>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</si>
  <si>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</si>
  <si>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</si>
  <si>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</si>
  <si>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</si>
  <si>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</si>
  <si>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</si>
  <si>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</si>
  <si>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</si>
  <si>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</si>
  <si>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</si>
  <si>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</si>
  <si>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</si>
  <si>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</si>
  <si>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</si>
  <si>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</si>
  <si>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</si>
  <si>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</si>
  <si>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</si>
  <si>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</si>
  <si>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</si>
  <si>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</si>
  <si>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</si>
  <si>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</si>
  <si>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</si>
  <si>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</si>
  <si>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</si>
  <si>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</si>
  <si>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</si>
  <si>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</si>
  <si>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</si>
  <si>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</si>
  <si>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</si>
  <si>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</si>
  <si>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</si>
  <si>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</si>
  <si>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</si>
  <si>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</si>
  <si>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</si>
  <si>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</si>
  <si>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</si>
  <si>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</si>
  <si>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</si>
  <si>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</si>
  <si>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</si>
  <si>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</si>
  <si>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</si>
  <si>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</si>
  <si>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</si>
  <si>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</si>
  <si>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</si>
  <si>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</si>
  <si>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</si>
  <si>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</si>
  <si>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</si>
  <si>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</si>
  <si>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</si>
  <si>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</si>
  <si>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</si>
  <si>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</si>
  <si>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</si>
  <si>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</si>
  <si>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</si>
  <si>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</si>
  <si>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</si>
  <si>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</si>
  <si>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</si>
  <si>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</si>
  <si>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</si>
  <si>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</si>
  <si>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</si>
  <si>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</si>
  <si>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</si>
  <si>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</si>
  <si>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</si>
  <si>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</si>
  <si>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</si>
  <si>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</si>
  <si>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</si>
  <si>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</si>
  <si>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</si>
  <si>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</si>
  <si>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</si>
  <si>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</si>
  <si>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</si>
  <si>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</si>
  <si>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</si>
  <si>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</si>
  <si>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</si>
  <si>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</si>
  <si>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</si>
  <si>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</si>
  <si>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</si>
  <si>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</si>
  <si>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</si>
  <si>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</si>
  <si>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</si>
  <si>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</si>
  <si>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</si>
  <si>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</si>
  <si>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</si>
  <si>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</si>
  <si>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</si>
  <si>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</si>
  <si>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</si>
  <si>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</si>
  <si>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</si>
  <si>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</si>
  <si>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</si>
  <si>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</si>
  <si>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</si>
  <si>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</si>
  <si>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</si>
  <si>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</si>
  <si>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</si>
  <si>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</si>
  <si>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</si>
  <si>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</si>
  <si>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</si>
  <si>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</si>
  <si>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</si>
  <si>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</si>
  <si>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</si>
  <si>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</si>
  <si>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</si>
  <si>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</si>
  <si>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</si>
  <si>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</si>
  <si>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</si>
  <si>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</si>
  <si>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</si>
  <si>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</si>
  <si>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</si>
  <si>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</si>
  <si>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</si>
  <si>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</si>
  <si>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</si>
  <si>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</si>
  <si>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</si>
  <si>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</si>
  <si>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</si>
  <si>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</si>
  <si>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</si>
  <si>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</si>
  <si>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</si>
  <si>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</si>
  <si>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</si>
  <si>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</si>
  <si>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</si>
  <si>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</si>
  <si>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</si>
  <si>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</si>
  <si>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</si>
  <si>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</si>
  <si>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</si>
  <si>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</si>
  <si>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</si>
  <si>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</si>
  <si>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</si>
  <si>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</si>
  <si>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</si>
  <si>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</si>
  <si>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</si>
  <si>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</si>
  <si>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</si>
  <si>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</si>
  <si>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</si>
  <si>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</si>
  <si>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</si>
  <si>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</si>
  <si>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</si>
  <si>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</si>
  <si>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</si>
  <si>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</si>
  <si>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</si>
  <si>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</si>
  <si>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</si>
  <si>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</si>
  <si>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</si>
  <si>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</si>
  <si>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</si>
  <si>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</si>
  <si>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</si>
  <si>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</si>
  <si>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</si>
  <si>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</si>
  <si>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</si>
  <si>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</si>
  <si>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</si>
  <si>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</si>
  <si>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</si>
  <si>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</si>
  <si>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</si>
  <si>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</si>
  <si>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</si>
  <si>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</si>
  <si>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</si>
  <si>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</si>
  <si>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</si>
  <si>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</si>
  <si>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</si>
  <si>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</si>
  <si>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</si>
  <si>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</si>
  <si>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</si>
  <si>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</si>
  <si>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</si>
  <si>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</si>
  <si>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</si>
  <si>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</si>
  <si>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</si>
  <si>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</si>
  <si>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</si>
  <si>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</si>
  <si>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</si>
  <si>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</si>
  <si>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</si>
  <si>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</si>
  <si>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</si>
  <si>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</si>
  <si>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</si>
  <si>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</si>
  <si>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</si>
  <si>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</si>
  <si>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</si>
  <si>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</si>
  <si>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</si>
  <si>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</si>
  <si>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</si>
  <si>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</si>
  <si>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</si>
  <si>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</si>
  <si>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</si>
  <si>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</si>
  <si>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</si>
  <si>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</si>
  <si>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</si>
  <si>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</si>
  <si>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</si>
  <si>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</si>
  <si>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</si>
  <si>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</si>
  <si>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</si>
  <si>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</si>
  <si>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</si>
  <si>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</si>
  <si>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</si>
  <si>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</si>
  <si>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</si>
  <si>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</si>
  <si>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</si>
  <si>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</si>
  <si>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</si>
  <si>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</si>
  <si>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</si>
  <si>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</si>
  <si>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</si>
  <si>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</si>
  <si>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</si>
  <si>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</si>
  <si>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</si>
  <si>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</si>
  <si>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</si>
  <si>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</si>
  <si>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</si>
  <si>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</si>
  <si>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</si>
  <si>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</si>
  <si>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</si>
  <si>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</si>
  <si>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</si>
  <si>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</si>
  <si>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</si>
  <si>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</si>
  <si>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</si>
  <si>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</si>
  <si>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</si>
  <si>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</si>
  <si>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</si>
  <si>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</si>
  <si>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</si>
  <si>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</si>
  <si>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</si>
  <si>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</si>
  <si>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</si>
  <si>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</si>
  <si>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</si>
  <si>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</si>
  <si>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</si>
  <si>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</si>
  <si>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</si>
  <si>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</si>
  <si>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</si>
  <si>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</si>
  <si>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</si>
  <si>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</si>
  <si>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</si>
  <si>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</si>
  <si>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</si>
  <si>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</si>
  <si>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</si>
  <si>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</si>
  <si>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</si>
  <si>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</si>
  <si>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</si>
  <si>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</si>
  <si>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</si>
  <si>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</si>
  <si>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</si>
  <si>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</si>
  <si>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</si>
  <si>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</si>
  <si>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</si>
  <si>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</si>
  <si>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</si>
  <si>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</si>
  <si>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</si>
  <si>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</si>
  <si>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</si>
  <si>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</si>
  <si>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</si>
  <si>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</si>
  <si>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</si>
  <si>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</si>
  <si>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</si>
  <si>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</si>
  <si>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</si>
  <si>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</si>
  <si>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</si>
  <si>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</si>
  <si>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</si>
  <si>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</si>
  <si>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</si>
  <si>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</si>
  <si>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</si>
  <si>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</si>
  <si>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</si>
  <si>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</si>
  <si>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</si>
  <si>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</si>
  <si>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</si>
  <si>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</si>
  <si>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</si>
  <si>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</si>
  <si>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</si>
  <si>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</si>
  <si>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</si>
  <si>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</si>
  <si>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</si>
  <si>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</si>
  <si>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</si>
  <si>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</si>
  <si>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</si>
  <si>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</si>
  <si>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</si>
  <si>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</si>
  <si>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</si>
  <si>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</si>
  <si>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</si>
  <si>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</si>
  <si>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</si>
  <si>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</si>
  <si>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</si>
  <si>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</si>
  <si>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</si>
  <si>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</si>
  <si>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</si>
  <si>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</si>
  <si>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</si>
  <si>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</si>
  <si>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</si>
  <si>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</si>
  <si>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</si>
  <si>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</si>
  <si>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</si>
  <si>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</si>
  <si>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</si>
  <si>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</si>
  <si>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</si>
  <si>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</si>
  <si>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</si>
  <si>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</si>
  <si>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</si>
  <si>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</si>
  <si>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</si>
  <si>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</si>
  <si>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</si>
  <si>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</si>
  <si>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</si>
  <si>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</si>
  <si>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</si>
  <si>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</si>
  <si>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</si>
  <si>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</si>
  <si>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</si>
  <si>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</si>
  <si>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</si>
  <si>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</si>
  <si>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</si>
  <si>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</si>
  <si>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</si>
  <si>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</si>
  <si>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</si>
  <si>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</si>
  <si>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</si>
  <si>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</si>
  <si>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</si>
  <si>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</si>
  <si>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</si>
  <si>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</si>
  <si>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</si>
  <si>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</si>
  <si>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</si>
  <si>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</si>
  <si>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</si>
  <si>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</si>
  <si>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</si>
  <si>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</si>
  <si>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</si>
  <si>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</si>
  <si>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</si>
  <si>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</si>
  <si>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</si>
  <si>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</si>
  <si>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</si>
  <si>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</si>
  <si>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</si>
  <si>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</si>
  <si>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</si>
  <si>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</si>
  <si>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</si>
  <si>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</si>
  <si>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</si>
  <si>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</si>
  <si>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</si>
  <si>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</si>
  <si>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</si>
  <si>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</si>
  <si>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</si>
  <si>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</si>
  <si>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</si>
  <si>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</si>
  <si>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</si>
  <si>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</si>
  <si>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</si>
  <si>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</si>
  <si>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</si>
  <si>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</si>
  <si>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</si>
  <si>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</si>
  <si>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</si>
  <si>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</si>
  <si>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</si>
  <si>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</si>
  <si>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</si>
  <si>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</si>
  <si>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</si>
  <si>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</si>
  <si>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</si>
  <si>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</si>
  <si>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</si>
  <si>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</si>
  <si>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</si>
  <si>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</si>
  <si>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</si>
  <si>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</si>
  <si>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</si>
  <si>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</si>
  <si>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</si>
  <si>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</si>
  <si>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</si>
  <si>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</si>
  <si>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</si>
  <si>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</si>
  <si>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</si>
  <si>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</si>
  <si>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</si>
  <si>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</si>
  <si>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</si>
  <si>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</si>
  <si>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</si>
  <si>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</si>
  <si>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</si>
  <si>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</si>
  <si>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</si>
  <si>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</si>
  <si>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</si>
  <si>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</si>
  <si>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</si>
  <si>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</si>
  <si>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</si>
  <si>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</si>
  <si>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</si>
  <si>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</si>
  <si>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</si>
  <si>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</si>
  <si>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</si>
  <si>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</si>
  <si>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</si>
  <si>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</si>
  <si>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</si>
  <si>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</si>
  <si>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</si>
  <si>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</si>
  <si>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</si>
  <si>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</si>
  <si>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</si>
  <si>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</si>
  <si>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</si>
  <si>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</si>
  <si>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</si>
  <si>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</si>
  <si>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</si>
  <si>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</si>
  <si>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</si>
  <si>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</si>
  <si>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</si>
  <si>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</si>
  <si>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</si>
  <si>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</si>
  <si>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</si>
  <si>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</si>
  <si>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</si>
  <si>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</si>
  <si>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</si>
  <si>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</si>
  <si>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</si>
  <si>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</si>
  <si>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</si>
  <si>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</si>
  <si>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</si>
  <si>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</si>
  <si>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</si>
  <si>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</si>
  <si>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</si>
  <si>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</si>
  <si>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</si>
  <si>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</si>
  <si>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</si>
  <si>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</si>
  <si>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</si>
  <si>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</si>
  <si>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</si>
  <si>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</si>
  <si>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</si>
  <si>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</si>
  <si>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</si>
  <si>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</si>
  <si>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</si>
  <si>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</si>
  <si>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</si>
  <si>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</si>
  <si>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</si>
  <si>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</si>
  <si>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</si>
  <si>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</si>
  <si>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</si>
  <si>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</si>
  <si>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</si>
  <si>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</si>
  <si>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</si>
  <si>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</si>
  <si>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</si>
  <si>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</si>
  <si>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</si>
  <si>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</si>
  <si>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</si>
  <si>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</si>
  <si>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</si>
  <si>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</si>
  <si>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</si>
  <si>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</si>
  <si>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</si>
  <si>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</si>
  <si>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</si>
  <si>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</si>
  <si>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</si>
  <si>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</si>
  <si>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</si>
  <si>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</si>
  <si>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</si>
  <si>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</si>
  <si>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</si>
  <si>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</si>
  <si>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</si>
  <si>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</si>
  <si>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</si>
  <si>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</si>
  <si>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</si>
  <si>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</si>
  <si>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</si>
  <si>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</si>
  <si>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</si>
  <si>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</si>
  <si>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</si>
  <si>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</si>
  <si>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</si>
  <si>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</si>
  <si>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</si>
  <si>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</si>
  <si>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</si>
  <si>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</si>
  <si>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</si>
  <si>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</si>
  <si>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</si>
  <si>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</si>
  <si>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</si>
  <si>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</si>
  <si>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</si>
  <si>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</si>
  <si>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</si>
  <si>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</si>
  <si>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</si>
  <si>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</si>
  <si>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</si>
  <si>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</si>
  <si>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</si>
  <si>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</si>
  <si>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</si>
  <si>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</si>
  <si>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</si>
  <si>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</si>
  <si>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</si>
  <si>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</si>
  <si>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</si>
  <si>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</si>
  <si>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</si>
  <si>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</si>
  <si>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</si>
  <si>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</si>
  <si>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</si>
  <si>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</si>
  <si>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</si>
  <si>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</si>
  <si>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</si>
  <si>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</si>
  <si>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</si>
  <si>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</si>
  <si>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</si>
  <si>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</si>
  <si>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</si>
  <si>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</si>
  <si>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</si>
  <si>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</si>
  <si>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</si>
  <si>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</si>
  <si>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</si>
  <si>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</si>
  <si>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</si>
  <si>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</si>
  <si>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</si>
  <si>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</si>
  <si>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</si>
  <si>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</si>
  <si>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</si>
  <si>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</si>
  <si>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</si>
  <si>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</si>
  <si>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</si>
  <si>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</si>
  <si>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</si>
  <si>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</si>
  <si>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</si>
  <si>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</si>
  <si>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</si>
  <si>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</si>
  <si>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</si>
  <si>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</si>
  <si>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</si>
  <si>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</si>
  <si>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</si>
  <si>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</si>
  <si>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</si>
  <si>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</si>
  <si>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</si>
  <si>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</si>
  <si>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</si>
  <si>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</si>
  <si>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</si>
  <si>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</si>
  <si>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</si>
  <si>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</si>
  <si>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</si>
  <si>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</si>
  <si>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</si>
  <si>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</si>
  <si>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</si>
  <si>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</si>
  <si>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</si>
  <si>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</si>
  <si>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</si>
  <si>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</si>
  <si>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</si>
  <si>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</si>
  <si>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</si>
  <si>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</si>
  <si>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</si>
  <si>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</si>
  <si>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</si>
  <si>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</si>
  <si>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</si>
  <si>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</si>
  <si>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</si>
  <si>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</si>
  <si>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</si>
  <si>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</si>
  <si>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</si>
  <si>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</si>
  <si>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</si>
  <si>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</si>
  <si>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</si>
  <si>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</si>
  <si>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</si>
  <si>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</si>
  <si>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</si>
  <si>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</si>
  <si>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</si>
  <si>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</si>
  <si>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</si>
  <si>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</si>
  <si>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</si>
  <si>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</si>
  <si>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</si>
  <si>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</si>
  <si>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</si>
  <si>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</si>
  <si>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</si>
  <si>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</si>
  <si>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</si>
  <si>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</si>
  <si>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</si>
  <si>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</si>
  <si>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</si>
  <si>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</si>
  <si>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</si>
  <si>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</si>
  <si>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</si>
  <si>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</si>
  <si>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</si>
  <si>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</si>
  <si>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</si>
  <si>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</si>
  <si>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</si>
  <si>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</si>
  <si>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</si>
  <si>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</si>
  <si>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</si>
  <si>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</si>
  <si>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</si>
  <si>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</si>
  <si>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</si>
  <si>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</si>
  <si>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</si>
  <si>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</si>
  <si>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</si>
  <si>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</si>
  <si>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</si>
  <si>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</si>
  <si>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</si>
  <si>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</si>
  <si>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</si>
  <si>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</si>
  <si>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</si>
  <si>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</si>
  <si>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</si>
  <si>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</si>
  <si>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</si>
  <si>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</si>
  <si>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</si>
  <si>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</si>
  <si>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</si>
  <si>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</si>
  <si>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</si>
  <si>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</si>
  <si>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</si>
  <si>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</si>
  <si>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</si>
  <si>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</si>
  <si>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</si>
  <si>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</si>
  <si>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</si>
  <si>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</si>
  <si>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</si>
  <si>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</si>
  <si>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</si>
  <si>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</si>
  <si>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</si>
  <si>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</si>
  <si>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</si>
  <si>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</si>
  <si>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</si>
  <si>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</si>
  <si>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</si>
  <si>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</si>
  <si>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</si>
  <si>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</si>
  <si>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</si>
  <si>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</si>
  <si>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</si>
  <si>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</si>
  <si>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</si>
  <si>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</si>
  <si>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</si>
  <si>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</si>
  <si>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</si>
  <si>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</si>
  <si>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</si>
  <si>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</si>
  <si>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</si>
  <si>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</si>
  <si>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</si>
  <si>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</si>
  <si>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</si>
  <si>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</si>
  <si>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</si>
  <si>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</si>
  <si>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</si>
  <si>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</si>
  <si>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</si>
  <si>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</si>
  <si>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</si>
  <si>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</si>
  <si>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</si>
  <si>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</si>
  <si>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</si>
  <si>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</si>
  <si>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</si>
  <si>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</si>
  <si>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</si>
  <si>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</si>
  <si>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</si>
  <si>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</si>
  <si>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</si>
  <si>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</si>
  <si>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</si>
  <si>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</si>
  <si>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</si>
  <si>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</si>
  <si>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</si>
  <si>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</si>
  <si>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</si>
  <si>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</si>
  <si>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</si>
  <si>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</si>
  <si>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</si>
  <si>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</si>
  <si>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</si>
  <si>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</si>
  <si>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</si>
  <si>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</si>
  <si>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</si>
  <si>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</si>
  <si>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</si>
  <si>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</si>
  <si>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</si>
  <si>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</si>
  <si>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</si>
  <si>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</si>
  <si>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</si>
  <si>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</si>
  <si>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</si>
  <si>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</si>
  <si>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</si>
  <si>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</si>
  <si>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</si>
  <si>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</si>
  <si>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</si>
  <si>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</si>
  <si>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</si>
  <si>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</si>
  <si>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</si>
  <si>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</si>
  <si>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</si>
  <si>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</si>
  <si>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</si>
  <si>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</si>
  <si>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</si>
  <si>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</si>
  <si>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</si>
  <si>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</si>
  <si>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</si>
  <si>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</si>
  <si>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</si>
  <si>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</si>
  <si>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</si>
  <si>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</si>
  <si>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</si>
  <si>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</si>
  <si>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</si>
  <si>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</si>
  <si>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</si>
  <si>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</si>
  <si>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</si>
  <si>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</si>
  <si>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</si>
  <si>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</si>
  <si>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</si>
  <si>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</si>
  <si>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</si>
  <si>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</si>
  <si>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</si>
  <si>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</si>
  <si>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</si>
  <si>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</si>
  <si>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</si>
  <si>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</si>
  <si>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</si>
  <si>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</si>
  <si>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</si>
  <si>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</si>
  <si>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</si>
  <si>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</si>
  <si>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</si>
  <si>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</si>
  <si>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</si>
  <si>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</si>
  <si>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</si>
  <si>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</si>
  <si>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</si>
  <si>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</si>
  <si>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</si>
  <si>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</si>
  <si>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</si>
  <si>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</si>
  <si>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</si>
  <si>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</si>
  <si>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</si>
  <si>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</si>
  <si>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</si>
  <si>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</si>
  <si>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</si>
  <si>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</si>
  <si>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</si>
  <si>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</si>
  <si>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</si>
  <si>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</si>
  <si>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</si>
  <si>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</si>
  <si>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</si>
  <si>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</si>
  <si>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</si>
  <si>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</si>
  <si>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</si>
  <si>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</si>
  <si>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</si>
  <si>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</si>
  <si>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</si>
  <si>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</si>
  <si>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</si>
  <si>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</si>
  <si>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</si>
  <si>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</si>
  <si>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</si>
  <si>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</si>
  <si>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</si>
  <si>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</si>
  <si>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</si>
  <si>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</si>
  <si>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</si>
  <si>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</si>
  <si>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</si>
  <si>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</si>
  <si>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</si>
  <si>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</si>
  <si>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</si>
  <si>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</si>
  <si>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</si>
  <si>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</si>
  <si>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</si>
  <si>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</si>
  <si>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</si>
  <si>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</si>
  <si>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</si>
  <si>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</si>
  <si>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</si>
  <si>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</si>
  <si>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</si>
  <si>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</si>
  <si>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</si>
  <si>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</si>
  <si>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</si>
  <si>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</si>
  <si>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</si>
  <si>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</si>
  <si>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</si>
  <si>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</si>
  <si>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</si>
  <si>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</si>
  <si>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</si>
  <si>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</si>
  <si>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</si>
  <si>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</si>
  <si>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</si>
  <si>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</si>
  <si>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</si>
  <si>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</si>
  <si>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</si>
  <si>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</si>
  <si>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</si>
  <si>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</si>
  <si>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</si>
  <si>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</si>
  <si>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</si>
  <si>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</si>
  <si>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</si>
  <si>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</si>
  <si>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</si>
  <si>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</si>
  <si>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</si>
  <si>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</si>
  <si>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</si>
  <si>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</si>
  <si>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</si>
  <si>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</si>
  <si>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</si>
  <si>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</si>
  <si>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</si>
  <si>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</si>
  <si>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</si>
  <si>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</si>
  <si>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</si>
  <si>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</si>
  <si>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</si>
  <si>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</si>
  <si>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</si>
  <si>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</si>
  <si>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</si>
  <si>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</si>
  <si>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</si>
  <si>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</si>
  <si>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</si>
  <si>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</si>
  <si>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</si>
  <si>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</si>
  <si>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</si>
  <si>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</si>
  <si>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</si>
  <si>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</si>
  <si>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</si>
  <si>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</si>
  <si>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</si>
  <si>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</si>
  <si>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</si>
  <si>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</si>
  <si>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</si>
  <si>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</si>
  <si>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</si>
  <si>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</si>
  <si>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</si>
  <si>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</si>
  <si>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</si>
  <si>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</si>
  <si>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</si>
  <si>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</si>
  <si>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</si>
  <si>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</si>
  <si>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</si>
  <si>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</si>
  <si>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</si>
  <si>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</si>
  <si>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</si>
  <si>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</si>
  <si>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</si>
  <si>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</si>
  <si>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</si>
  <si>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</si>
  <si>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</si>
  <si>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</si>
  <si>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</si>
  <si>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</si>
  <si>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</si>
  <si>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</si>
  <si>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</si>
  <si>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</si>
  <si>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</si>
  <si>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</si>
  <si>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</si>
  <si>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</si>
  <si>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</si>
  <si>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</si>
  <si>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</si>
  <si>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</si>
  <si>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</si>
  <si>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</si>
  <si>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</si>
  <si>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</si>
  <si>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</si>
  <si>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</si>
  <si>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</si>
  <si>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</si>
  <si>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</si>
  <si>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</si>
  <si>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</si>
  <si>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</si>
  <si>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</si>
  <si>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</si>
  <si>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</si>
  <si>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</si>
  <si>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</si>
  <si>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</si>
  <si>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</si>
  <si>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</si>
  <si>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</si>
  <si>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</si>
  <si>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</si>
  <si>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</si>
  <si>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</si>
  <si>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</si>
  <si>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</si>
  <si>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</si>
  <si>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</si>
  <si>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</si>
  <si>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</si>
  <si>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</si>
  <si>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</si>
  <si>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</si>
  <si>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</si>
  <si>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</si>
  <si>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</si>
  <si>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</si>
  <si>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</si>
  <si>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</si>
  <si>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</si>
  <si>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</si>
  <si>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</si>
  <si>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</si>
  <si>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</si>
  <si>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</si>
  <si>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</si>
  <si>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</si>
  <si>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</si>
  <si>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</si>
  <si>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</si>
  <si>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</si>
  <si>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</si>
  <si>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</si>
  <si>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</si>
  <si>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</si>
  <si>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</si>
  <si>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</si>
  <si>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</si>
  <si>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</si>
  <si>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</si>
  <si>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</si>
  <si>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</si>
  <si>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</si>
  <si>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</si>
  <si>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</si>
  <si>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</si>
  <si>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</si>
  <si>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</si>
  <si>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</si>
  <si>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</si>
  <si>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</si>
  <si>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</si>
  <si>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</si>
  <si>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</si>
  <si>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</si>
  <si>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</si>
  <si>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</si>
  <si>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</si>
  <si>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</si>
  <si>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</si>
  <si>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</si>
  <si>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</si>
  <si>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</si>
  <si>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</si>
  <si>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</si>
  <si>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</si>
  <si>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</si>
  <si>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</si>
  <si>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</si>
  <si>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</si>
  <si>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</si>
  <si>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</si>
  <si>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</si>
  <si>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</si>
  <si>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</si>
  <si>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</si>
  <si>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</si>
  <si>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</si>
  <si>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</si>
  <si>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</si>
  <si>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</si>
  <si>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</si>
  <si>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</si>
  <si>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</si>
  <si>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</si>
  <si>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</si>
  <si>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</si>
  <si>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</si>
  <si>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</si>
  <si>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</si>
  <si>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</si>
  <si>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</si>
  <si>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</si>
  <si>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</si>
  <si>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</si>
  <si>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</si>
  <si>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</si>
  <si>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</si>
  <si>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</si>
  <si>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</si>
  <si>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</si>
  <si>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</si>
  <si>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</si>
  <si>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</si>
  <si>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</si>
  <si>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</si>
  <si>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</si>
  <si>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</si>
  <si>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</si>
  <si>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</si>
  <si>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</si>
  <si>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</si>
  <si>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</si>
  <si>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</si>
  <si>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</si>
  <si>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</si>
  <si>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</si>
  <si>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</si>
  <si>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</si>
  <si>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</si>
  <si>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</si>
  <si>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</si>
  <si>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</si>
  <si>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</si>
  <si>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</si>
  <si>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</si>
  <si>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</si>
  <si>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</si>
  <si>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</si>
  <si>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</si>
  <si>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</si>
  <si>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</si>
  <si>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</si>
  <si>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</si>
  <si>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</si>
  <si>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</si>
  <si>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</si>
  <si>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</si>
  <si>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</si>
  <si>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</si>
  <si>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</si>
  <si>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</si>
  <si>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</si>
  <si>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</si>
  <si>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</si>
  <si>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</si>
  <si>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</si>
  <si>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</si>
  <si>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</si>
  <si>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</si>
  <si>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</si>
  <si>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</si>
  <si>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</si>
  <si>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</si>
  <si>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</si>
  <si>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</si>
  <si>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</si>
  <si>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</si>
  <si>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</si>
  <si>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</si>
  <si>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</si>
  <si>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</si>
  <si>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</si>
  <si>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</si>
  <si>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</si>
  <si>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</si>
  <si>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</si>
  <si>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</si>
  <si>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</si>
  <si>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</si>
  <si>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</si>
  <si>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</si>
  <si>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</si>
  <si>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</si>
  <si>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</si>
  <si>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</si>
  <si>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</si>
  <si>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</si>
  <si>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</si>
  <si>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</si>
  <si>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</si>
  <si>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</si>
  <si>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</si>
  <si>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</si>
  <si>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</si>
  <si>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</si>
  <si>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</si>
  <si>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</si>
  <si>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</si>
  <si>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</si>
  <si>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</si>
  <si>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</si>
  <si>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</si>
  <si>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</si>
  <si>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</si>
  <si>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</si>
  <si>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</si>
  <si>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</si>
  <si>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</si>
  <si>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</si>
  <si>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</si>
  <si>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</si>
  <si>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</si>
  <si>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</si>
  <si>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</si>
  <si>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</si>
  <si>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</si>
  <si>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</si>
  <si>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</si>
  <si>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</si>
  <si>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</si>
  <si>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</si>
  <si>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</si>
  <si>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</si>
  <si>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</si>
  <si>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</si>
  <si>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</si>
  <si>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</si>
  <si>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</si>
  <si>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</si>
  <si>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</si>
  <si>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</si>
  <si>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</si>
  <si>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</si>
  <si>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</si>
  <si>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</si>
  <si>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</si>
  <si>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</si>
  <si>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</si>
  <si>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</si>
  <si>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</si>
  <si>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</si>
  <si>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</si>
  <si>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</si>
  <si>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</si>
  <si>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</si>
  <si>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</si>
  <si>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</si>
  <si>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</si>
  <si>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</si>
  <si>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</si>
  <si>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</si>
  <si>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</si>
  <si>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</si>
  <si>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</si>
  <si>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</si>
  <si>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</si>
  <si>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</si>
  <si>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</si>
  <si>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</si>
  <si>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</si>
  <si>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</si>
  <si>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</si>
  <si>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</si>
  <si>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</si>
  <si>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</si>
  <si>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</si>
  <si>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</si>
  <si>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</si>
  <si>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</si>
  <si>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</si>
  <si>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</si>
  <si>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</si>
  <si>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</si>
  <si>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</si>
  <si>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</si>
  <si>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</si>
  <si>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</si>
  <si>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</si>
  <si>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</si>
  <si>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</si>
  <si>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</si>
  <si>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</si>
  <si>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</si>
  <si>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</si>
  <si>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</si>
  <si>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</si>
  <si>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</si>
  <si>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</si>
  <si>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</si>
  <si>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</si>
  <si>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</si>
  <si>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</si>
  <si>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</si>
  <si>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</si>
  <si>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</si>
  <si>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</si>
  <si>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</si>
  <si>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</si>
  <si>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</si>
  <si>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</si>
  <si>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</si>
  <si>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</si>
  <si>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</si>
  <si>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</si>
  <si>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</si>
  <si>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</si>
  <si>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</si>
  <si>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</si>
  <si>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</si>
  <si>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</si>
  <si>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</si>
  <si>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</si>
  <si>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</si>
  <si>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</si>
  <si>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</si>
  <si>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</si>
  <si>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</si>
  <si>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</si>
  <si>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</si>
  <si>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</si>
  <si>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</si>
  <si>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</si>
  <si>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</si>
  <si>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</si>
  <si>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</si>
  <si>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</si>
  <si>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</si>
  <si>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</si>
  <si>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</si>
  <si>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</si>
  <si>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</si>
  <si>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</si>
  <si>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</si>
  <si>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</si>
  <si>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</si>
  <si>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</si>
  <si>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</si>
  <si>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</si>
  <si>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</si>
  <si>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</si>
  <si>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</si>
  <si>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</si>
  <si>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</si>
  <si>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</si>
  <si>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</si>
  <si>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</si>
  <si>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</si>
  <si>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</si>
  <si>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</si>
  <si>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</si>
  <si>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</si>
  <si>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</si>
  <si>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</si>
  <si>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</si>
  <si>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</si>
  <si>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</si>
  <si>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</si>
  <si>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</si>
  <si>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</si>
  <si>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</si>
  <si>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</si>
  <si>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</si>
  <si>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</si>
  <si>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</si>
  <si>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</si>
  <si>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</si>
  <si>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</si>
  <si>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</si>
  <si>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</si>
  <si>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</si>
  <si>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</si>
  <si>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</si>
  <si>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</si>
  <si>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</si>
  <si>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</si>
  <si>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</si>
  <si>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</si>
  <si>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</si>
  <si>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</si>
  <si>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</si>
  <si>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</si>
  <si>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</si>
  <si>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</si>
  <si>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</si>
  <si>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</si>
  <si>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</si>
  <si>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</si>
  <si>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</si>
  <si>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</si>
  <si>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</si>
  <si>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</si>
  <si>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</si>
  <si>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</si>
  <si>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</si>
  <si>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</si>
  <si>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</si>
  <si>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</si>
  <si>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</si>
  <si>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</si>
  <si>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</si>
  <si>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</si>
  <si>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</si>
  <si>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</si>
  <si>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</si>
  <si>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</si>
  <si>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</si>
  <si>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</si>
  <si>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</si>
  <si>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</si>
  <si>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</si>
  <si>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</si>
  <si>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</si>
  <si>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</si>
  <si>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</si>
  <si>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</si>
  <si>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</si>
  <si>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</si>
  <si>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</si>
  <si>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</si>
  <si>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</si>
  <si>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</si>
  <si>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</si>
  <si>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</si>
  <si>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</si>
  <si>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</si>
  <si>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</si>
  <si>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</si>
  <si>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</si>
  <si>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</si>
  <si>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</si>
  <si>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</si>
  <si>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</si>
  <si>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</si>
  <si>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</si>
  <si>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</si>
  <si>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</si>
  <si>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</si>
  <si>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</si>
  <si>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</si>
  <si>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</si>
  <si>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</si>
  <si>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</si>
  <si>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</si>
  <si>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</si>
  <si>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</si>
  <si>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</si>
  <si>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</si>
  <si>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</si>
  <si>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</si>
  <si>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</si>
  <si>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</si>
  <si>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</si>
  <si>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</si>
  <si>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</si>
  <si>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</si>
  <si>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</si>
  <si>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</si>
  <si>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</si>
  <si>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</si>
  <si>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</si>
  <si>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</si>
  <si>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</si>
  <si>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</si>
  <si>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</si>
  <si>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</si>
  <si>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</si>
  <si>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</si>
  <si>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</si>
  <si>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</si>
  <si>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</si>
  <si>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</si>
  <si>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</si>
  <si>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</si>
  <si>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</si>
  <si>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</si>
  <si>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</si>
  <si>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</si>
  <si>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</si>
  <si>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</si>
  <si>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</si>
  <si>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</si>
  <si>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</si>
  <si>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</si>
  <si>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</si>
  <si>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</si>
  <si>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</si>
  <si>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</si>
  <si>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</si>
  <si>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</si>
  <si>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</si>
  <si>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</si>
  <si>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</si>
  <si>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</si>
  <si>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</si>
  <si>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</si>
  <si>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</si>
  <si>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</si>
  <si>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</si>
  <si>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</si>
  <si>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</si>
  <si>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</si>
  <si>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</si>
  <si>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</si>
  <si>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</si>
  <si>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</si>
  <si>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</si>
  <si>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</si>
  <si>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</si>
  <si>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</si>
  <si>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</si>
  <si>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</si>
  <si>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</si>
  <si>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</si>
  <si>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</si>
  <si>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</si>
  <si>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</si>
  <si>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</si>
  <si>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</si>
  <si>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</si>
  <si>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</si>
  <si>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</si>
  <si>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</si>
  <si>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</si>
  <si>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</si>
  <si>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</si>
  <si>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</si>
  <si>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</si>
  <si>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</si>
  <si>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</si>
  <si>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</si>
  <si>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</si>
  <si>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</si>
  <si>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</si>
  <si>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</si>
  <si>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</si>
  <si>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</si>
  <si>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</si>
  <si>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</si>
  <si>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</si>
  <si>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</si>
  <si>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</si>
  <si>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</si>
  <si>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</si>
  <si>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</si>
  <si>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</si>
  <si>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</si>
  <si>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</si>
  <si>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</si>
  <si>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</si>
  <si>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</si>
  <si>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</si>
  <si>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</si>
  <si>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</si>
  <si>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</si>
  <si>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</si>
  <si>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</si>
  <si>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</si>
  <si>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</si>
  <si>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</si>
  <si>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</si>
  <si>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</si>
  <si>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</si>
  <si>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</si>
  <si>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</si>
  <si>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</si>
  <si>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</si>
  <si>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</si>
  <si>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</si>
  <si>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</si>
  <si>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</si>
  <si>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</si>
  <si>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</si>
  <si>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</si>
  <si>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</si>
  <si>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</si>
  <si>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</si>
  <si>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</si>
  <si>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</si>
  <si>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</si>
  <si>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</si>
  <si>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</si>
  <si>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</si>
  <si>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</si>
  <si>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</si>
  <si>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</si>
  <si>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</si>
  <si>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</si>
  <si>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</si>
  <si>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</si>
  <si>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</si>
  <si>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</si>
  <si>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</si>
  <si>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</si>
  <si>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</si>
  <si>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</si>
  <si>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</si>
  <si>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</si>
  <si>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</si>
  <si>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</si>
  <si>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</si>
  <si>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</si>
  <si>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</si>
  <si>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</si>
  <si>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</si>
  <si>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</si>
  <si>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</si>
  <si>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</si>
  <si>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</si>
  <si>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</si>
  <si>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</si>
  <si>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</si>
  <si>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</si>
  <si>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</si>
  <si>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</si>
  <si>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</si>
  <si>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</si>
  <si>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</si>
  <si>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</si>
  <si>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</si>
  <si>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</si>
  <si>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</si>
  <si>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</si>
  <si>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</si>
  <si>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</si>
  <si>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</si>
  <si>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</si>
  <si>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</si>
  <si>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</si>
  <si>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</si>
  <si>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</si>
  <si>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</si>
  <si>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</si>
  <si>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</si>
  <si>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</si>
  <si>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</si>
  <si>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</si>
  <si>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</si>
  <si>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</si>
  <si>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</si>
  <si>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</si>
  <si>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</si>
  <si>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</si>
  <si>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</si>
  <si>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</si>
  <si>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</si>
  <si>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</si>
  <si>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</si>
  <si>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</si>
  <si>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</si>
  <si>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</si>
  <si>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</si>
  <si>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</si>
  <si>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</si>
  <si>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</si>
  <si>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</si>
  <si>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</si>
  <si>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</si>
  <si>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</si>
  <si>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</si>
  <si>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</si>
  <si>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</si>
  <si>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</si>
  <si>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</si>
  <si>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</si>
  <si>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</si>
  <si>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</si>
  <si>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</si>
  <si>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</si>
  <si>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</si>
  <si>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</si>
  <si>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</si>
  <si>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</si>
  <si>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</si>
  <si>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</si>
  <si>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</si>
  <si>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</si>
  <si>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</si>
  <si>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</si>
  <si>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</si>
  <si>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</si>
  <si>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</si>
  <si>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</si>
  <si>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</si>
  <si>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</si>
  <si>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</si>
  <si>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</si>
  <si>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</si>
  <si>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</si>
  <si>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</si>
  <si>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</si>
  <si>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</si>
  <si>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</si>
  <si>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</si>
  <si>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</si>
  <si>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</si>
  <si>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</si>
  <si>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</si>
  <si>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</si>
  <si>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</si>
  <si>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</si>
  <si>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</si>
  <si>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</si>
  <si>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</si>
  <si>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</si>
  <si>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</si>
  <si>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</si>
  <si>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</si>
  <si>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</si>
  <si>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</si>
  <si>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</si>
  <si>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</si>
  <si>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</si>
  <si>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</si>
  <si>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</si>
  <si>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</si>
  <si>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</si>
  <si>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</si>
  <si>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</si>
  <si>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</si>
  <si>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</si>
  <si>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</si>
  <si>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</si>
  <si>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</si>
  <si>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</si>
  <si>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</si>
  <si>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</si>
  <si>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</si>
  <si>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</si>
  <si>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</si>
  <si>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</si>
  <si>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</si>
  <si>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</si>
  <si>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</si>
  <si>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</si>
  <si>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</si>
  <si>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</si>
  <si>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</si>
  <si>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</si>
  <si>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</si>
  <si>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</si>
  <si>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</si>
  <si>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</si>
  <si>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</si>
  <si>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</si>
  <si>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</si>
  <si>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</si>
  <si>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</si>
  <si>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</si>
  <si>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</si>
  <si>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</si>
  <si>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</si>
  <si>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</si>
  <si>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</si>
  <si>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</si>
  <si>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</si>
  <si>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</si>
  <si>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</si>
  <si>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</si>
  <si>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</si>
  <si>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</si>
  <si>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</si>
  <si>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</si>
  <si>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</si>
  <si>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</si>
  <si>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</si>
  <si>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</si>
  <si>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</si>
  <si>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</si>
  <si>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</si>
  <si>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</si>
  <si>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</si>
  <si>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</si>
  <si>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</si>
  <si>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</si>
  <si>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</si>
  <si>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</si>
  <si>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</si>
  <si>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</si>
  <si>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</si>
  <si>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</si>
  <si>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</si>
  <si>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</si>
  <si>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</si>
  <si>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</si>
  <si>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</si>
  <si>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</si>
  <si>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</si>
  <si>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</si>
  <si>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</si>
  <si>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</si>
  <si>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</si>
  <si>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</si>
  <si>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</si>
  <si>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</si>
  <si>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</si>
  <si>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</si>
  <si>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</si>
  <si>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</si>
  <si>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</si>
  <si>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</si>
  <si>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</si>
  <si>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</si>
  <si>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</si>
  <si>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</si>
  <si>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</si>
  <si>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</si>
  <si>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</si>
  <si>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</si>
  <si>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</si>
  <si>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</si>
  <si>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</si>
  <si>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</si>
  <si>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</si>
  <si>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</si>
  <si>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</si>
  <si>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</si>
  <si>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</si>
  <si>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</si>
  <si>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</si>
  <si>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</si>
  <si>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</si>
  <si>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</si>
  <si>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</si>
  <si>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</si>
  <si>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</si>
  <si>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</si>
  <si>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</si>
  <si>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</si>
  <si>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</si>
  <si>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</si>
  <si>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</si>
  <si>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</si>
  <si>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</si>
  <si>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</si>
  <si>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</si>
  <si>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</si>
  <si>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</si>
  <si>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</si>
  <si>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</si>
  <si>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</si>
  <si>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</si>
  <si>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</si>
  <si>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</si>
  <si>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</si>
  <si>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</si>
  <si>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</si>
  <si>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</si>
  <si>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</si>
  <si>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</si>
  <si>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</si>
  <si>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</si>
  <si>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</si>
  <si>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</si>
  <si>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</si>
  <si>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</si>
  <si>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</si>
  <si>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</si>
  <si>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</si>
  <si>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</si>
  <si>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</si>
  <si>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</si>
  <si>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</si>
  <si>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</si>
  <si>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</si>
  <si>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</si>
  <si>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</si>
  <si>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</si>
  <si>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</si>
  <si>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</si>
  <si>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</si>
  <si>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</si>
  <si>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</si>
  <si>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</si>
  <si>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</si>
  <si>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</si>
  <si>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</si>
  <si>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</si>
  <si>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</si>
  <si>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</si>
  <si>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</si>
  <si>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</si>
  <si>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</si>
  <si>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</si>
  <si>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</si>
  <si>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</si>
  <si>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</si>
  <si>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</si>
  <si>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</si>
  <si>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</si>
  <si>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</si>
  <si>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</si>
  <si>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</si>
  <si>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</si>
  <si>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</si>
  <si>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</si>
  <si>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</si>
  <si>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</si>
  <si>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</si>
  <si>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</si>
  <si>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</si>
  <si>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</si>
  <si>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</si>
  <si>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</si>
  <si>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</si>
  <si>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</si>
  <si>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</si>
  <si>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</si>
  <si>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</si>
  <si>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</si>
  <si>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</si>
  <si>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</si>
  <si>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</si>
  <si>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</si>
  <si>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</si>
  <si>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</si>
  <si>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</si>
  <si>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</si>
  <si>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</si>
  <si>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</si>
  <si>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</si>
  <si>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</si>
  <si>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</si>
  <si>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</si>
  <si>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</si>
  <si>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</si>
  <si>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</si>
  <si>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</si>
  <si>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</si>
  <si>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</si>
  <si>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</si>
  <si>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</si>
  <si>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</si>
  <si>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</si>
  <si>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</si>
  <si>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</si>
  <si>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</si>
  <si>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</si>
  <si>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</si>
  <si>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</si>
  <si>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</si>
  <si>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</si>
  <si>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</si>
  <si>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</si>
  <si>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</si>
  <si>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</si>
  <si>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</si>
  <si>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</si>
  <si>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</si>
  <si>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</si>
  <si>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</si>
  <si>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</si>
  <si>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</si>
  <si>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</si>
  <si>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</si>
  <si>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</si>
  <si>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</si>
  <si>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</si>
  <si>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</si>
  <si>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</si>
  <si>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</si>
  <si>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</si>
  <si>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</si>
  <si>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</si>
  <si>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</si>
  <si>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</si>
  <si>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</si>
  <si>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</si>
  <si>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</si>
  <si>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</si>
  <si>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</si>
  <si>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</si>
  <si>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</si>
  <si>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</si>
  <si>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</si>
  <si>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</si>
  <si>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</si>
  <si>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</si>
  <si>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</si>
  <si>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</si>
  <si>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</si>
  <si>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</si>
  <si>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</si>
  <si>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</si>
  <si>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</si>
  <si>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</si>
  <si>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</si>
  <si>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</si>
  <si>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</si>
  <si>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</si>
  <si>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</si>
  <si>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</si>
  <si>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</si>
  <si>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</si>
  <si>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</si>
  <si>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</si>
  <si>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</si>
  <si>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</si>
  <si>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</si>
  <si>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</si>
  <si>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</si>
  <si>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</si>
  <si>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</si>
  <si>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</si>
  <si>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</si>
  <si>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</si>
  <si>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</si>
  <si>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</si>
  <si>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</si>
  <si>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</si>
  <si>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</si>
  <si>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</si>
  <si>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</si>
  <si>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</si>
  <si>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</si>
  <si>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</si>
  <si>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</si>
  <si>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</si>
  <si>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</si>
  <si>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</si>
  <si>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</si>
  <si>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</si>
  <si>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</si>
  <si>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</si>
  <si>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</si>
  <si>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</si>
  <si>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</si>
  <si>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</si>
  <si>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</si>
  <si>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</si>
  <si>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</si>
  <si>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</si>
  <si>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</si>
  <si>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</si>
  <si>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</si>
  <si>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</si>
  <si>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</si>
  <si>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</si>
  <si>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</si>
  <si>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</si>
  <si>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</si>
  <si>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</si>
  <si>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</si>
  <si>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</si>
  <si>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</si>
  <si>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</si>
  <si>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</si>
  <si>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</si>
  <si>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</si>
  <si>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</si>
  <si>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</si>
  <si>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</si>
  <si>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</si>
  <si>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</si>
  <si>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</si>
  <si>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</si>
  <si>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</si>
  <si>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</si>
  <si>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</si>
  <si>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</si>
  <si>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</si>
  <si>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</si>
  <si>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</si>
  <si>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</si>
  <si>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</si>
  <si>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</si>
  <si>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</si>
  <si>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</si>
  <si>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</si>
  <si>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</si>
  <si>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</si>
  <si>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</si>
  <si>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</si>
  <si>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</si>
  <si>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</si>
  <si>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</si>
  <si>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</si>
  <si>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</si>
  <si>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</si>
  <si>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</si>
  <si>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</si>
  <si>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</si>
  <si>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</si>
  <si>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</si>
  <si>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</si>
  <si>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</si>
  <si>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</si>
  <si>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</si>
  <si>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</si>
  <si>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</si>
  <si>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</si>
  <si>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</si>
  <si>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</si>
  <si>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</si>
  <si>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</si>
  <si>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</si>
  <si>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</si>
  <si>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</si>
  <si>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</si>
  <si>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</si>
  <si>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</si>
  <si>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</si>
  <si>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</si>
  <si>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</si>
  <si>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</si>
  <si>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</si>
  <si>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</si>
  <si>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</si>
  <si>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</si>
  <si>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</si>
  <si>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</si>
  <si>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</si>
  <si>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</si>
  <si>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</si>
  <si>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</si>
  <si>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</si>
  <si>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</si>
  <si>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</si>
  <si>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</si>
  <si>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</si>
  <si>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</si>
  <si>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</si>
  <si>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</si>
  <si>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</si>
  <si>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</si>
  <si>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</si>
  <si>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</si>
  <si>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</si>
  <si>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</si>
  <si>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</si>
  <si>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</si>
  <si>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</si>
  <si>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</si>
  <si>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</si>
  <si>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</si>
  <si>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</si>
  <si>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</si>
  <si>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</si>
  <si>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</si>
  <si>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</si>
  <si>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</si>
  <si>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</si>
  <si>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</si>
  <si>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</si>
  <si>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</si>
  <si>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</si>
  <si>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</si>
  <si>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</si>
  <si>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</si>
  <si>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</si>
  <si>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</si>
  <si>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</si>
  <si>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</si>
  <si>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</si>
  <si>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</si>
  <si>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</si>
  <si>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</si>
  <si>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</si>
  <si>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</si>
  <si>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</si>
  <si>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</si>
  <si>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</si>
  <si>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</si>
  <si>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</si>
  <si>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</si>
  <si>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</si>
  <si>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</si>
  <si>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</si>
  <si>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</si>
  <si>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</si>
  <si>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</si>
  <si>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</si>
  <si>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</si>
  <si>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</si>
  <si>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</si>
  <si>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</si>
  <si>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</si>
  <si>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</si>
  <si>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</si>
  <si>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</si>
  <si>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</si>
  <si>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</si>
  <si>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</si>
  <si>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</si>
  <si>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</si>
  <si>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</si>
  <si>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</si>
  <si>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</si>
  <si>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</si>
  <si>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</si>
  <si>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</si>
  <si>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</si>
  <si>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</si>
  <si>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</si>
  <si>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</si>
  <si>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</si>
  <si>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SOD5Oct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</si>
  <si>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</si>
  <si>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</si>
  <si>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</si>
  <si>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</si>
  <si>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</si>
  <si>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</si>
  <si>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</si>
  <si>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</si>
  <si>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</si>
  <si>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EGA{syfe</t>
  </si>
  <si>
    <t>80k+50k+9k</t>
  </si>
  <si>
    <t>Rmb10k@5.454,5.45,5.44</t>
  </si>
  <si>
    <t>e$ #100k lock</t>
  </si>
  <si>
    <t>{1830@8/10</t>
  </si>
  <si>
    <t>Cimb byEOY</t>
  </si>
  <si>
    <t>100.001!yet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</si>
</sst>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3583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3581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O58" sqref="NO5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3529</v>
      </c>
      <c r="NC1" s="736"/>
      <c r="ND1" s="663" t="s">
        <v>594</v>
      </c>
      <c r="NE1" s="308"/>
      <c r="NF1" s="674" t="s">
        <v>1045</v>
      </c>
      <c r="NG1" s="654"/>
      <c r="NH1" s="736" t="s">
        <v>3571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7900.37</v>
      </c>
      <c r="NL2" s="75" t="s">
        <v>116</v>
      </c>
      <c r="NM2" s="318">
        <f>NK2+NI2-NO2</f>
        <v>2711.7799999999697</v>
      </c>
      <c r="NN2" s="679" t="s">
        <v>1108</v>
      </c>
      <c r="NO2" s="50">
        <f>SUM(NO9:NO38)</f>
        <v>330102.40000000002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3590</v>
      </c>
      <c r="NK3" s="254"/>
      <c r="NL3" s="679" t="s">
        <v>3475</v>
      </c>
      <c r="NM3" s="96">
        <f>NM2-NK30-NK29</f>
        <v>811.67999999996982</v>
      </c>
      <c r="NN3" s="679" t="s">
        <v>3501</v>
      </c>
      <c r="NO3" s="679" t="s">
        <v>3563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0.85999999996965926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2710.92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3514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3575</v>
      </c>
      <c r="NK6" s="614">
        <v>121</v>
      </c>
      <c r="NL6" s="671" t="s">
        <v>3578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3491</v>
      </c>
      <c r="MY7" s="124">
        <v>1.42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3561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3523</v>
      </c>
      <c r="MY8" s="124">
        <v>42.6</v>
      </c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3560</v>
      </c>
      <c r="NE8" s="614">
        <v>2943</v>
      </c>
      <c r="NF8" s="673" t="s">
        <v>3562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3576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3587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3591</v>
      </c>
      <c r="NK10" s="124">
        <f>1830*3</f>
        <v>5490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3565</v>
      </c>
      <c r="NG11" s="62">
        <v>71.599999999999994</v>
      </c>
      <c r="NH11" s="672" t="s">
        <v>3553</v>
      </c>
      <c r="NI11" s="50">
        <v>5000</v>
      </c>
      <c r="NL11" s="152" t="s">
        <v>3565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3554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3592</v>
      </c>
      <c r="NO12" s="50">
        <v>235913</v>
      </c>
      <c r="NP12" s="609" t="s">
        <v>3593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3568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3543</v>
      </c>
      <c r="NO13" s="631">
        <v>100283</v>
      </c>
      <c r="NP13" s="609">
        <v>45569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3556</v>
      </c>
      <c r="NI14" s="631">
        <v>12</v>
      </c>
      <c r="NJ14" s="679" t="s">
        <v>1268</v>
      </c>
      <c r="NK14" s="254"/>
      <c r="NL14" s="152" t="s">
        <v>1612</v>
      </c>
      <c r="NM14" s="48"/>
      <c r="NN14" s="688" t="s">
        <v>1482</v>
      </c>
      <c r="NO14" s="631">
        <v>2.81</v>
      </c>
      <c r="NP14" s="609">
        <v>45570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2" t="s">
        <v>3556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3489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3559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3574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3582</v>
      </c>
      <c r="NK17" s="589">
        <v>79.989999999999995</v>
      </c>
      <c r="NL17" s="603" t="s">
        <v>3472</v>
      </c>
      <c r="NM17" s="48"/>
      <c r="NN17" s="650" t="s">
        <v>3498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3497</v>
      </c>
      <c r="MY18" s="48">
        <v>11.93</v>
      </c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3580</v>
      </c>
      <c r="NG18" s="48">
        <v>2270</v>
      </c>
      <c r="NH18" s="657" t="s">
        <v>3545</v>
      </c>
      <c r="NI18" s="664">
        <f>NH19-0.99*195000</f>
        <v>-2206</v>
      </c>
      <c r="NJ18" s="687" t="s">
        <v>3584</v>
      </c>
      <c r="NK18" s="589">
        <v>67.599999999999994</v>
      </c>
      <c r="NL18" s="603" t="s">
        <v>1877</v>
      </c>
      <c r="NM18" s="48"/>
      <c r="NN18" s="649">
        <v>117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3500</v>
      </c>
      <c r="MY20" s="328">
        <v>94.9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56" t="s">
        <v>3586</v>
      </c>
      <c r="NE20" s="756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3530</v>
      </c>
      <c r="NK20" s="254"/>
      <c r="NL20" s="603" t="s">
        <v>1877</v>
      </c>
      <c r="NM20" s="614"/>
      <c r="NN20" s="680" t="s">
        <v>3545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3510</v>
      </c>
      <c r="MY21" s="48">
        <v>81.81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3499</v>
      </c>
      <c r="MY22" s="328">
        <v>101.1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680" t="s">
        <v>2087</v>
      </c>
      <c r="NO22" s="668">
        <v>2600</v>
      </c>
      <c r="NP22" s="336">
        <v>45570</v>
      </c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3512</v>
      </c>
      <c r="MY23" s="328">
        <v>87.97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3566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2" t="s">
        <v>3542</v>
      </c>
      <c r="NO23" s="50">
        <v>583</v>
      </c>
      <c r="NP23" s="336">
        <v>45569</v>
      </c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3511</v>
      </c>
      <c r="MY24" s="328">
        <f>43.21+28.21+36.83</f>
        <v>108.25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3567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2129</v>
      </c>
      <c r="NP24" s="336" t="s">
        <v>3579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3569</v>
      </c>
      <c r="NG25" s="62">
        <v>31.55</v>
      </c>
      <c r="NH25" s="655" t="s">
        <v>3490</v>
      </c>
      <c r="NI25" s="50">
        <v>1000</v>
      </c>
      <c r="NJ25" s="697" t="s">
        <v>3588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3570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110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3490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3577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3585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3572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3558</v>
      </c>
      <c r="NE32" s="203">
        <v>200</v>
      </c>
      <c r="NF32" s="203">
        <f>10+20</f>
        <v>30</v>
      </c>
      <c r="NG32" s="653" t="s">
        <v>3541</v>
      </c>
      <c r="NH32" s="658" t="s">
        <v>3555</v>
      </c>
      <c r="NJ32" s="152" t="s">
        <v>2678</v>
      </c>
      <c r="NK32" s="48">
        <f>SUM(NM9:NM15)</f>
        <v>25.62</v>
      </c>
      <c r="NL32" s="648" t="s">
        <v>2382</v>
      </c>
      <c r="NM32" s="51">
        <f>23+75</f>
        <v>98</v>
      </c>
      <c r="NN32" s="690" t="s">
        <v>3589</v>
      </c>
      <c r="NO32" s="48">
        <v>30293.59</v>
      </c>
    </row>
    <row r="33" spans="1:381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677.2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81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3557</v>
      </c>
      <c r="NG36" s="244">
        <f>9.5+6.2</f>
        <v>15.7</v>
      </c>
      <c r="NL36" s="203"/>
      <c r="NM36" s="243"/>
      <c r="NN36" s="686" t="s">
        <v>3594</v>
      </c>
      <c r="NO36" s="48" t="s">
        <v>3595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3558</v>
      </c>
      <c r="NK37" s="203">
        <v>-10</v>
      </c>
      <c r="NL37" s="203"/>
      <c r="NM37" s="243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3573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2024-10-08T06:55:55Z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