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D89BCDB-C71E-4C90-B0D5-493EBA6108E7}" xr6:coauthVersionLast="38" xr6:coauthVersionMax="38" xr10:uidLastSave="{00000000-0000-0000-0000-000000000000}"/>
  <bookViews>
    <workbookView xWindow="3804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K33" i="32" l="1"/>
  <c r="KK32" i="32"/>
  <c r="KK29" i="32"/>
  <c r="KE30" i="32"/>
  <c r="KK2" i="32" l="1"/>
  <c r="KM34" i="32" l="1"/>
  <c r="KG34" i="32"/>
  <c r="KI18" i="32"/>
  <c r="KI15" i="32"/>
  <c r="KI6" i="32"/>
  <c r="KO15" i="32"/>
  <c r="KO17" i="32"/>
  <c r="KO6" i="32"/>
  <c r="KK28" i="32"/>
  <c r="KK30" i="32"/>
  <c r="KK31" i="32"/>
  <c r="KK34" i="32"/>
  <c r="KO5" i="32" l="1"/>
  <c r="KO2" i="32" s="1"/>
  <c r="KI5" i="32"/>
  <c r="KI2" i="32" s="1"/>
  <c r="KM5" i="32"/>
  <c r="KG32" i="32"/>
  <c r="KM2" i="32" l="1"/>
  <c r="KD24" i="32"/>
  <c r="KG22" i="32" l="1"/>
  <c r="KE23" i="32"/>
  <c r="KG18" i="32" l="1"/>
  <c r="KE11" i="32" l="1"/>
  <c r="KG19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6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5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<sst xmlns="http://schemas.openxmlformats.org/spreadsheetml/2006/main" count="7536" uniqueCount="3077">
  <si>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</si>
  <si>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</si>
  <si>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</si>
  <si>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</si>
  <si>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</si>
  <si>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</si>
  <si>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</si>
  <si>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</si>
  <si>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</si>
  <si>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</si>
  <si>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</si>
  <si>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</si>
  <si>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</si>
  <si>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</si>
  <si>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</si>
  <si>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</si>
  <si>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</si>
  <si>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</si>
  <si>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</si>
  <si>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</si>
  <si>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</si>
  <si>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</si>
  <si>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</si>
  <si>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</si>
  <si>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</si>
  <si>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</si>
  <si>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</si>
  <si>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</si>
  <si>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</si>
  <si>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</si>
  <si>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</si>
  <si>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</si>
  <si>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</si>
  <si>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</si>
  <si>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</si>
  <si>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</si>
  <si>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</si>
  <si>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</si>
  <si>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</si>
  <si>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</si>
  <si>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</si>
  <si>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</si>
  <si>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</si>
  <si>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</si>
  <si>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</si>
  <si>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</si>
  <si>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</si>
  <si>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</si>
  <si>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</si>
  <si>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</si>
  <si>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</si>
  <si>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</si>
  <si>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</si>
  <si>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</si>
  <si>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</si>
  <si>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</si>
  <si>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</si>
  <si>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</si>
  <si>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</si>
  <si>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</si>
  <si>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</si>
  <si>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</si>
  <si>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</si>
  <si>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</si>
  <si>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</si>
  <si>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</si>
  <si>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</si>
  <si>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</si>
  <si>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</si>
  <si>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</si>
  <si>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</si>
  <si>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</si>
  <si>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</si>
  <si>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</si>
  <si>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</si>
  <si>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</si>
  <si>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</si>
  <si>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</si>
  <si>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</si>
  <si>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</si>
  <si>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</si>
  <si>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</si>
  <si>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</si>
  <si>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</si>
  <si>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</si>
  <si>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</si>
  <si>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</si>
  <si>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</si>
  <si>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</si>
  <si>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</si>
  <si>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</si>
  <si>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</si>
  <si>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</si>
  <si>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</si>
  <si>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</si>
  <si>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</si>
  <si>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</si>
  <si>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</si>
  <si>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</si>
  <si>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</si>
  <si>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</si>
  <si>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</si>
  <si>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</si>
  <si>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</si>
  <si>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</si>
  <si>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</si>
  <si>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</si>
  <si>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</si>
  <si>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</si>
  <si>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</si>
  <si>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</si>
  <si>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</si>
  <si>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</si>
  <si>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</si>
  <si>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</si>
  <si>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</si>
  <si>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</si>
  <si>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</si>
  <si>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</si>
  <si>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</si>
  <si>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</si>
  <si>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</si>
  <si>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</si>
  <si>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</si>
  <si>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</si>
  <si>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</si>
  <si>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</si>
  <si>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</si>
  <si>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</si>
  <si>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</si>
  <si>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</si>
  <si>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</si>
  <si>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</si>
  <si>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</si>
  <si>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</si>
  <si>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</si>
  <si>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</si>
  <si>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</si>
  <si>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</si>
  <si>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</si>
  <si>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</si>
  <si>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</si>
  <si>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</si>
  <si>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</si>
  <si>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</si>
  <si>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</si>
  <si>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</si>
  <si>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</si>
  <si>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</si>
  <si>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</si>
  <si>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</si>
  <si>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</si>
  <si>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</si>
  <si>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</si>
  <si>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</si>
  <si>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</si>
  <si>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</si>
  <si>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</si>
  <si>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</si>
  <si>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</si>
  <si>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</si>
  <si>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</si>
  <si>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</si>
  <si>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</si>
  <si>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</si>
  <si>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</si>
  <si>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</si>
  <si>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</si>
  <si>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</si>
  <si>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</si>
  <si>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</si>
  <si>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</si>
  <si>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</si>
  <si>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</si>
  <si>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</si>
  <si>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</si>
  <si>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</si>
  <si>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</si>
  <si>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</si>
  <si>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</si>
  <si>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</si>
  <si>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</si>
  <si>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</si>
  <si>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</si>
  <si>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</si>
  <si>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</si>
  <si>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</si>
  <si>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</si>
  <si>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</si>
  <si>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</si>
  <si>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</si>
  <si>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</si>
  <si>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</si>
  <si>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</si>
  <si>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</si>
  <si>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</si>
  <si>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</si>
  <si>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</si>
  <si>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</si>
  <si>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</si>
  <si>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</si>
  <si>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</si>
  <si>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</si>
  <si>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</si>
  <si>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</si>
  <si>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</si>
  <si>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</si>
  <si>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</si>
  <si>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</si>
  <si>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</si>
  <si>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</si>
  <si>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</si>
  <si>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</si>
  <si>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</si>
  <si>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</si>
  <si>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</si>
  <si>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</si>
  <si>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</si>
  <si>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</si>
  <si>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</si>
  <si>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</si>
  <si>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</si>
  <si>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</si>
  <si>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</si>
  <si>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</si>
  <si>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</si>
  <si>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</si>
  <si>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</si>
  <si>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</si>
  <si>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</si>
  <si>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</si>
  <si>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</si>
  <si>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</si>
  <si>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</si>
  <si>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</si>
  <si>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</si>
  <si>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</si>
  <si>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</si>
  <si>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</si>
  <si>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</si>
  <si>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</si>
  <si>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</si>
  <si>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</si>
  <si>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</si>
  <si>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</si>
  <si>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</si>
  <si>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</si>
  <si>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</si>
  <si>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</si>
  <si>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</si>
  <si>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</si>
  <si>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</si>
  <si>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</si>
  <si>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</si>
  <si>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</si>
  <si>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</si>
  <si>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</si>
  <si>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</si>
  <si>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</si>
  <si>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</si>
  <si>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</si>
  <si>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</si>
  <si>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</si>
  <si>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</si>
  <si>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</si>
  <si>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</si>
  <si>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</si>
  <si>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</si>
  <si>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</si>
  <si>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</si>
  <si>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</si>
  <si>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</si>
  <si>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</si>
  <si>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</si>
  <si>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</si>
  <si>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</si>
  <si>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</si>
  <si>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</si>
  <si>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</si>
  <si>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</si>
  <si>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</si>
  <si>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</si>
  <si>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</si>
  <si>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</si>
  <si>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</si>
  <si>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</si>
  <si>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</si>
  <si>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</si>
  <si>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</si>
  <si>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</si>
  <si>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</si>
  <si>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</si>
  <si>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</si>
  <si>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</si>
  <si>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</si>
  <si>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</si>
  <si>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</si>
  <si>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</si>
  <si>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</si>
  <si>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</si>
  <si>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</si>
  <si>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</si>
  <si>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</si>
  <si>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</si>
  <si>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</si>
  <si>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</si>
  <si>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</si>
  <si>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</si>
  <si>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</si>
  <si>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</si>
  <si>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</si>
  <si>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</si>
  <si>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</si>
  <si>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</si>
  <si>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</si>
  <si>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</si>
  <si>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</si>
  <si>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</si>
  <si>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</si>
  <si>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</si>
  <si>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</si>
  <si>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</si>
  <si>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</si>
  <si>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</si>
  <si>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</si>
  <si>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</si>
  <si>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</si>
  <si>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</si>
  <si>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</si>
  <si>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</si>
  <si>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</si>
  <si>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</si>
  <si>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</si>
  <si>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</si>
  <si>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</si>
  <si>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</si>
  <si>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</si>
  <si>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</si>
  <si>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</si>
  <si>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</si>
  <si>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</si>
  <si>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</si>
  <si>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</si>
  <si>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</si>
  <si>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</si>
  <si>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</si>
  <si>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</si>
  <si>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</si>
  <si>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</si>
  <si>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</si>
  <si>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</si>
  <si>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</si>
  <si>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</si>
  <si>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</si>
  <si>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</si>
  <si>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</si>
  <si>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</si>
  <si>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</si>
  <si>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</si>
  <si>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</si>
  <si>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</si>
  <si>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</si>
  <si>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</si>
  <si>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</si>
  <si>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</si>
  <si>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</si>
  <si>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</si>
  <si>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</si>
  <si>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</si>
  <si>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</si>
  <si>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</si>
  <si>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</si>
  <si>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</si>
  <si>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</si>
  <si>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</si>
  <si>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</si>
  <si>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</si>
  <si>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</si>
  <si>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</si>
  <si>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</si>
  <si>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</si>
  <si>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</si>
  <si>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</si>
  <si>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</si>
  <si>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</si>
  <si>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</si>
  <si>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</si>
  <si>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</si>
  <si>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</si>
  <si>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</si>
  <si>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</si>
  <si>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</si>
  <si>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</si>
  <si>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</si>
  <si>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</si>
  <si>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</si>
  <si>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</si>
  <si>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</si>
  <si>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</si>
  <si>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</si>
  <si>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</si>
  <si>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</si>
  <si>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</si>
  <si>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</si>
  <si>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</si>
  <si>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</si>
  <si>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</si>
  <si>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</si>
  <si>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</si>
  <si>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</si>
  <si>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</si>
  <si>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</si>
  <si>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</si>
  <si>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</si>
  <si>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</si>
  <si>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</si>
  <si>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</si>
  <si>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</si>
  <si>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</si>
  <si>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</si>
  <si>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</si>
  <si>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</si>
  <si>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</si>
  <si>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</si>
  <si>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</si>
  <si>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</si>
  <si>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</si>
  <si>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</si>
  <si>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</si>
  <si>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</si>
  <si>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</si>
  <si>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</si>
  <si>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</si>
  <si>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</si>
  <si>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</si>
  <si>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</si>
  <si>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</si>
  <si>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</si>
  <si>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</si>
  <si>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</si>
  <si>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</si>
  <si>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</si>
  <si>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</si>
  <si>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</si>
  <si>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</si>
  <si>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</si>
  <si>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</si>
  <si>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</si>
  <si>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</si>
  <si>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</si>
  <si>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</si>
  <si>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</si>
  <si>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</si>
  <si>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</si>
  <si>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</si>
  <si>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</si>
  <si>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</si>
  <si>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</si>
  <si>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</si>
  <si>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</si>
  <si>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</si>
  <si>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</si>
  <si>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</si>
  <si>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</si>
  <si>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</si>
  <si>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</si>
  <si>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</si>
  <si>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</si>
  <si>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</si>
  <si>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</si>
  <si>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</si>
  <si>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</si>
  <si>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</si>
  <si>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</si>
  <si>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</si>
  <si>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</si>
  <si>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</si>
  <si>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</si>
  <si>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</si>
  <si>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</si>
  <si>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</si>
  <si>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</si>
  <si>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</si>
  <si>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</si>
  <si>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</si>
  <si>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</si>
  <si>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</si>
  <si>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</si>
  <si>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</si>
  <si>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</si>
  <si>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</si>
  <si>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</si>
  <si>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</si>
  <si>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</si>
  <si>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</si>
  <si>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</si>
  <si>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</si>
  <si>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</si>
  <si>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</si>
  <si>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</si>
  <si>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</si>
  <si>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</si>
  <si>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</si>
  <si>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</si>
  <si>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</si>
  <si>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</si>
  <si>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</si>
  <si>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</si>
  <si>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</si>
  <si>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</si>
  <si>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</si>
  <si>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</si>
  <si>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</si>
  <si>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</si>
  <si>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</si>
  <si>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</si>
  <si>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</si>
  <si>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</si>
  <si>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</si>
  <si>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</si>
  <si>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</si>
  <si>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</si>
  <si>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</si>
  <si>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</si>
  <si>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</si>
  <si>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</si>
  <si>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</si>
  <si>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</si>
  <si>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</si>
  <si>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</si>
  <si>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</si>
  <si>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</si>
  <si>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</si>
  <si>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</si>
  <si>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</si>
  <si>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</si>
  <si>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</si>
  <si>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</si>
  <si>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</si>
  <si>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</si>
  <si>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</si>
  <si>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</si>
  <si>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</si>
  <si>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</si>
  <si>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</si>
  <si>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</si>
  <si>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</si>
  <si>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</si>
  <si>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</si>
  <si>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</si>
  <si>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</si>
  <si>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</si>
  <si>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</si>
  <si>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</si>
  <si>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</si>
  <si>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</si>
  <si>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</si>
  <si>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</si>
  <si>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</si>
  <si>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</si>
  <si>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</si>
  <si>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</si>
  <si>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</si>
  <si>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</si>
  <si>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</si>
  <si>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</si>
  <si>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</si>
  <si>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</si>
  <si>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</si>
  <si>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</si>
  <si>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</si>
  <si>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</si>
  <si>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</si>
  <si>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</si>
  <si>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</si>
  <si>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</si>
  <si>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</si>
  <si>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</si>
  <si>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</si>
  <si>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</si>
  <si>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</si>
  <si>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</si>
  <si>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</si>
  <si>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</si>
  <si>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</si>
  <si>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</si>
  <si>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</si>
  <si>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</si>
  <si>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</si>
  <si>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</si>
  <si>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</si>
  <si>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</si>
  <si>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</si>
  <si>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</si>
  <si>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</si>
  <si>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</si>
  <si>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</si>
  <si>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</si>
  <si>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</si>
  <si>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</si>
  <si>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</si>
  <si>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</si>
  <si>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</si>
  <si>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</si>
  <si>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</si>
  <si>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</si>
  <si>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</si>
  <si>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</si>
  <si>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</si>
  <si>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</si>
  <si>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</si>
  <si>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</si>
  <si>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</si>
  <si>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</si>
  <si>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</si>
  <si>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</si>
  <si>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</si>
  <si>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</si>
  <si>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</si>
  <si>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</si>
  <si>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</si>
  <si>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</si>
  <si>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</si>
  <si>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</si>
  <si>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</si>
  <si>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</si>
  <si>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</si>
  <si>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</si>
  <si>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</si>
  <si>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</si>
  <si>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</si>
  <si>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</si>
  <si>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</si>
  <si>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</si>
  <si>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</si>
  <si>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</si>
  <si>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</si>
  <si>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</si>
  <si>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</si>
  <si>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</si>
  <si>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</si>
  <si>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</si>
  <si>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</si>
  <si>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</si>
  <si>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</si>
  <si>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</si>
  <si>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</si>
  <si>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</si>
  <si>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</si>
  <si>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</si>
  <si>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</si>
  <si>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</si>
  <si>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</si>
  <si>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</si>
  <si>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</si>
  <si>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</si>
  <si>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</si>
  <si>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</si>
  <si>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</si>
  <si>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</si>
  <si>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</si>
  <si>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</si>
  <si>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</si>
  <si>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</si>
  <si>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</si>
  <si>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</si>
  <si>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</si>
  <si>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</si>
  <si>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</si>
  <si>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</si>
  <si>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</si>
  <si>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</si>
  <si>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</si>
  <si>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</si>
  <si>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</si>
  <si>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</si>
  <si>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</si>
  <si>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</si>
  <si>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</si>
  <si>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</si>
  <si>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</si>
  <si>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</si>
  <si>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</si>
  <si>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</si>
  <si>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</si>
  <si>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</si>
  <si>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</si>
  <si>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</si>
  <si>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</si>
  <si>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</si>
  <si>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</si>
  <si>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</si>
  <si>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</si>
  <si>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</si>
  <si>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</si>
  <si>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</si>
  <si>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</si>
  <si>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</si>
  <si>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</si>
  <si>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</si>
  <si>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</si>
  <si>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</si>
  <si>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</si>
  <si>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</si>
  <si>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</si>
  <si>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</si>
  <si>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</si>
  <si>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</si>
  <si>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</si>
  <si>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</si>
  <si>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</si>
  <si>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</si>
  <si>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</si>
  <si>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</si>
  <si>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</si>
  <si>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</si>
  <si>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</si>
  <si>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</si>
  <si>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</si>
  <si>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</si>
  <si>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</si>
  <si>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</si>
  <si>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</si>
  <si>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</si>
  <si>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</si>
  <si>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</si>
  <si>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</si>
  <si>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</si>
  <si>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</si>
  <si>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</si>
  <si>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</si>
  <si>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</si>
  <si>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</si>
  <si>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</si>
  <si>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</si>
  <si>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</si>
  <si>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</si>
  <si>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</si>
  <si>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</si>
  <si>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</si>
  <si>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</si>
  <si>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</si>
  <si>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</si>
  <si>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</si>
  <si>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</si>
  <si>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</si>
  <si>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</si>
  <si>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</si>
  <si>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</si>
  <si>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</si>
  <si>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</si>
  <si>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</si>
  <si>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</si>
  <si>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</si>
  <si>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</si>
  <si>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</si>
  <si>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</si>
  <si>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</si>
  <si>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</si>
  <si>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</si>
  <si>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</si>
  <si>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</si>
  <si>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</si>
  <si>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</si>
  <si>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</si>
  <si>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</si>
  <si>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</si>
  <si>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</si>
  <si>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</si>
  <si>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</si>
  <si>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</si>
  <si>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</si>
  <si>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</si>
  <si>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</si>
  <si>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</si>
  <si>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</si>
  <si>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</si>
  <si>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</si>
  <si>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</si>
  <si>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</si>
  <si>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</si>
  <si>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</si>
  <si>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</si>
  <si>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</si>
  <si>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</si>
  <si>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</si>
  <si>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</si>
  <si>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</si>
  <si>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</si>
  <si>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</si>
  <si>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</si>
  <si>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</si>
  <si>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</si>
  <si>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</si>
  <si>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</si>
  <si>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</si>
  <si>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</si>
  <si>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</si>
  <si>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</si>
  <si>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</si>
  <si>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</si>
  <si>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</si>
  <si>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</si>
  <si>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</si>
  <si>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</si>
  <si>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</si>
  <si>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</si>
  <si>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</si>
  <si>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</si>
  <si>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</si>
  <si>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</si>
  <si>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</si>
  <si>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</si>
  <si>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</si>
  <si>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</si>
  <si>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</si>
  <si>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</si>
  <si>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</si>
  <si>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</si>
  <si>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</si>
  <si>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</si>
  <si>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</si>
  <si>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</si>
  <si>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</si>
  <si>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</si>
  <si>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</si>
  <si>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</si>
  <si>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</si>
  <si>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</si>
  <si>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</si>
  <si>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</si>
  <si>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</si>
  <si>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</si>
  <si>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</si>
  <si>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</si>
  <si>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</si>
  <si>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</si>
  <si>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</si>
  <si>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</si>
  <si>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</si>
  <si>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</si>
  <si>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</si>
  <si>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</si>
  <si>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</si>
  <si>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</si>
  <si>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</si>
  <si>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</si>
  <si>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</si>
  <si>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</si>
  <si>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</si>
  <si>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</si>
  <si>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</si>
  <si>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</si>
  <si>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</si>
  <si>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</si>
  <si>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</si>
  <si>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</si>
  <si>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</si>
  <si>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</si>
  <si>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</si>
  <si>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</si>
  <si>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</si>
  <si>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</si>
  <si>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</si>
  <si>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</si>
  <si>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</si>
  <si>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</si>
  <si>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</si>
  <si>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</si>
  <si>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</si>
  <si>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</si>
  <si>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</si>
  <si>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</si>
  <si>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</si>
  <si>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</si>
  <si>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</si>
  <si>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</si>
  <si>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</si>
  <si>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</si>
  <si>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</si>
  <si>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</si>
  <si>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</si>
  <si>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</si>
  <si>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</si>
  <si>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</si>
  <si>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</si>
  <si>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</si>
  <si>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</si>
  <si>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</si>
  <si>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</si>
  <si>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</si>
  <si>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</si>
  <si>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</si>
  <si>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</si>
  <si>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</si>
  <si>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</si>
  <si>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</si>
  <si>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</si>
  <si>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</si>
  <si>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</si>
  <si>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</si>
  <si>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</si>
  <si>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</si>
  <si>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</si>
  <si>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</si>
  <si>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</si>
  <si>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</si>
  <si>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</si>
  <si>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</si>
  <si>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</si>
  <si>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</si>
  <si>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</si>
  <si>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</si>
  <si>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</si>
  <si>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</si>
  <si>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</si>
  <si>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</si>
  <si>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</si>
  <si>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</si>
  <si>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</si>
  <si>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</si>
  <si>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</si>
  <si>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</si>
  <si>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</si>
  <si>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</si>
  <si>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</si>
  <si>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</si>
  <si>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</si>
  <si>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</si>
  <si>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</si>
  <si>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</si>
  <si>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</si>
  <si>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</si>
  <si>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</si>
  <si>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</si>
  <si>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</si>
  <si>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</si>
  <si>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</si>
  <si>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</si>
  <si>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</si>
  <si>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</si>
  <si>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</si>
  <si>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</si>
  <si>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</si>
  <si>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</si>
  <si>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</si>
  <si>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</si>
  <si>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</si>
  <si>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</si>
  <si>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</si>
  <si>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</si>
  <si>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</si>
  <si>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</si>
  <si>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</si>
  <si>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</si>
  <si>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</si>
  <si>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</si>
  <si>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</si>
  <si>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</si>
  <si>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</si>
  <si>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</si>
  <si>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</si>
  <si>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</si>
  <si>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</si>
  <si>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</si>
  <si>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</si>
  <si>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</si>
  <si>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</si>
  <si>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</si>
  <si>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</si>
  <si>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</si>
  <si>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</si>
  <si>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</si>
  <si>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</si>
  <si>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</si>
  <si>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</si>
  <si>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</si>
  <si>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</si>
  <si>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</si>
  <si>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</si>
  <si>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</si>
  <si>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</si>
  <si>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</si>
  <si>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</si>
  <si>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</si>
  <si>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</si>
  <si>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</si>
  <si>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</si>
  <si>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</si>
  <si>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</si>
  <si>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</si>
  <si>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</si>
  <si>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</si>
  <si>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</si>
  <si>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</si>
  <si>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</si>
  <si>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</si>
  <si>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</si>
  <si>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</si>
  <si>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</si>
  <si>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</si>
  <si>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</si>
  <si>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</si>
  <si>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</si>
  <si>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</si>
  <si>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</si>
  <si>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</si>
  <si>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</si>
  <si>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</si>
  <si>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</si>
  <si>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</si>
  <si>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</si>
  <si>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</si>
  <si>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</si>
  <si>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</si>
  <si>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</si>
  <si>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</si>
  <si>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</si>
  <si>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</si>
  <si>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</si>
  <si>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</si>
  <si>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</si>
  <si>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</si>
  <si>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</si>
  <si>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</si>
  <si>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</si>
  <si>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</si>
  <si>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</si>
  <si>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</si>
  <si>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</si>
  <si>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</si>
  <si>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</si>
  <si>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</si>
  <si>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</si>
  <si>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</si>
  <si>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</si>
  <si>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</si>
  <si>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</si>
  <si>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</si>
  <si>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</si>
  <si>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</si>
  <si>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</si>
  <si>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</si>
  <si>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</si>
  <si>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</si>
  <si>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</si>
  <si>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</si>
  <si>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</si>
  <si>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</si>
  <si>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</si>
  <si>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</si>
  <si>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</si>
  <si>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</si>
  <si>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</si>
  <si>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</si>
  <si>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</si>
  <si>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</si>
  <si>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</si>
  <si>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</si>
  <si>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</si>
  <si>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</si>
  <si>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</si>
  <si>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</si>
  <si>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</si>
  <si>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</si>
  <si>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</si>
  <si>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</si>
  <si>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</si>
  <si>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</si>
  <si>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</si>
  <si>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</si>
  <si>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</si>
  <si>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</si>
  <si>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</si>
  <si>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</si>
  <si>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</si>
  <si>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</si>
  <si>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</si>
  <si>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</si>
  <si>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</si>
  <si>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</si>
  <si>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</si>
  <si>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</si>
  <si>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</si>
  <si>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</si>
  <si>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</si>
  <si>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</si>
  <si>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</si>
  <si>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</si>
  <si>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</si>
  <si>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</si>
  <si>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</si>
  <si>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</si>
  <si>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</si>
  <si>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</si>
  <si>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</si>
  <si>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</si>
  <si>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</si>
  <si>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</si>
  <si>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</si>
  <si>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</si>
  <si>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</si>
  <si>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</si>
  <si>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</si>
  <si>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</si>
  <si>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</si>
  <si>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</si>
  <si>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</si>
  <si>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</si>
  <si>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</si>
  <si>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</si>
  <si>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</si>
  <si>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</si>
  <si>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</si>
  <si>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</si>
  <si>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</si>
  <si>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</si>
  <si>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</si>
  <si>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</si>
  <si>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</si>
  <si>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</si>
  <si>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</si>
  <si>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</si>
  <si>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</si>
  <si>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</si>
  <si>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</si>
  <si>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</si>
  <si>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</si>
  <si>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</si>
  <si>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</si>
  <si>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</si>
  <si>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</si>
  <si>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</si>
  <si>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</si>
  <si>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</si>
  <si>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</si>
  <si>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</si>
  <si>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</si>
  <si>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</si>
  <si>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</si>
  <si>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</si>
  <si>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</si>
  <si>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</si>
  <si>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</si>
  <si>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</si>
  <si>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</si>
  <si>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</si>
  <si>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</si>
  <si>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</si>
  <si>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</si>
  <si>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</si>
  <si>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</si>
  <si>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</si>
  <si>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</si>
  <si>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</si>
  <si>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</si>
  <si>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</si>
  <si>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</si>
  <si>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</si>
  <si>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</si>
  <si>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</si>
  <si>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</si>
  <si>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</si>
  <si>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</si>
  <si>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</si>
  <si>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</si>
  <si>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</si>
  <si>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</si>
  <si>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</si>
  <si>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</si>
  <si>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</si>
  <si>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</si>
  <si>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</si>
  <si>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</si>
  <si>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</si>
  <si>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</si>
  <si>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</si>
  <si>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</si>
  <si>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</si>
  <si>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</si>
  <si>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</si>
  <si>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</si>
  <si>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</si>
  <si>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</si>
  <si>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</si>
  <si>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</si>
  <si>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</si>
  <si>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</si>
  <si>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</si>
  <si>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</si>
  <si>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</si>
  <si>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</si>
  <si>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</si>
  <si>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</si>
  <si>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</si>
  <si>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</si>
  <si>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</si>
  <si>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</si>
  <si>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</si>
  <si>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</si>
  <si>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</si>
  <si>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</si>
  <si>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</si>
  <si>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</si>
  <si>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</si>
  <si>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</si>
  <si>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</si>
  <si>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</si>
  <si>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</si>
  <si>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</si>
  <si>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</si>
  <si>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</si>
  <si>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</si>
  <si>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</si>
  <si>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</si>
  <si>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</si>
  <si>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</si>
  <si>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</si>
  <si>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</si>
  <si>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</si>
  <si>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</si>
  <si>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</si>
  <si>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</si>
  <si>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</si>
  <si>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</si>
  <si>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</si>
  <si>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</si>
  <si>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</si>
  <si>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</si>
  <si>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</si>
  <si>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</si>
  <si>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</si>
  <si>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</si>
  <si>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</si>
  <si>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</si>
  <si>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</si>
  <si>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</si>
  <si>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</si>
  <si>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</si>
  <si>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</si>
  <si>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</si>
  <si>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</si>
  <si>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</si>
  <si>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</si>
  <si>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</si>
  <si>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</si>
  <si>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</si>
  <si>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</si>
  <si>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</si>
  <si>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</si>
  <si>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</si>
  <si>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</si>
  <si>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</si>
  <si>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</si>
  <si>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</si>
  <si>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</si>
  <si>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</si>
  <si>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</si>
  <si>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</si>
  <si>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</si>
  <si>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</si>
  <si>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</si>
  <si>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</si>
  <si>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</si>
  <si>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</si>
  <si>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</si>
  <si>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</si>
  <si>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</si>
  <si>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</si>
  <si>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</si>
  <si>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</si>
  <si>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</si>
  <si>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</si>
  <si>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</si>
  <si>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</si>
  <si>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</si>
  <si>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</si>
  <si>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</si>
  <si>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</si>
  <si>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</si>
  <si>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</si>
  <si>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</si>
  <si>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</si>
  <si>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</si>
  <si>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</si>
  <si>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</si>
  <si>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</si>
  <si>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</si>
  <si>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</si>
  <si>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</si>
  <si>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</si>
  <si>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</si>
  <si>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</si>
  <si>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</si>
  <si>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</si>
  <si>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</si>
  <si>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</si>
  <si>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</si>
  <si>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</si>
  <si>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</si>
  <si>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</si>
  <si>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</si>
  <si>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</si>
  <si>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</si>
  <si>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</si>
  <si>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</si>
  <si>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</si>
  <si>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</si>
  <si>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</si>
  <si>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</si>
  <si>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</si>
  <si>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</si>
  <si>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</si>
  <si>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</si>
  <si>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</si>
  <si>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</si>
  <si>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</si>
  <si>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</si>
  <si>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</si>
  <si>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</si>
  <si>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</si>
  <si>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</si>
  <si>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</si>
  <si>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</si>
  <si>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</si>
  <si>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</si>
  <si>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</si>
  <si>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</si>
  <si>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</si>
  <si>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</si>
  <si>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</si>
  <si>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</si>
  <si>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</si>
  <si>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</si>
  <si>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</si>
  <si>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</si>
  <si>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</si>
  <si>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</si>
  <si>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</si>
  <si>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</si>
  <si>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</si>
  <si>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</si>
  <si>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</si>
  <si>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</si>
  <si>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</si>
  <si>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</si>
  <si>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</si>
  <si>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</si>
  <si>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</si>
  <si>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</si>
  <si>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</si>
  <si>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</si>
  <si>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</si>
  <si>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</si>
  <si>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</si>
  <si>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</si>
  <si>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</si>
  <si>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</si>
  <si>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</si>
  <si>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</si>
  <si>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</si>
  <si>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</si>
  <si>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</si>
  <si>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</si>
  <si>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</si>
  <si>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</si>
  <si>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</si>
  <si>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</si>
  <si>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</si>
  <si>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</si>
  <si>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</si>
  <si>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</si>
  <si>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</si>
  <si>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</si>
  <si>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</si>
  <si>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</si>
  <si>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</si>
  <si>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</si>
  <si>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</si>
  <si>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</si>
  <si>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</si>
  <si>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</si>
  <si>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</si>
  <si>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</si>
  <si>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</si>
  <si>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</si>
  <si>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</si>
  <si>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</si>
  <si>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</si>
  <si>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</si>
  <si>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</si>
  <si>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</si>
  <si>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</si>
  <si>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</si>
  <si>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</si>
  <si>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</si>
  <si>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</si>
  <si>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</si>
  <si>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</si>
  <si>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</si>
  <si>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</si>
  <si>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</si>
  <si>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</si>
  <si>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</si>
  <si>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</si>
  <si>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</si>
  <si>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</si>
  <si>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</si>
  <si>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</si>
  <si>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</si>
  <si>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</si>
  <si>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</si>
  <si>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</si>
  <si>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</si>
  <si>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</si>
  <si>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</si>
  <si>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</si>
  <si>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</si>
  <si>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</si>
  <si>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</si>
  <si>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</si>
  <si>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</si>
  <si>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</si>
  <si>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</si>
  <si>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</si>
  <si>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</si>
  <si>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</si>
  <si>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</si>
  <si>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</si>
  <si>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</si>
  <si>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</si>
  <si>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</si>
  <si>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</si>
  <si>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</si>
  <si>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</si>
  <si>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</si>
  <si>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</si>
  <si>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</si>
  <si>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</si>
  <si>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</si>
  <si>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</si>
  <si>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</si>
  <si>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</si>
  <si>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</si>
  <si>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</si>
  <si>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</si>
  <si>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</si>
  <si>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</si>
  <si>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</si>
  <si>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</si>
  <si>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</si>
  <si>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</si>
  <si>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</si>
  <si>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</si>
  <si>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</si>
  <si>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</si>
  <si>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</si>
  <si>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</si>
  <si>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</si>
  <si>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</si>
  <si>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</si>
  <si>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</si>
  <si>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</si>
  <si>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</si>
  <si>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</si>
  <si>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</si>
  <si>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</si>
  <si>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</si>
  <si>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</si>
  <si>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</si>
  <si>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</si>
  <si>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</si>
  <si>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</si>
  <si>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</si>
  <si>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</si>
  <si>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</si>
  <si>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</si>
  <si>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</si>
  <si>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</si>
  <si>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</si>
  <si>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</si>
  <si>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</si>
  <si>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</si>
  <si>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</si>
  <si>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</si>
  <si>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</si>
  <si>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</si>
  <si>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</si>
  <si>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</si>
  <si>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</si>
  <si>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</si>
  <si>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</si>
  <si>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</si>
  <si>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</si>
  <si>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</si>
  <si>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</si>
  <si>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</si>
  <si>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</si>
  <si>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</si>
  <si>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</si>
  <si>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</si>
  <si>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</si>
  <si>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</si>
  <si>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</si>
  <si>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</si>
  <si>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</si>
  <si>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</si>
  <si>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</si>
  <si>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</si>
  <si>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</si>
  <si>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</si>
  <si>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</si>
  <si>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</si>
  <si>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</si>
  <si>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</si>
  <si>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</si>
  <si>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</si>
  <si>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</si>
  <si>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</si>
  <si>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</si>
  <si>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</si>
  <si>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</si>
  <si>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</si>
  <si>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</si>
  <si>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</si>
  <si>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</si>
  <si>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</si>
  <si>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</si>
  <si>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</si>
  <si>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</si>
  <si>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</si>
  <si>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</si>
  <si>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</si>
  <si>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</si>
  <si>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</si>
  <si>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</si>
  <si>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</si>
  <si>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</si>
  <si>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</si>
  <si>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</si>
  <si>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</si>
  <si>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</si>
  <si>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</si>
  <si>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</si>
  <si>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</si>
  <si>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</si>
  <si>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</si>
  <si>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</si>
  <si>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</si>
  <si>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</si>
  <si>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</si>
  <si>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</si>
  <si>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</si>
  <si>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</si>
  <si>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</si>
  <si>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</si>
  <si>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</si>
  <si>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</si>
  <si>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</si>
  <si>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</si>
  <si>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</si>
  <si>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</si>
  <si>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</si>
  <si>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</si>
  <si>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</si>
  <si>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</si>
  <si>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</si>
  <si>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</si>
  <si>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</si>
  <si>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</si>
  <si>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</si>
  <si>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</si>
  <si>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</si>
  <si>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</si>
  <si>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</si>
  <si>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</si>
  <si>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</si>
  <si>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</si>
  <si>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</si>
  <si>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</si>
  <si>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</si>
  <si>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</si>
  <si>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</si>
  <si>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</si>
  <si>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</si>
  <si>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</si>
  <si>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</si>
  <si>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</si>
  <si>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</si>
  <si>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</si>
  <si>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</si>
  <si>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</si>
  <si>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</si>
  <si>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</si>
  <si>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</si>
  <si>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</si>
  <si>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</si>
  <si>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</si>
  <si>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</si>
  <si>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</si>
  <si>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</si>
  <si>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</si>
  <si>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</si>
  <si>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</si>
  <si>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</si>
  <si>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</si>
  <si>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</si>
  <si>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</si>
  <si>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</si>
  <si>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</si>
  <si>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</si>
  <si>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</si>
  <si>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</si>
  <si>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</si>
  <si>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</si>
  <si>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</si>
  <si>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</si>
  <si>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</si>
  <si>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</si>
  <si>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</si>
  <si>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</si>
  <si>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</si>
  <si>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</si>
  <si>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</si>
  <si>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</si>
  <si>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</si>
  <si>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</si>
  <si>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</si>
  <si>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</si>
  <si>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</si>
  <si>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</si>
  <si>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</si>
  <si>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</si>
  <si>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</si>
  <si>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</si>
  <si>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</si>
  <si>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</si>
  <si>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</si>
  <si>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</si>
  <si>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</si>
  <si>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</si>
  <si>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</si>
  <si>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</si>
  <si>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</si>
  <si>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</si>
  <si>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</si>
  <si>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</si>
  <si>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</si>
  <si>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</si>
  <si>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</si>
  <si>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</si>
  <si>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</si>
  <si>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</si>
  <si>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</si>
  <si>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</si>
  <si>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</si>
  <si>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</si>
  <si>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</si>
  <si>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</si>
  <si>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</si>
  <si>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</si>
  <si>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</si>
  <si>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</si>
  <si>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</si>
  <si>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</si>
  <si>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</si>
  <si>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</si>
  <si>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</si>
  <si>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</si>
  <si>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</si>
  <si>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</si>
  <si>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</si>
  <si>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</si>
  <si>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</si>
  <si>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</si>
  <si>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</si>
  <si>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</si>
  <si>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</si>
  <si>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</si>
  <si>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</si>
  <si>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</si>
  <si>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</si>
  <si>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</si>
  <si>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</si>
  <si>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</si>
  <si>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</si>
  <si>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</si>
  <si>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</si>
  <si>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</si>
  <si>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</si>
  <si>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</si>
  <si>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</si>
  <si>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</si>
  <si>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</si>
  <si>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</si>
  <si>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</si>
  <si>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</si>
  <si>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</si>
  <si>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</si>
  <si>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</si>
  <si>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</si>
  <si>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</si>
  <si>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</si>
  <si>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</si>
  <si>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</si>
  <si>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</si>
  <si>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</si>
  <si>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</si>
  <si>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</si>
  <si>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</si>
  <si>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</si>
  <si>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</si>
  <si>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</si>
  <si>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</si>
  <si>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</si>
  <si>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</si>
  <si>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</si>
  <si>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</si>
  <si>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</si>
  <si>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</si>
  <si>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</si>
  <si>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</si>
  <si>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</si>
  <si>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</si>
  <si>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</si>
  <si>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</si>
  <si>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</si>
  <si>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</si>
  <si>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</si>
  <si>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</si>
  <si>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</si>
  <si>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</si>
  <si>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</si>
  <si>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</si>
  <si>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</si>
  <si>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</si>
  <si>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</si>
  <si>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</si>
  <si>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</si>
  <si>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</si>
  <si>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</si>
  <si>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</si>
  <si>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</si>
  <si>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</si>
  <si>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</si>
  <si>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</si>
  <si>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</si>
  <si>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</si>
  <si>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</si>
  <si>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</si>
  <si>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</si>
  <si>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</si>
  <si>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</si>
  <si>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</si>
  <si>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</si>
  <si>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</si>
  <si>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</si>
  <si>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</si>
  <si>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</si>
  <si>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</si>
  <si>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</si>
  <si>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</si>
  <si>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</si>
  <si>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</si>
  <si>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</si>
  <si>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</si>
  <si>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</si>
  <si>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</si>
  <si>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</si>
  <si>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</si>
  <si>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</si>
  <si>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</si>
  <si>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</si>
  <si>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</si>
  <si>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</si>
  <si>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</si>
  <si>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</si>
  <si>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</si>
  <si>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</si>
  <si>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</si>
  <si>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</si>
  <si>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</si>
  <si>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</si>
  <si>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</si>
  <si>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</si>
  <si>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</si>
  <si>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</si>
  <si>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</si>
  <si>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</si>
  <si>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</si>
  <si>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</si>
  <si>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</si>
  <si>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</si>
  <si>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</si>
  <si>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</si>
  <si>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</si>
  <si>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</si>
  <si>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</si>
  <si>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</si>
  <si>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</si>
  <si>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</si>
  <si>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</si>
  <si>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</si>
  <si>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</si>
  <si>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</si>
  <si>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</si>
  <si>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</si>
  <si>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</si>
  <si>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</si>
  <si>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</si>
  <si>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</si>
  <si>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</si>
  <si>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</si>
  <si>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</si>
  <si>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</si>
  <si>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</si>
  <si>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</si>
  <si>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</si>
  <si>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</si>
  <si>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</si>
  <si>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</si>
  <si>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</si>
  <si>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</si>
  <si>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</si>
  <si>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</si>
  <si>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</si>
  <si>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</si>
  <si>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</si>
  <si>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</si>
  <si>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</si>
  <si>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</si>
  <si>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</si>
  <si>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</si>
  <si>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</si>
  <si>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</si>
  <si>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</si>
  <si>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</si>
  <si>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</si>
  <si>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</si>
  <si>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</si>
  <si>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</si>
  <si>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</si>
  <si>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</si>
  <si>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</si>
  <si>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</si>
  <si>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</si>
  <si>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</si>
  <si>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</si>
  <si>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</si>
  <si>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</si>
  <si>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</si>
  <si>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</si>
  <si>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</si>
  <si>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</si>
  <si>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</si>
  <si>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</si>
  <si>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</si>
  <si>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</si>
  <si>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</si>
  <si>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</si>
  <si>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</si>
  <si>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</si>
  <si>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</si>
  <si>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</si>
  <si>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</si>
  <si>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</si>
  <si>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</si>
  <si>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</si>
  <si>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</si>
  <si>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</si>
  <si>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</si>
  <si>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</si>
  <si>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</si>
  <si>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</si>
  <si>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</si>
  <si>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</si>
  <si>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</si>
  <si>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</si>
  <si>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</si>
  <si>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</si>
  <si>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</si>
  <si>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</si>
  <si>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</si>
  <si>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</si>
  <si>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</si>
  <si>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</si>
  <si>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</si>
  <si>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</si>
  <si>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</si>
  <si>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</si>
  <si>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</si>
  <si>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</si>
  <si>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</si>
  <si>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</si>
  <si>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</si>
  <si>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</si>
  <si>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</si>
  <si>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</si>
  <si>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</si>
  <si>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</si>
  <si>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</si>
  <si>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</si>
  <si>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</si>
  <si>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</si>
  <si>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</si>
  <si>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</si>
  <si>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</si>
  <si>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</si>
  <si>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</si>
  <si>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</si>
  <si>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</si>
  <si>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</si>
  <si>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</si>
  <si>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</si>
  <si>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</si>
  <si>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</si>
  <si>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</si>
  <si>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</si>
  <si>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</si>
  <si>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</si>
  <si>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</si>
  <si>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</si>
  <si>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</si>
  <si>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</si>
  <si>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</si>
  <si>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</si>
  <si>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</si>
  <si>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</si>
  <si>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</si>
  <si>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</si>
  <si>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</si>
  <si>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</si>
  <si>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</si>
  <si>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</si>
  <si>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</si>
  <si>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</si>
  <si>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</si>
  <si>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</si>
  <si>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</si>
  <si>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</si>
  <si>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</si>
  <si>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</si>
  <si>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</si>
  <si>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</si>
  <si>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</si>
  <si>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</si>
  <si>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</si>
  <si>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</si>
  <si>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</si>
  <si>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</si>
  <si>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</si>
  <si>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</si>
  <si>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</si>
  <si>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</si>
  <si>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</si>
  <si>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</si>
  <si>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</si>
  <si>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</si>
  <si>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</si>
  <si>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</si>
  <si>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</si>
  <si>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</si>
  <si>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</si>
  <si>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</si>
  <si>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</si>
  <si>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</si>
  <si>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</si>
  <si>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</si>
  <si>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</si>
  <si>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</si>
  <si>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</si>
  <si>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</si>
  <si>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</si>
  <si>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</si>
  <si>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</si>
  <si>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</si>
  <si>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</si>
  <si>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</si>
  <si>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</si>
  <si>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</si>
  <si>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</si>
  <si>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</si>
  <si>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</si>
  <si>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</si>
  <si>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</si>
  <si>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</si>
  <si>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</si>
  <si>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</si>
  <si>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</si>
  <si>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</si>
  <si>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</si>
  <si>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</si>
  <si>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</si>
  <si>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</si>
  <si>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</si>
  <si>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</si>
  <si>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</si>
  <si>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</si>
  <si>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</si>
  <si>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</si>
  <si>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</si>
  <si>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</si>
  <si>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</si>
  <si>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</si>
  <si>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</si>
  <si>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</si>
  <si>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</si>
  <si>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</si>
  <si>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</si>
  <si>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</si>
  <si>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</si>
  <si>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</si>
  <si>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</si>
  <si>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</si>
  <si>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</si>
  <si>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</si>
  <si>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</si>
  <si>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</si>
  <si>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</si>
  <si>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</si>
  <si>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</si>
  <si>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</si>
  <si>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</si>
  <si>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</si>
  <si>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</si>
  <si>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</si>
  <si>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</si>
  <si>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</si>
  <si>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</si>
  <si>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</si>
  <si>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</si>
  <si>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</si>
  <si>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</si>
  <si>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</si>
  <si>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</si>
  <si>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</si>
  <si>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</si>
  <si>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</si>
  <si>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</si>
  <si>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</si>
  <si>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</si>
  <si>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</si>
  <si>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</si>
  <si>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</si>
  <si>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</si>
  <si>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</si>
  <si>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</si>
  <si>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</si>
  <si>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</si>
  <si>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</si>
  <si>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</si>
  <si>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</si>
  <si>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</si>
  <si>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</si>
  <si>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</si>
  <si>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</si>
  <si>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</si>
  <si>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</si>
  <si>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</si>
  <si>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</si>
  <si>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</si>
  <si>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</si>
  <si>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</si>
  <si>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</si>
  <si>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</si>
  <si>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</si>
  <si>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</si>
  <si>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</si>
  <si>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</si>
  <si>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</si>
  <si>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</si>
  <si>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</si>
  <si>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</si>
  <si>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</si>
  <si>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</si>
  <si>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</si>
  <si>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</si>
  <si>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</si>
  <si>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</si>
  <si>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</si>
  <si>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</si>
  <si>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</si>
  <si>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</si>
  <si>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</si>
  <si>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</si>
  <si>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</si>
  <si>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</si>
  <si>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</si>
  <si>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</si>
  <si>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</si>
  <si>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</si>
  <si>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</si>
  <si>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</si>
  <si>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</si>
  <si>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</si>
  <si>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</si>
  <si>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</si>
  <si>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</si>
  <si>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</si>
  <si>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</si>
  <si>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</si>
  <si>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</si>
  <si>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</si>
  <si>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</si>
  <si>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</si>
  <si>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</si>
  <si>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</si>
  <si>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</si>
  <si>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</si>
  <si>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</si>
  <si>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</si>
  <si>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</si>
  <si>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</si>
  <si>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</si>
  <si>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</si>
  <si>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</si>
  <si>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</si>
  <si>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</si>
  <si>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</si>
  <si>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</si>
  <si>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</si>
  <si>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</si>
  <si>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</si>
  <si>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</si>
  <si>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</si>
  <si>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</si>
  <si>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</si>
  <si>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</si>
  <si>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</si>
  <si>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</si>
  <si>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</si>
  <si>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</si>
  <si>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</si>
  <si>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</si>
  <si>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</si>
  <si>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</si>
  <si>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</si>
  <si>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</si>
  <si>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</si>
  <si>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</si>
  <si>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</si>
  <si>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</si>
  <si>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</si>
  <si>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</si>
  <si>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</si>
  <si>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</si>
  <si>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</si>
  <si>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</si>
  <si>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</si>
  <si>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</si>
  <si>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</si>
  <si>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</si>
  <si>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</si>
  <si>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</si>
  <si>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</si>
  <si>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</si>
  <si>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</si>
  <si>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</si>
  <si>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</si>
  <si>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</si>
  <si>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</si>
  <si>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</si>
  <si>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</si>
  <si>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</si>
  <si>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</si>
  <si>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</si>
  <si>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</si>
  <si>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</si>
  <si>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</si>
  <si>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</si>
  <si>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</si>
  <si>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</si>
  <si>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</si>
  <si>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</si>
  <si>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</si>
  <si>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</si>
  <si>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</si>
  <si>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</si>
  <si>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</si>
  <si>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</si>
  <si>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</si>
  <si>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</si>
  <si>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</si>
  <si>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</si>
  <si>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</si>
  <si>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</si>
  <si>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</si>
  <si>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</si>
  <si>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</si>
  <si>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</si>
  <si>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</si>
  <si>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</si>
  <si>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</si>
  <si>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</si>
  <si>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</si>
  <si>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</si>
  <si>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</si>
  <si>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</si>
  <si>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</si>
  <si>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</si>
  <si>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</si>
  <si>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</si>
  <si>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</si>
  <si>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</si>
  <si>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</si>
  <si>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</si>
  <si>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</si>
  <si>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</si>
  <si>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</si>
  <si>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</si>
  <si>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</si>
  <si>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</si>
  <si>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</si>
  <si>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</si>
  <si>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</si>
  <si>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</si>
  <si>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</si>
  <si>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</si>
  <si>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</si>
  <si>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</si>
  <si>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</si>
  <si>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</si>
  <si>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</si>
  <si>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</si>
  <si>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</si>
  <si>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</si>
  <si>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</si>
  <si>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</si>
  <si>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</si>
  <si>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</si>
  <si>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</si>
  <si>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</si>
  <si>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</si>
  <si>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</si>
  <si>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</si>
  <si>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</si>
  <si>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</si>
  <si>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</si>
  <si>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</si>
  <si>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</si>
  <si>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</si>
  <si>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</si>
  <si>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</si>
  <si>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</si>
  <si>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</si>
  <si>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</si>
  <si>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</si>
  <si>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</si>
  <si>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</si>
  <si>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</si>
  <si>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</si>
  <si>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</si>
  <si>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</si>
  <si>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</si>
  <si>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</si>
  <si>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</si>
  <si>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</si>
  <si>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</si>
  <si>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</si>
  <si>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</si>
  <si>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</si>
  <si>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</si>
  <si>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</si>
  <si>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</si>
  <si>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</si>
  <si>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</si>
  <si>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</si>
  <si>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</si>
  <si>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</si>
  <si>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</si>
  <si>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</si>
  <si>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</si>
  <si>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</si>
  <si>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</si>
  <si>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</si>
  <si>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</si>
  <si>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</si>
  <si>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</si>
  <si>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</si>
  <si>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</si>
  <si>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</si>
  <si>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</si>
  <si>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</si>
  <si>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</si>
  <si>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</si>
  <si>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</si>
  <si>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</si>
  <si>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</si>
  <si>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</si>
  <si>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</si>
  <si>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</si>
  <si>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</si>
  <si>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</si>
  <si>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</si>
  <si>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</si>
  <si>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</si>
  <si>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</si>
  <si>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</si>
  <si>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</si>
  <si>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</si>
  <si>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</si>
  <si>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</si>
  <si>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</si>
  <si>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</si>
  <si>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</si>
  <si>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</si>
  <si>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</si>
  <si>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</si>
  <si>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</si>
  <si>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</si>
  <si>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</si>
  <si>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</si>
  <si>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</si>
  <si>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</si>
  <si>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</si>
  <si>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</si>
  <si>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</si>
  <si>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</si>
  <si>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</si>
  <si>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</si>
  <si>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</si>
  <si>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</si>
  <si>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</si>
  <si>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</si>
  <si>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</si>
  <si>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</si>
  <si>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</si>
  <si>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</si>
  <si>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</si>
  <si>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</si>
  <si>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</si>
  <si>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</si>
  <si>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</si>
  <si>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</si>
  <si>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</si>
  <si>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</si>
  <si>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</si>
  <si>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</si>
  <si>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</si>
  <si>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</si>
  <si>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</si>
  <si>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</si>
  <si>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</si>
  <si>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</si>
  <si>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</si>
  <si>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</si>
  <si>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</si>
  <si>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</si>
  <si>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</si>
  <si>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</si>
  <si>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</si>
  <si>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</si>
  <si>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</si>
  <si>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</si>
  <si>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</si>
  <si>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</si>
  <si>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</si>
  <si>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</si>
  <si>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</si>
  <si>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</si>
  <si>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</si>
  <si>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</si>
  <si>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</si>
  <si>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</si>
  <si>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</si>
  <si>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</si>
  <si>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</si>
  <si>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</si>
  <si>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</si>
  <si>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</si>
  <si>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</si>
  <si>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</si>
  <si>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</si>
  <si>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</si>
  <si>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</si>
  <si>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</si>
  <si>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</si>
  <si>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</si>
  <si>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</si>
  <si>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</si>
  <si>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</si>
  <si>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</si>
  <si>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</si>
  <si>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</si>
  <si>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</si>
  <si>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</si>
  <si>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</si>
  <si>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</si>
  <si>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</si>
  <si>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</si>
  <si>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</si>
  <si>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</si>
  <si>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</si>
  <si>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</si>
  <si>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</si>
  <si>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</si>
  <si>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</si>
  <si>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</si>
  <si>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</si>
  <si>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</si>
  <si>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</si>
  <si>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</si>
  <si>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</si>
  <si>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</si>
  <si>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</si>
  <si>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</si>
  <si>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</si>
  <si>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</si>
  <si>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</si>
  <si>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</si>
  <si>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</si>
  <si>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</si>
  <si>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</si>
  <si>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</si>
  <si>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</si>
  <si>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</si>
  <si>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</si>
  <si>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</si>
  <si>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</si>
  <si>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</si>
  <si>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</si>
  <si>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</si>
  <si>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</si>
  <si>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</si>
  <si>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</si>
  <si>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</si>
  <si>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</si>
  <si>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</si>
  <si>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</si>
  <si>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</si>
  <si>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</si>
  <si>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</si>
  <si>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</si>
  <si>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</si>
  <si>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</si>
  <si>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</si>
  <si>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</si>
  <si>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</si>
  <si>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</si>
  <si>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</si>
  <si>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</si>
  <si>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</si>
  <si>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</si>
  <si>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</si>
  <si>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</si>
  <si>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</si>
  <si>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</si>
  <si>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</si>
  <si>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</si>
  <si>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</si>
  <si>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</si>
  <si>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</si>
  <si>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</si>
  <si>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</si>
  <si>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</si>
  <si>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</si>
  <si>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</si>
  <si>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</si>
  <si>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</si>
  <si>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</si>
  <si>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</si>
  <si>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</si>
  <si>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</si>
  <si>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</si>
  <si>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</si>
  <si>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</si>
  <si>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</si>
  <si>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</si>
  <si>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</si>
  <si>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</si>
  <si>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</si>
  <si>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</si>
  <si>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</si>
  <si>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</si>
  <si>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</si>
  <si>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</si>
  <si>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</si>
  <si>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</si>
  <si>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</si>
  <si>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</si>
  <si>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</si>
  <si>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</si>
  <si>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</si>
  <si>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</si>
  <si>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</si>
  <si>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</si>
  <si>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</si>
  <si>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</si>
  <si>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</si>
  <si>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</si>
  <si>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</si>
  <si>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</si>
  <si>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</si>
  <si>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</si>
  <si>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</si>
  <si>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</si>
  <si>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</si>
  <si>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</si>
  <si>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</si>
  <si>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</si>
  <si>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</si>
  <si>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</si>
  <si>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</si>
  <si>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</si>
  <si>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</si>
  <si>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</si>
  <si>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</si>
  <si>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</si>
  <si>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</si>
  <si>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</si>
  <si>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</si>
  <si>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</si>
  <si>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</si>
  <si>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</si>
  <si>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</si>
  <si>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</si>
  <si>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</si>
  <si>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</si>
  <si>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</si>
  <si>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</si>
  <si>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</si>
  <si>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</si>
  <si>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</si>
  <si>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</si>
  <si>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</si>
  <si>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</si>
  <si>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</si>
  <si>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</si>
  <si>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</si>
  <si>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</si>
  <si>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</si>
  <si>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</si>
  <si>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</si>
  <si>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</si>
  <si>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</si>
  <si>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</si>
  <si>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</si>
  <si>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</si>
  <si>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</si>
  <si>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</si>
  <si>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</si>
  <si>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</si>
  <si>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</si>
  <si>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</si>
  <si>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</si>
  <si>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</si>
  <si>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</si>
  <si>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</si>
  <si>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</si>
  <si>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</si>
  <si>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</si>
  <si>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</si>
  <si>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</si>
  <si>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</si>
  <si>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</si>
  <si>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</si>
  <si>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</si>
  <si>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</si>
  <si>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</si>
  <si>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</si>
  <si>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</si>
  <si>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</si>
  <si>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</si>
  <si>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</si>
  <si>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</si>
  <si>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</si>
  <si>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</si>
  <si>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</si>
  <si>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</si>
  <si>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</si>
  <si>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</si>
  <si>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</si>
  <si>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</si>
  <si>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</si>
  <si>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</si>
  <si>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</si>
  <si>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</si>
  <si>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</si>
  <si>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</si>
  <si>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</si>
  <si>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</si>
  <si>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</si>
  <si>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</si>
  <si>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</si>
  <si>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</si>
  <si>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</si>
  <si>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</si>
  <si>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</si>
  <si>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</si>
  <si>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</si>
  <si>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</si>
  <si>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</si>
  <si>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</si>
  <si>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</si>
  <si>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</si>
  <si>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</si>
  <si>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</si>
  <si>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</si>
  <si>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</si>
  <si>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</si>
  <si>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</si>
  <si>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</si>
  <si>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</si>
  <si>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</si>
  <si>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</si>
  <si>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</si>
  <si>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</si>
  <si>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</si>
  <si>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</si>
  <si>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</si>
  <si>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</si>
  <si>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</si>
  <si>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</si>
  <si>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</si>
  <si>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</si>
  <si>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</si>
  <si>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</si>
  <si>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</si>
  <si>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</si>
  <si>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</si>
  <si>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</si>
  <si>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</si>
  <si>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</si>
  <si>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</si>
  <si>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</si>
  <si>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</si>
  <si>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</si>
  <si>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</si>
  <si>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</si>
  <si>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</si>
  <si>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</si>
  <si>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</si>
  <si>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</si>
  <si>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</si>
  <si>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</si>
  <si>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</si>
  <si>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</si>
  <si>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</si>
  <si>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</si>
  <si>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</si>
  <si>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</si>
  <si>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</si>
  <si>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</si>
  <si>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</si>
  <si>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</si>
  <si>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</si>
  <si>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</si>
  <si>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</si>
  <si>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</si>
  <si>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</si>
  <si>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</si>
  <si>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</si>
  <si>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</si>
  <si>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</si>
  <si>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</si>
  <si>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</si>
  <si>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</si>
  <si>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</si>
  <si>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</si>
  <si>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</si>
  <si>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</si>
  <si>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</si>
  <si>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</si>
  <si>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</si>
  <si>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</si>
  <si>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</si>
  <si>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</si>
  <si>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</si>
  <si>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</si>
  <si>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</si>
  <si>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</si>
  <si>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</si>
  <si>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</si>
  <si>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</si>
  <si>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</si>
  <si>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</si>
  <si>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</si>
  <si>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</si>
  <si>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</si>
  <si>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</si>
  <si>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</si>
  <si>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</si>
  <si>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</si>
  <si>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</si>
  <si>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</si>
  <si>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</si>
  <si>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</si>
  <si>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</si>
  <si>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</si>
  <si>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</si>
  <si>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</si>
  <si>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</si>
  <si>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</si>
  <si>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</si>
  <si>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</si>
  <si>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</si>
  <si>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</si>
  <si>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</si>
  <si>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</si>
  <si>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</si>
  <si>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</si>
  <si>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</si>
  <si>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</si>
  <si>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</si>
  <si>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</si>
  <si>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</si>
  <si>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</si>
  <si>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</si>
  <si>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</si>
  <si>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</si>
  <si>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</si>
  <si>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</si>
  <si>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</si>
  <si>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</si>
  <si>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</si>
  <si>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</si>
  <si>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</si>
  <si>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</si>
  <si>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</si>
  <si>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</si>
  <si>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</si>
  <si>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</si>
  <si>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</si>
  <si>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</si>
  <si>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</si>
  <si>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</si>
  <si>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</si>
  <si>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</si>
  <si>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</si>
  <si>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</si>
  <si>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</si>
  <si>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</si>
  <si>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</si>
  <si>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</si>
  <si>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</si>
  <si>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</si>
  <si>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</si>
  <si>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</si>
  <si>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</si>
  <si>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</si>
  <si>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</si>
  <si>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</si>
  <si>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</si>
  <si>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</si>
  <si>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</si>
  <si>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</si>
  <si>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</si>
  <si>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</si>
  <si>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</si>
  <si>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</si>
  <si>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</si>
  <si>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</si>
  <si>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</si>
  <si>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</si>
  <si>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</si>
  <si>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</si>
  <si>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</si>
  <si>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</si>
  <si>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</si>
  <si>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</si>
  <si>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</si>
  <si>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</si>
  <si>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</si>
  <si>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</si>
  <si>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</si>
  <si>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</si>
  <si>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</si>
  <si>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</si>
  <si>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</si>
  <si>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</si>
  <si>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</si>
  <si>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</si>
  <si>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</si>
  <si>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</si>
  <si>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</si>
  <si>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</si>
  <si>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</si>
  <si>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</si>
  <si>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</si>
  <si>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</si>
  <si>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</si>
  <si>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</si>
  <si>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</si>
  <si>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</si>
  <si>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</si>
  <si>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</si>
  <si>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</si>
  <si>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</si>
  <si>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</si>
  <si>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</si>
  <si>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</si>
  <si>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</si>
  <si>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</si>
  <si>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</si>
  <si>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</si>
  <si>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</si>
  <si>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</si>
  <si>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</si>
  <si>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</si>
  <si>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</si>
  <si>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</si>
  <si>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</si>
  <si>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</si>
  <si>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</si>
  <si>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</si>
  <si>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</si>
  <si>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</si>
  <si>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</si>
  <si>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</si>
  <si>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</si>
  <si>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</si>
  <si>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</si>
  <si>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</si>
  <si>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</si>
  <si>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</si>
  <si>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</si>
  <si>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</si>
  <si>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</si>
  <si>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</si>
  <si>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</si>
  <si>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</si>
  <si>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</si>
  <si>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</si>
  <si>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</si>
  <si>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</si>
  <si>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</si>
  <si>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</si>
  <si>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</si>
  <si>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</si>
  <si>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</si>
  <si>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</si>
  <si>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</si>
  <si>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</si>
  <si>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</si>
  <si>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</si>
  <si>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</si>
  <si>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</si>
  <si>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</si>
  <si>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</si>
  <si>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</si>
  <si>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</si>
  <si>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</si>
  <si>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</si>
  <si>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</si>
  <si>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</si>
  <si>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</si>
  <si>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</si>
  <si>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</si>
  <si>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</si>
  <si>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</si>
  <si>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</si>
  <si>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</si>
  <si>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</si>
  <si>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</si>
  <si>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</si>
  <si>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</si>
  <si>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</si>
  <si>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</si>
  <si>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</si>
  <si>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</si>
  <si>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</si>
  <si>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</si>
  <si>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</si>
  <si>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</si>
  <si>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</si>
  <si>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</si>
  <si>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</si>
  <si>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</si>
  <si>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</si>
  <si>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</si>
  <si>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</si>
  <si>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</si>
  <si>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</si>
  <si>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</si>
  <si>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</si>
  <si>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</si>
  <si>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</si>
  <si>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</si>
  <si>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</si>
  <si>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</si>
  <si>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</si>
  <si>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</si>
  <si>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</si>
  <si>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</si>
  <si>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</si>
  <si>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</si>
  <si>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</si>
  <si>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</si>
  <si>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</si>
  <si>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</si>
  <si>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</si>
  <si>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</si>
  <si>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</si>
  <si>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</si>
  <si>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</si>
  <si>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</si>
  <si>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</si>
  <si>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</si>
  <si>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</si>
  <si>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</si>
  <si>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</si>
  <si>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</si>
  <si>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</si>
  <si>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</si>
  <si>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</si>
  <si>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</si>
  <si>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</si>
  <si>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</si>
  <si>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</si>
  <si>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</si>
  <si>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</si>
  <si>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</si>
  <si>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</si>
  <si>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</si>
  <si>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</si>
  <si>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</si>
  <si>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</si>
  <si>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</si>
  <si>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</si>
  <si>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</si>
  <si>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</si>
  <si>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</si>
  <si>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</si>
  <si>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</si>
  <si>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</si>
  <si>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</si>
  <si>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</si>
  <si>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</si>
  <si>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</si>
  <si>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</si>
  <si>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</si>
  <si>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</si>
  <si>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</si>
  <si>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</si>
  <si>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</si>
  <si>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</si>
  <si>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</si>
  <si>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</si>
  <si>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</si>
  <si>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</si>
  <si>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</si>
  <si>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</si>
  <si>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</si>
  <si>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</si>
  <si>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</si>
  <si>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</si>
  <si>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</si>
  <si>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</si>
  <si>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</si>
  <si>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</si>
  <si>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</si>
  <si>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</si>
  <si>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</si>
  <si>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</si>
  <si>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</si>
  <si>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</si>
  <si>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</si>
  <si>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</si>
  <si>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</si>
  <si>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</si>
  <si>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</si>
  <si>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</si>
  <si>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</si>
  <si>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</si>
  <si>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</si>
  <si>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</si>
  <si>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</si>
  <si>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</si>
  <si>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</si>
  <si>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</si>
  <si>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</si>
  <si>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</si>
  <si>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</si>
  <si>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</si>
  <si>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</si>
  <si>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</si>
  <si>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</si>
  <si>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</si>
  <si>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</si>
  <si>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</si>
  <si>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</si>
  <si>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</si>
  <si>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</si>
  <si>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</si>
  <si>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</si>
  <si>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</si>
  <si>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</si>
  <si>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</si>
  <si>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</si>
  <si>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</si>
  <si>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</si>
  <si>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</si>
  <si>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</si>
  <si>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</si>
  <si>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</si>
  <si>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</si>
  <si>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</si>
  <si>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</si>
  <si>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</si>
  <si>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</si>
  <si>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</si>
  <si>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</si>
  <si>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</si>
  <si>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</si>
  <si>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</si>
  <si>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</si>
  <si>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</si>
  <si>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</si>
  <si>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</si>
  <si>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</si>
  <si>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</si>
  <si>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</si>
  <si>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</si>
  <si>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</si>
  <si>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</si>
  <si>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</si>
  <si>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</si>
  <si>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</si>
  <si>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</si>
  <si>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</si>
  <si>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</si>
  <si>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</si>
  <si>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</si>
  <si>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</si>
  <si>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</si>
  <si>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</si>
  <si>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</si>
  <si>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</si>
  <si>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</si>
  <si>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</si>
  <si>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</si>
  <si>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</si>
  <si>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</si>
  <si>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</si>
  <si>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</si>
  <si>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</si>
  <si>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</si>
  <si>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</si>
  <si>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</si>
  <si>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</si>
  <si>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</si>
  <si>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</si>
  <si>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</si>
  <si>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</si>
  <si>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</si>
  <si>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</si>
  <si>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</si>
  <si>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</si>
  <si>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</si>
  <si>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</si>
  <si>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</si>
  <si>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</si>
  <si>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</si>
  <si>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</si>
  <si>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</si>
  <si>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</si>
  <si>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</si>
  <si>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</si>
  <si>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</si>
  <si>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</si>
  <si>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</si>
  <si>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</si>
  <si>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MB RBBT</t>
  </si>
  <si>
    <t>MB Ystar#10req</t>
  </si>
  <si>
    <t>SCB baseInt#1Sep</t>
  </si>
  <si>
    <t>^^ appears 31Aug..confusing</t>
  </si>
  <si>
    <t>SCB3.4ppa #1Sep</t>
  </si>
  <si>
    <t>tBill #</t>
  </si>
  <si>
    <t>good ^^</t>
  </si>
  <si>
    <t>HsbcRBBT int</t>
  </si>
  <si>
    <t>Ichiban #SCB</t>
  </si>
  <si>
    <t>.. IRAS{AXS{BOC</t>
  </si>
  <si>
    <t>cake4boy</t>
  </si>
  <si>
    <t>SCB #ACL↴</t>
  </si>
  <si>
    <t>eccard #ACL#Giro8th</t>
  </si>
  <si>
    <t>tBills</t>
  </si>
  <si>
    <t>not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</si>
</sst>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93" t="s">
        <v>1875</v>
      </c>
      <c r="C2" s="993"/>
      <c r="D2" s="993"/>
      <c r="E2" s="995" t="s">
        <v>2497</v>
      </c>
      <c r="F2" s="995" t="s">
        <v>2519</v>
      </c>
      <c r="G2" s="689"/>
      <c r="H2" s="981"/>
      <c r="I2" s="994" t="s">
        <v>2624</v>
      </c>
      <c r="J2" s="994"/>
      <c r="K2" s="983" t="s">
        <v>2621</v>
      </c>
      <c r="L2" s="983" t="s">
        <v>2543</v>
      </c>
      <c r="M2" s="995" t="s">
        <v>2502</v>
      </c>
      <c r="N2" s="97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6"/>
      <c r="F3" s="996"/>
      <c r="G3" s="693"/>
      <c r="H3" s="982"/>
      <c r="I3" s="694" t="s">
        <v>2586</v>
      </c>
      <c r="J3" s="695" t="s">
        <v>2211</v>
      </c>
      <c r="K3" s="984"/>
      <c r="L3" s="984"/>
      <c r="M3" s="996"/>
      <c r="N3" s="97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8" t="s">
        <v>2500</v>
      </c>
      <c r="D10" s="988"/>
      <c r="E10" s="988"/>
      <c r="F10" s="988"/>
      <c r="G10" s="988"/>
      <c r="H10" s="988"/>
      <c r="I10" s="988"/>
      <c r="J10" s="988"/>
      <c r="K10" s="988"/>
      <c r="L10" s="988"/>
      <c r="M10" s="988"/>
      <c r="N10" s="988"/>
      <c r="O10" s="988"/>
      <c r="P10" s="988"/>
    </row>
    <row r="11" spans="2:16" ht="12.75" customHeight="1">
      <c r="B11" s="564"/>
      <c r="C11" s="556" t="s">
        <v>2515</v>
      </c>
      <c r="D11" s="554"/>
      <c r="E11" s="976" t="s">
        <v>2497</v>
      </c>
      <c r="F11" s="976" t="s">
        <v>2519</v>
      </c>
      <c r="G11" s="558"/>
      <c r="H11" s="979" t="s">
        <v>2508</v>
      </c>
      <c r="I11" s="985" t="s">
        <v>2742</v>
      </c>
      <c r="J11" s="989" t="s">
        <v>2622</v>
      </c>
      <c r="K11" s="989"/>
      <c r="L11" s="990"/>
      <c r="M11" s="976" t="s">
        <v>2743</v>
      </c>
      <c r="N11" s="978" t="s">
        <v>2509</v>
      </c>
    </row>
    <row r="12" spans="2:16">
      <c r="B12" s="564"/>
      <c r="C12" s="550" t="s">
        <v>1873</v>
      </c>
      <c r="D12" s="551" t="s">
        <v>2412</v>
      </c>
      <c r="E12" s="977"/>
      <c r="F12" s="977"/>
      <c r="G12" s="560"/>
      <c r="H12" s="980"/>
      <c r="I12" s="986"/>
      <c r="J12" s="697" t="s">
        <v>2517</v>
      </c>
      <c r="K12" s="561" t="s">
        <v>1874</v>
      </c>
      <c r="L12" s="991"/>
      <c r="M12" s="977"/>
      <c r="N12" s="978"/>
    </row>
    <row r="13" spans="2:16" s="622" customFormat="1">
      <c r="B13" s="992">
        <v>8</v>
      </c>
      <c r="C13" s="99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7" t="s">
        <v>2501</v>
      </c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</row>
    <row r="20" spans="2:18" s="729" customFormat="1">
      <c r="B20" s="741"/>
      <c r="G20" s="97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2786</v>
      </c>
      <c r="C2" s="734"/>
      <c r="D2" s="821" t="s">
        <v>2990</v>
      </c>
    </row>
    <row r="3" spans="2:10" ht="14.4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4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4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4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4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4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4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3036</v>
      </c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21" t="s">
        <v>124</v>
      </c>
      <c r="C1" s="921"/>
      <c r="D1" s="925" t="s">
        <v>292</v>
      </c>
      <c r="E1" s="925"/>
      <c r="F1" s="925" t="s">
        <v>341</v>
      </c>
      <c r="G1" s="925"/>
      <c r="H1" s="922" t="s">
        <v>127</v>
      </c>
      <c r="I1" s="922"/>
      <c r="J1" s="923" t="s">
        <v>292</v>
      </c>
      <c r="K1" s="923"/>
      <c r="L1" s="924" t="s">
        <v>520</v>
      </c>
      <c r="M1" s="924"/>
      <c r="N1" s="922" t="s">
        <v>146</v>
      </c>
      <c r="O1" s="922"/>
      <c r="P1" s="923" t="s">
        <v>293</v>
      </c>
      <c r="Q1" s="923"/>
      <c r="R1" s="924" t="s">
        <v>522</v>
      </c>
      <c r="S1" s="924"/>
      <c r="T1" s="910" t="s">
        <v>193</v>
      </c>
      <c r="U1" s="910"/>
      <c r="V1" s="923" t="s">
        <v>292</v>
      </c>
      <c r="W1" s="923"/>
      <c r="X1" s="912" t="s">
        <v>524</v>
      </c>
      <c r="Y1" s="912"/>
      <c r="Z1" s="910" t="s">
        <v>241</v>
      </c>
      <c r="AA1" s="910"/>
      <c r="AB1" s="911" t="s">
        <v>292</v>
      </c>
      <c r="AC1" s="911"/>
      <c r="AD1" s="920" t="s">
        <v>524</v>
      </c>
      <c r="AE1" s="920"/>
      <c r="AF1" s="910" t="s">
        <v>367</v>
      </c>
      <c r="AG1" s="910"/>
      <c r="AH1" s="911" t="s">
        <v>292</v>
      </c>
      <c r="AI1" s="911"/>
      <c r="AJ1" s="912" t="s">
        <v>530</v>
      </c>
      <c r="AK1" s="912"/>
      <c r="AL1" s="910" t="s">
        <v>389</v>
      </c>
      <c r="AM1" s="910"/>
      <c r="AN1" s="918" t="s">
        <v>292</v>
      </c>
      <c r="AO1" s="918"/>
      <c r="AP1" s="916" t="s">
        <v>531</v>
      </c>
      <c r="AQ1" s="916"/>
      <c r="AR1" s="910" t="s">
        <v>416</v>
      </c>
      <c r="AS1" s="910"/>
      <c r="AV1" s="916" t="s">
        <v>285</v>
      </c>
      <c r="AW1" s="916"/>
      <c r="AX1" s="919" t="s">
        <v>998</v>
      </c>
      <c r="AY1" s="919"/>
      <c r="AZ1" s="919"/>
      <c r="BA1" s="208"/>
      <c r="BB1" s="914">
        <v>42942</v>
      </c>
      <c r="BC1" s="915"/>
      <c r="BD1" s="9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3" t="s">
        <v>261</v>
      </c>
      <c r="U4" s="913"/>
      <c r="X4" s="119" t="s">
        <v>233</v>
      </c>
      <c r="Y4" s="123">
        <f>Y3-Y6</f>
        <v>4.9669099999591708</v>
      </c>
      <c r="Z4" s="913" t="s">
        <v>262</v>
      </c>
      <c r="AA4" s="913"/>
      <c r="AD4" s="154" t="s">
        <v>233</v>
      </c>
      <c r="AE4" s="154">
        <f>AE3-AE5</f>
        <v>-52.526899999851594</v>
      </c>
      <c r="AF4" s="913" t="s">
        <v>262</v>
      </c>
      <c r="AG4" s="913"/>
      <c r="AH4" s="143"/>
      <c r="AI4" s="143"/>
      <c r="AJ4" s="154" t="s">
        <v>233</v>
      </c>
      <c r="AK4" s="154">
        <f>AK3-AK5</f>
        <v>94.988909999992757</v>
      </c>
      <c r="AL4" s="913" t="s">
        <v>262</v>
      </c>
      <c r="AM4" s="913"/>
      <c r="AP4" s="170" t="s">
        <v>233</v>
      </c>
      <c r="AQ4" s="174">
        <f>AQ3-AQ5</f>
        <v>33.841989999942598</v>
      </c>
      <c r="AR4" s="913" t="s">
        <v>262</v>
      </c>
      <c r="AS4" s="913"/>
      <c r="AX4" s="913" t="s">
        <v>564</v>
      </c>
      <c r="AY4" s="913"/>
      <c r="BB4" s="913" t="s">
        <v>567</v>
      </c>
      <c r="BC4" s="9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3"/>
      <c r="U5" s="913"/>
      <c r="V5" s="3" t="s">
        <v>258</v>
      </c>
      <c r="W5">
        <v>2050</v>
      </c>
      <c r="X5" s="82"/>
      <c r="Z5" s="913"/>
      <c r="AA5" s="9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3"/>
      <c r="AG5" s="913"/>
      <c r="AH5" s="143"/>
      <c r="AI5" s="143"/>
      <c r="AJ5" s="154" t="s">
        <v>352</v>
      </c>
      <c r="AK5" s="162">
        <f>SUM(AK11:AK59)</f>
        <v>30858.011000000002</v>
      </c>
      <c r="AL5" s="913"/>
      <c r="AM5" s="9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3"/>
      <c r="AS5" s="913"/>
      <c r="AX5" s="913"/>
      <c r="AY5" s="913"/>
      <c r="BB5" s="913"/>
      <c r="BC5" s="913"/>
      <c r="BD5" s="917" t="s">
        <v>999</v>
      </c>
      <c r="BE5" s="917"/>
      <c r="BF5" s="917"/>
      <c r="BG5" s="917"/>
      <c r="BH5" s="917"/>
      <c r="BI5" s="917"/>
      <c r="BJ5" s="917"/>
      <c r="BK5" s="91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21" t="s">
        <v>909</v>
      </c>
      <c r="C1" s="921"/>
      <c r="D1" s="920" t="s">
        <v>515</v>
      </c>
      <c r="E1" s="920"/>
      <c r="F1" s="921" t="s">
        <v>513</v>
      </c>
      <c r="G1" s="921"/>
      <c r="H1" s="944" t="s">
        <v>549</v>
      </c>
      <c r="I1" s="944"/>
      <c r="J1" s="920" t="s">
        <v>515</v>
      </c>
      <c r="K1" s="920"/>
      <c r="L1" s="921" t="s">
        <v>908</v>
      </c>
      <c r="M1" s="921"/>
      <c r="N1" s="944" t="s">
        <v>549</v>
      </c>
      <c r="O1" s="944"/>
      <c r="P1" s="920" t="s">
        <v>515</v>
      </c>
      <c r="Q1" s="920"/>
      <c r="R1" s="921" t="s">
        <v>552</v>
      </c>
      <c r="S1" s="921"/>
      <c r="T1" s="944" t="s">
        <v>549</v>
      </c>
      <c r="U1" s="944"/>
      <c r="V1" s="920" t="s">
        <v>515</v>
      </c>
      <c r="W1" s="920"/>
      <c r="X1" s="921" t="s">
        <v>907</v>
      </c>
      <c r="Y1" s="921"/>
      <c r="Z1" s="944" t="s">
        <v>549</v>
      </c>
      <c r="AA1" s="944"/>
      <c r="AB1" s="920" t="s">
        <v>515</v>
      </c>
      <c r="AC1" s="920"/>
      <c r="AD1" s="921" t="s">
        <v>591</v>
      </c>
      <c r="AE1" s="921"/>
      <c r="AF1" s="944" t="s">
        <v>549</v>
      </c>
      <c r="AG1" s="944"/>
      <c r="AH1" s="920" t="s">
        <v>515</v>
      </c>
      <c r="AI1" s="920"/>
      <c r="AJ1" s="921" t="s">
        <v>906</v>
      </c>
      <c r="AK1" s="921"/>
      <c r="AL1" s="944" t="s">
        <v>626</v>
      </c>
      <c r="AM1" s="944"/>
      <c r="AN1" s="920" t="s">
        <v>627</v>
      </c>
      <c r="AO1" s="920"/>
      <c r="AP1" s="921" t="s">
        <v>621</v>
      </c>
      <c r="AQ1" s="921"/>
      <c r="AR1" s="944" t="s">
        <v>549</v>
      </c>
      <c r="AS1" s="944"/>
      <c r="AT1" s="920" t="s">
        <v>515</v>
      </c>
      <c r="AU1" s="920"/>
      <c r="AV1" s="921" t="s">
        <v>905</v>
      </c>
      <c r="AW1" s="921"/>
      <c r="AX1" s="944" t="s">
        <v>549</v>
      </c>
      <c r="AY1" s="944"/>
      <c r="AZ1" s="920" t="s">
        <v>515</v>
      </c>
      <c r="BA1" s="920"/>
      <c r="BB1" s="921" t="s">
        <v>653</v>
      </c>
      <c r="BC1" s="921"/>
      <c r="BD1" s="944" t="s">
        <v>549</v>
      </c>
      <c r="BE1" s="944"/>
      <c r="BF1" s="920" t="s">
        <v>515</v>
      </c>
      <c r="BG1" s="920"/>
      <c r="BH1" s="921" t="s">
        <v>904</v>
      </c>
      <c r="BI1" s="921"/>
      <c r="BJ1" s="944" t="s">
        <v>549</v>
      </c>
      <c r="BK1" s="944"/>
      <c r="BL1" s="920" t="s">
        <v>515</v>
      </c>
      <c r="BM1" s="920"/>
      <c r="BN1" s="921" t="s">
        <v>921</v>
      </c>
      <c r="BO1" s="921"/>
      <c r="BP1" s="944" t="s">
        <v>549</v>
      </c>
      <c r="BQ1" s="944"/>
      <c r="BR1" s="920" t="s">
        <v>515</v>
      </c>
      <c r="BS1" s="920"/>
      <c r="BT1" s="921" t="s">
        <v>903</v>
      </c>
      <c r="BU1" s="921"/>
      <c r="BV1" s="944" t="s">
        <v>704</v>
      </c>
      <c r="BW1" s="944"/>
      <c r="BX1" s="920" t="s">
        <v>705</v>
      </c>
      <c r="BY1" s="920"/>
      <c r="BZ1" s="921" t="s">
        <v>703</v>
      </c>
      <c r="CA1" s="921"/>
      <c r="CB1" s="944" t="s">
        <v>730</v>
      </c>
      <c r="CC1" s="944"/>
      <c r="CD1" s="920" t="s">
        <v>731</v>
      </c>
      <c r="CE1" s="920"/>
      <c r="CF1" s="921" t="s">
        <v>902</v>
      </c>
      <c r="CG1" s="921"/>
      <c r="CH1" s="944" t="s">
        <v>730</v>
      </c>
      <c r="CI1" s="944"/>
      <c r="CJ1" s="920" t="s">
        <v>731</v>
      </c>
      <c r="CK1" s="920"/>
      <c r="CL1" s="921" t="s">
        <v>748</v>
      </c>
      <c r="CM1" s="921"/>
      <c r="CN1" s="944" t="s">
        <v>730</v>
      </c>
      <c r="CO1" s="944"/>
      <c r="CP1" s="920" t="s">
        <v>731</v>
      </c>
      <c r="CQ1" s="920"/>
      <c r="CR1" s="921" t="s">
        <v>901</v>
      </c>
      <c r="CS1" s="921"/>
      <c r="CT1" s="944" t="s">
        <v>730</v>
      </c>
      <c r="CU1" s="944"/>
      <c r="CV1" s="948" t="s">
        <v>731</v>
      </c>
      <c r="CW1" s="948"/>
      <c r="CX1" s="921" t="s">
        <v>769</v>
      </c>
      <c r="CY1" s="921"/>
      <c r="CZ1" s="944" t="s">
        <v>730</v>
      </c>
      <c r="DA1" s="944"/>
      <c r="DB1" s="948" t="s">
        <v>731</v>
      </c>
      <c r="DC1" s="948"/>
      <c r="DD1" s="921" t="s">
        <v>900</v>
      </c>
      <c r="DE1" s="921"/>
      <c r="DF1" s="944" t="s">
        <v>816</v>
      </c>
      <c r="DG1" s="944"/>
      <c r="DH1" s="948" t="s">
        <v>817</v>
      </c>
      <c r="DI1" s="948"/>
      <c r="DJ1" s="921" t="s">
        <v>809</v>
      </c>
      <c r="DK1" s="921"/>
      <c r="DL1" s="944" t="s">
        <v>816</v>
      </c>
      <c r="DM1" s="944"/>
      <c r="DN1" s="948" t="s">
        <v>731</v>
      </c>
      <c r="DO1" s="948"/>
      <c r="DP1" s="921" t="s">
        <v>899</v>
      </c>
      <c r="DQ1" s="921"/>
      <c r="DR1" s="944" t="s">
        <v>816</v>
      </c>
      <c r="DS1" s="944"/>
      <c r="DT1" s="948" t="s">
        <v>731</v>
      </c>
      <c r="DU1" s="948"/>
      <c r="DV1" s="921" t="s">
        <v>898</v>
      </c>
      <c r="DW1" s="921"/>
      <c r="DX1" s="944" t="s">
        <v>816</v>
      </c>
      <c r="DY1" s="944"/>
      <c r="DZ1" s="948" t="s">
        <v>731</v>
      </c>
      <c r="EA1" s="948"/>
      <c r="EB1" s="921" t="s">
        <v>897</v>
      </c>
      <c r="EC1" s="921"/>
      <c r="ED1" s="944" t="s">
        <v>816</v>
      </c>
      <c r="EE1" s="944"/>
      <c r="EF1" s="948" t="s">
        <v>731</v>
      </c>
      <c r="EG1" s="948"/>
      <c r="EH1" s="921" t="s">
        <v>883</v>
      </c>
      <c r="EI1" s="921"/>
      <c r="EJ1" s="944" t="s">
        <v>816</v>
      </c>
      <c r="EK1" s="944"/>
      <c r="EL1" s="948" t="s">
        <v>936</v>
      </c>
      <c r="EM1" s="948"/>
      <c r="EN1" s="921" t="s">
        <v>922</v>
      </c>
      <c r="EO1" s="921"/>
      <c r="EP1" s="944" t="s">
        <v>816</v>
      </c>
      <c r="EQ1" s="944"/>
      <c r="ER1" s="948" t="s">
        <v>950</v>
      </c>
      <c r="ES1" s="948"/>
      <c r="ET1" s="921" t="s">
        <v>937</v>
      </c>
      <c r="EU1" s="921"/>
      <c r="EV1" s="944" t="s">
        <v>816</v>
      </c>
      <c r="EW1" s="944"/>
      <c r="EX1" s="948" t="s">
        <v>530</v>
      </c>
      <c r="EY1" s="948"/>
      <c r="EZ1" s="921" t="s">
        <v>952</v>
      </c>
      <c r="FA1" s="92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7" t="s">
        <v>779</v>
      </c>
      <c r="CU7" s="9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7" t="s">
        <v>778</v>
      </c>
      <c r="DA8" s="9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7" t="s">
        <v>778</v>
      </c>
      <c r="DG8" s="9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7" t="s">
        <v>778</v>
      </c>
      <c r="DM8" s="9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7" t="s">
        <v>778</v>
      </c>
      <c r="DS8" s="921"/>
      <c r="DT8" s="142" t="s">
        <v>783</v>
      </c>
      <c r="DU8" s="142">
        <f>SUM(DU13:DU17)</f>
        <v>32</v>
      </c>
      <c r="DV8" s="63"/>
      <c r="DW8" s="63"/>
      <c r="DX8" s="947" t="s">
        <v>778</v>
      </c>
      <c r="DY8" s="9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7" t="s">
        <v>928</v>
      </c>
      <c r="EK8" s="9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7" t="s">
        <v>928</v>
      </c>
      <c r="EQ9" s="9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7" t="s">
        <v>928</v>
      </c>
      <c r="EW9" s="9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7" t="s">
        <v>928</v>
      </c>
      <c r="EE11" s="9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7" t="s">
        <v>778</v>
      </c>
      <c r="CU12" s="9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P79"/>
  <sheetViews>
    <sheetView tabSelected="1" topLeftCell="KC1" zoomScaleNormal="100" workbookViewId="0">
      <selection activeCell="KQ19" sqref="KQ19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59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8.6640625" style="890" customWidth="1"/>
    <col min="295" max="295" width="8" style="890" customWidth="1"/>
    <col min="296" max="296" width="16.6640625" style="890" customWidth="1"/>
    <col min="297" max="297" width="10.109375" style="890" bestFit="1" customWidth="1"/>
    <col min="298" max="298" width="16.88671875" style="890" customWidth="1"/>
    <col min="299" max="299" width="11.88671875" style="890" bestFit="1" customWidth="1"/>
    <col min="300" max="300" width="18.6640625" style="890" customWidth="1"/>
    <col min="301" max="301" width="8" style="890" customWidth="1"/>
    <col min="302" max="302" width="6.88671875" style="890" bestFit="1" customWidth="1"/>
  </cols>
  <sheetData>
    <row r="1" spans="1:302" s="142" customFormat="1">
      <c r="A1" s="956" t="s">
        <v>1209</v>
      </c>
      <c r="B1" s="956"/>
      <c r="C1" s="918" t="s">
        <v>292</v>
      </c>
      <c r="D1" s="918"/>
      <c r="E1" s="916" t="s">
        <v>1010</v>
      </c>
      <c r="F1" s="916"/>
      <c r="G1" s="956" t="s">
        <v>1210</v>
      </c>
      <c r="H1" s="956"/>
      <c r="I1" s="918" t="s">
        <v>292</v>
      </c>
      <c r="J1" s="918"/>
      <c r="K1" s="916" t="s">
        <v>1011</v>
      </c>
      <c r="L1" s="916"/>
      <c r="M1" s="956" t="s">
        <v>1211</v>
      </c>
      <c r="N1" s="956"/>
      <c r="O1" s="918" t="s">
        <v>292</v>
      </c>
      <c r="P1" s="918"/>
      <c r="Q1" s="916" t="s">
        <v>1057</v>
      </c>
      <c r="R1" s="916"/>
      <c r="S1" s="956" t="s">
        <v>1212</v>
      </c>
      <c r="T1" s="956"/>
      <c r="U1" s="918" t="s">
        <v>292</v>
      </c>
      <c r="V1" s="918"/>
      <c r="W1" s="916" t="s">
        <v>627</v>
      </c>
      <c r="X1" s="916"/>
      <c r="Y1" s="956" t="s">
        <v>1213</v>
      </c>
      <c r="Z1" s="956"/>
      <c r="AA1" s="918" t="s">
        <v>292</v>
      </c>
      <c r="AB1" s="918"/>
      <c r="AC1" s="916" t="s">
        <v>1084</v>
      </c>
      <c r="AD1" s="916"/>
      <c r="AE1" s="956" t="s">
        <v>1214</v>
      </c>
      <c r="AF1" s="956"/>
      <c r="AG1" s="918" t="s">
        <v>292</v>
      </c>
      <c r="AH1" s="918"/>
      <c r="AI1" s="916" t="s">
        <v>1134</v>
      </c>
      <c r="AJ1" s="916"/>
      <c r="AK1" s="956" t="s">
        <v>1217</v>
      </c>
      <c r="AL1" s="956"/>
      <c r="AM1" s="918" t="s">
        <v>1132</v>
      </c>
      <c r="AN1" s="918"/>
      <c r="AO1" s="916" t="s">
        <v>1133</v>
      </c>
      <c r="AP1" s="916"/>
      <c r="AQ1" s="956" t="s">
        <v>1218</v>
      </c>
      <c r="AR1" s="956"/>
      <c r="AS1" s="918" t="s">
        <v>1132</v>
      </c>
      <c r="AT1" s="918"/>
      <c r="AU1" s="916" t="s">
        <v>1178</v>
      </c>
      <c r="AV1" s="916"/>
      <c r="AW1" s="956" t="s">
        <v>1215</v>
      </c>
      <c r="AX1" s="956"/>
      <c r="AY1" s="916" t="s">
        <v>1241</v>
      </c>
      <c r="AZ1" s="916"/>
      <c r="BA1" s="956" t="s">
        <v>1215</v>
      </c>
      <c r="BB1" s="956"/>
      <c r="BC1" s="918" t="s">
        <v>816</v>
      </c>
      <c r="BD1" s="918"/>
      <c r="BE1" s="916" t="s">
        <v>1208</v>
      </c>
      <c r="BF1" s="916"/>
      <c r="BG1" s="956" t="s">
        <v>1216</v>
      </c>
      <c r="BH1" s="956"/>
      <c r="BI1" s="918" t="s">
        <v>816</v>
      </c>
      <c r="BJ1" s="918"/>
      <c r="BK1" s="916" t="s">
        <v>1208</v>
      </c>
      <c r="BL1" s="916"/>
      <c r="BM1" s="956" t="s">
        <v>1226</v>
      </c>
      <c r="BN1" s="956"/>
      <c r="BO1" s="918" t="s">
        <v>816</v>
      </c>
      <c r="BP1" s="918"/>
      <c r="BQ1" s="916" t="s">
        <v>1244</v>
      </c>
      <c r="BR1" s="916"/>
      <c r="BS1" s="956" t="s">
        <v>1243</v>
      </c>
      <c r="BT1" s="956"/>
      <c r="BU1" s="918" t="s">
        <v>816</v>
      </c>
      <c r="BV1" s="918"/>
      <c r="BW1" s="916" t="s">
        <v>1248</v>
      </c>
      <c r="BX1" s="916"/>
      <c r="BY1" s="956" t="s">
        <v>1270</v>
      </c>
      <c r="BZ1" s="956"/>
      <c r="CA1" s="918" t="s">
        <v>816</v>
      </c>
      <c r="CB1" s="918"/>
      <c r="CC1" s="916" t="s">
        <v>1244</v>
      </c>
      <c r="CD1" s="916"/>
      <c r="CE1" s="956" t="s">
        <v>1291</v>
      </c>
      <c r="CF1" s="956"/>
      <c r="CG1" s="918" t="s">
        <v>816</v>
      </c>
      <c r="CH1" s="918"/>
      <c r="CI1" s="916" t="s">
        <v>1248</v>
      </c>
      <c r="CJ1" s="916"/>
      <c r="CK1" s="956" t="s">
        <v>1307</v>
      </c>
      <c r="CL1" s="956"/>
      <c r="CM1" s="918" t="s">
        <v>816</v>
      </c>
      <c r="CN1" s="918"/>
      <c r="CO1" s="916" t="s">
        <v>1244</v>
      </c>
      <c r="CP1" s="916"/>
      <c r="CQ1" s="956" t="s">
        <v>1335</v>
      </c>
      <c r="CR1" s="956"/>
      <c r="CS1" s="952" t="s">
        <v>816</v>
      </c>
      <c r="CT1" s="952"/>
      <c r="CU1" s="916" t="s">
        <v>1391</v>
      </c>
      <c r="CV1" s="916"/>
      <c r="CW1" s="956" t="s">
        <v>1374</v>
      </c>
      <c r="CX1" s="956"/>
      <c r="CY1" s="952" t="s">
        <v>816</v>
      </c>
      <c r="CZ1" s="952"/>
      <c r="DA1" s="916" t="s">
        <v>1597</v>
      </c>
      <c r="DB1" s="916"/>
      <c r="DC1" s="956" t="s">
        <v>1394</v>
      </c>
      <c r="DD1" s="956"/>
      <c r="DE1" s="952" t="s">
        <v>816</v>
      </c>
      <c r="DF1" s="952"/>
      <c r="DG1" s="916" t="s">
        <v>1491</v>
      </c>
      <c r="DH1" s="916"/>
      <c r="DI1" s="956" t="s">
        <v>1594</v>
      </c>
      <c r="DJ1" s="956"/>
      <c r="DK1" s="952" t="s">
        <v>816</v>
      </c>
      <c r="DL1" s="952"/>
      <c r="DM1" s="916" t="s">
        <v>1391</v>
      </c>
      <c r="DN1" s="916"/>
      <c r="DO1" s="956" t="s">
        <v>1595</v>
      </c>
      <c r="DP1" s="956"/>
      <c r="DQ1" s="952" t="s">
        <v>816</v>
      </c>
      <c r="DR1" s="952"/>
      <c r="DS1" s="916" t="s">
        <v>1590</v>
      </c>
      <c r="DT1" s="916"/>
      <c r="DU1" s="956" t="s">
        <v>1596</v>
      </c>
      <c r="DV1" s="956"/>
      <c r="DW1" s="952" t="s">
        <v>816</v>
      </c>
      <c r="DX1" s="952"/>
      <c r="DY1" s="916" t="s">
        <v>1616</v>
      </c>
      <c r="DZ1" s="916"/>
      <c r="EA1" s="951" t="s">
        <v>1611</v>
      </c>
      <c r="EB1" s="951"/>
      <c r="EC1" s="952" t="s">
        <v>816</v>
      </c>
      <c r="ED1" s="952"/>
      <c r="EE1" s="916" t="s">
        <v>1590</v>
      </c>
      <c r="EF1" s="916"/>
      <c r="EG1" s="361"/>
      <c r="EH1" s="951" t="s">
        <v>1641</v>
      </c>
      <c r="EI1" s="951"/>
      <c r="EJ1" s="952" t="s">
        <v>816</v>
      </c>
      <c r="EK1" s="952"/>
      <c r="EL1" s="916" t="s">
        <v>1675</v>
      </c>
      <c r="EM1" s="916"/>
      <c r="EN1" s="951" t="s">
        <v>1666</v>
      </c>
      <c r="EO1" s="951"/>
      <c r="EP1" s="952" t="s">
        <v>816</v>
      </c>
      <c r="EQ1" s="952"/>
      <c r="ER1" s="916" t="s">
        <v>1715</v>
      </c>
      <c r="ES1" s="916"/>
      <c r="ET1" s="951" t="s">
        <v>1708</v>
      </c>
      <c r="EU1" s="951"/>
      <c r="EV1" s="952" t="s">
        <v>816</v>
      </c>
      <c r="EW1" s="952"/>
      <c r="EX1" s="916" t="s">
        <v>1616</v>
      </c>
      <c r="EY1" s="916"/>
      <c r="EZ1" s="951" t="s">
        <v>1743</v>
      </c>
      <c r="FA1" s="951"/>
      <c r="FB1" s="952" t="s">
        <v>816</v>
      </c>
      <c r="FC1" s="952"/>
      <c r="FD1" s="916" t="s">
        <v>1597</v>
      </c>
      <c r="FE1" s="916"/>
      <c r="FF1" s="951" t="s">
        <v>1782</v>
      </c>
      <c r="FG1" s="951"/>
      <c r="FH1" s="952" t="s">
        <v>816</v>
      </c>
      <c r="FI1" s="952"/>
      <c r="FJ1" s="916" t="s">
        <v>1391</v>
      </c>
      <c r="FK1" s="916"/>
      <c r="FL1" s="951" t="s">
        <v>1817</v>
      </c>
      <c r="FM1" s="951"/>
      <c r="FN1" s="952" t="s">
        <v>816</v>
      </c>
      <c r="FO1" s="952"/>
      <c r="FP1" s="916" t="s">
        <v>1864</v>
      </c>
      <c r="FQ1" s="916"/>
      <c r="FR1" s="951" t="s">
        <v>1853</v>
      </c>
      <c r="FS1" s="951"/>
      <c r="FT1" s="952" t="s">
        <v>816</v>
      </c>
      <c r="FU1" s="952"/>
      <c r="FV1" s="916" t="s">
        <v>1864</v>
      </c>
      <c r="FW1" s="916"/>
      <c r="FX1" s="951" t="s">
        <v>1996</v>
      </c>
      <c r="FY1" s="951"/>
      <c r="FZ1" s="952" t="s">
        <v>816</v>
      </c>
      <c r="GA1" s="952"/>
      <c r="GB1" s="916" t="s">
        <v>1616</v>
      </c>
      <c r="GC1" s="916"/>
      <c r="GD1" s="951" t="s">
        <v>1997</v>
      </c>
      <c r="GE1" s="951"/>
      <c r="GF1" s="952" t="s">
        <v>816</v>
      </c>
      <c r="GG1" s="952"/>
      <c r="GH1" s="916" t="s">
        <v>1590</v>
      </c>
      <c r="GI1" s="916"/>
      <c r="GJ1" s="951" t="s">
        <v>2006</v>
      </c>
      <c r="GK1" s="951"/>
      <c r="GL1" s="952" t="s">
        <v>816</v>
      </c>
      <c r="GM1" s="952"/>
      <c r="GN1" s="916" t="s">
        <v>1590</v>
      </c>
      <c r="GO1" s="916"/>
      <c r="GP1" s="951" t="s">
        <v>2048</v>
      </c>
      <c r="GQ1" s="951"/>
      <c r="GR1" s="952" t="s">
        <v>816</v>
      </c>
      <c r="GS1" s="952"/>
      <c r="GT1" s="916" t="s">
        <v>1675</v>
      </c>
      <c r="GU1" s="916"/>
      <c r="GV1" s="951" t="s">
        <v>2082</v>
      </c>
      <c r="GW1" s="951"/>
      <c r="GX1" s="952" t="s">
        <v>816</v>
      </c>
      <c r="GY1" s="952"/>
      <c r="GZ1" s="916" t="s">
        <v>2121</v>
      </c>
      <c r="HA1" s="916"/>
      <c r="HB1" s="951" t="s">
        <v>2141</v>
      </c>
      <c r="HC1" s="951"/>
      <c r="HD1" s="952" t="s">
        <v>816</v>
      </c>
      <c r="HE1" s="952"/>
      <c r="HF1" s="916" t="s">
        <v>1715</v>
      </c>
      <c r="HG1" s="916"/>
      <c r="HH1" s="951" t="s">
        <v>2154</v>
      </c>
      <c r="HI1" s="951"/>
      <c r="HJ1" s="952" t="s">
        <v>816</v>
      </c>
      <c r="HK1" s="952"/>
      <c r="HL1" s="916" t="s">
        <v>1391</v>
      </c>
      <c r="HM1" s="916"/>
      <c r="HN1" s="951" t="s">
        <v>2200</v>
      </c>
      <c r="HO1" s="951"/>
      <c r="HP1" s="952" t="s">
        <v>816</v>
      </c>
      <c r="HQ1" s="952"/>
      <c r="HR1" s="916" t="s">
        <v>1391</v>
      </c>
      <c r="HS1" s="916"/>
      <c r="HT1" s="951" t="s">
        <v>2242</v>
      </c>
      <c r="HU1" s="951"/>
      <c r="HV1" s="952" t="s">
        <v>816</v>
      </c>
      <c r="HW1" s="952"/>
      <c r="HX1" s="916" t="s">
        <v>1616</v>
      </c>
      <c r="HY1" s="916"/>
      <c r="HZ1" s="951" t="s">
        <v>2298</v>
      </c>
      <c r="IA1" s="951"/>
      <c r="IB1" s="952" t="s">
        <v>816</v>
      </c>
      <c r="IC1" s="952"/>
      <c r="ID1" s="916" t="s">
        <v>1715</v>
      </c>
      <c r="IE1" s="916"/>
      <c r="IF1" s="951" t="s">
        <v>2365</v>
      </c>
      <c r="IG1" s="951"/>
      <c r="IH1" s="952" t="s">
        <v>816</v>
      </c>
      <c r="II1" s="952"/>
      <c r="IJ1" s="916" t="s">
        <v>1590</v>
      </c>
      <c r="IK1" s="916"/>
      <c r="IL1" s="951" t="s">
        <v>2440</v>
      </c>
      <c r="IM1" s="951"/>
      <c r="IN1" s="952" t="s">
        <v>816</v>
      </c>
      <c r="IO1" s="952"/>
      <c r="IP1" s="916" t="s">
        <v>1616</v>
      </c>
      <c r="IQ1" s="916"/>
      <c r="IR1" s="951" t="s">
        <v>2655</v>
      </c>
      <c r="IS1" s="951"/>
      <c r="IT1" s="952" t="s">
        <v>816</v>
      </c>
      <c r="IU1" s="952"/>
      <c r="IV1" s="916" t="s">
        <v>1748</v>
      </c>
      <c r="IW1" s="916"/>
      <c r="IX1" s="951" t="s">
        <v>2654</v>
      </c>
      <c r="IY1" s="951"/>
      <c r="IZ1" s="952" t="s">
        <v>816</v>
      </c>
      <c r="JA1" s="952"/>
      <c r="JB1" s="916" t="s">
        <v>1864</v>
      </c>
      <c r="JC1" s="916"/>
      <c r="JD1" s="951" t="s">
        <v>2701</v>
      </c>
      <c r="JE1" s="951"/>
      <c r="JF1" s="952" t="s">
        <v>816</v>
      </c>
      <c r="JG1" s="952"/>
      <c r="JH1" s="916" t="s">
        <v>1748</v>
      </c>
      <c r="JI1" s="916"/>
      <c r="JJ1" s="951" t="s">
        <v>2762</v>
      </c>
      <c r="JK1" s="951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3047</v>
      </c>
      <c r="KI1" s="891"/>
      <c r="KJ1" s="892" t="s">
        <v>816</v>
      </c>
      <c r="KK1" s="892"/>
      <c r="KL1" s="889" t="s">
        <v>1748</v>
      </c>
      <c r="KM1" s="889"/>
      <c r="KN1" s="891" t="s">
        <v>3047</v>
      </c>
      <c r="KO1" s="891"/>
      <c r="KP1" s="580"/>
    </row>
    <row r="2" spans="1:30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3057</v>
      </c>
      <c r="KI2" s="268">
        <f>KI5+KI3</f>
        <v>76743.44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1473.6600000000035</v>
      </c>
      <c r="KN2" s="890" t="s">
        <v>3057</v>
      </c>
      <c r="KO2" s="268">
        <f>KO5+KO3</f>
        <v>75671.44</v>
      </c>
      <c r="KP2" s="606"/>
    </row>
    <row r="3" spans="1:30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890" t="s">
        <v>3044</v>
      </c>
      <c r="KI3" s="268">
        <v>-100000</v>
      </c>
      <c r="KK3" s="492"/>
      <c r="KL3" s="890" t="s">
        <v>2395</v>
      </c>
      <c r="KM3" s="273">
        <f>KM2-KK29-KK28</f>
        <v>60.020000000003392</v>
      </c>
      <c r="KN3" s="890" t="s">
        <v>3044</v>
      </c>
      <c r="KO3" s="268">
        <v>-100000</v>
      </c>
      <c r="KP3" s="606"/>
    </row>
    <row r="4" spans="1:302" ht="12.75" customHeight="1" thickBot="1">
      <c r="A4" s="913" t="s">
        <v>991</v>
      </c>
      <c r="B4" s="913"/>
      <c r="E4" s="170" t="s">
        <v>233</v>
      </c>
      <c r="F4" s="174">
        <f>F3-F5</f>
        <v>17</v>
      </c>
      <c r="G4" s="913" t="s">
        <v>991</v>
      </c>
      <c r="H4" s="91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906"/>
      <c r="KG4" s="273" t="s">
        <v>3068</v>
      </c>
      <c r="KI4" s="268"/>
      <c r="KJ4" s="890" t="s">
        <v>633</v>
      </c>
      <c r="KK4" s="541"/>
      <c r="KL4" s="890" t="s">
        <v>1203</v>
      </c>
      <c r="KM4" s="286">
        <f>KM2-KM5</f>
        <v>-0.77999999999656211</v>
      </c>
      <c r="KN4" s="908"/>
      <c r="KO4" s="268"/>
      <c r="KP4" s="606"/>
    </row>
    <row r="5" spans="1:302">
      <c r="A5" s="913"/>
      <c r="B5" s="913"/>
      <c r="E5" s="170" t="s">
        <v>352</v>
      </c>
      <c r="F5" s="174">
        <f>SUM(F15:F58)</f>
        <v>12750</v>
      </c>
      <c r="G5" s="913"/>
      <c r="H5" s="91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1203</v>
      </c>
      <c r="KG5" s="286">
        <f>KG2-KG6</f>
        <v>-0.17599999997764826</v>
      </c>
      <c r="KH5" s="890" t="s">
        <v>3049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1474.44</v>
      </c>
      <c r="KN5" s="890" t="s">
        <v>3049</v>
      </c>
      <c r="KO5" s="363">
        <f>SUM(KO6:KO37)</f>
        <v>175671.44</v>
      </c>
      <c r="KP5" s="607"/>
    </row>
    <row r="6" spans="1:30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49" t="s">
        <v>352</v>
      </c>
      <c r="KG6" s="273">
        <f>SUM(KG7:KG51)</f>
        <v>369003.29100000003</v>
      </c>
      <c r="KH6" s="890" t="s">
        <v>3043</v>
      </c>
      <c r="KI6" s="268">
        <f>-135000-70600</f>
        <v>-205600</v>
      </c>
      <c r="KJ6" s="890" t="s">
        <v>3071</v>
      </c>
      <c r="KK6" s="492">
        <v>-5.01</v>
      </c>
      <c r="KL6" s="815" t="s">
        <v>1002</v>
      </c>
      <c r="KM6" s="580"/>
      <c r="KN6" s="890" t="s">
        <v>3043</v>
      </c>
      <c r="KO6" s="268">
        <f>-135000-70600</f>
        <v>-205600</v>
      </c>
      <c r="KP6" s="607"/>
    </row>
    <row r="7" spans="1:302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815" t="s">
        <v>1002</v>
      </c>
      <c r="KG7" s="580">
        <v>1900.09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2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346" t="s">
        <v>3021</v>
      </c>
      <c r="KG8" s="849">
        <v>10.25</v>
      </c>
      <c r="KH8" s="897" t="s">
        <v>2671</v>
      </c>
      <c r="KI8" s="268">
        <v>-4000</v>
      </c>
      <c r="KJ8" s="890" t="s">
        <v>2965</v>
      </c>
      <c r="KK8" s="514"/>
      <c r="KL8" s="346" t="s">
        <v>1863</v>
      </c>
      <c r="KN8" s="897" t="s">
        <v>2671</v>
      </c>
      <c r="KO8" s="268">
        <v>-4000</v>
      </c>
      <c r="KP8" s="606"/>
    </row>
    <row r="9" spans="1:302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3015</v>
      </c>
      <c r="KG9" s="442">
        <v>7000</v>
      </c>
      <c r="KH9" s="205" t="s">
        <v>3015</v>
      </c>
      <c r="KI9" s="973" t="s">
        <v>3042</v>
      </c>
      <c r="KJ9" s="890" t="s">
        <v>2994</v>
      </c>
      <c r="KK9" s="493"/>
      <c r="KL9" s="346" t="s">
        <v>1863</v>
      </c>
      <c r="KN9" s="205" t="s">
        <v>3075</v>
      </c>
      <c r="KO9" s="909" t="s">
        <v>3076</v>
      </c>
      <c r="KP9" s="606"/>
    </row>
    <row r="10" spans="1:30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333" t="s">
        <v>3032</v>
      </c>
      <c r="KG10" s="442">
        <v>150000</v>
      </c>
      <c r="KH10" s="205" t="s">
        <v>3032</v>
      </c>
      <c r="KI10" s="973"/>
      <c r="KJ10" s="890" t="s">
        <v>2980</v>
      </c>
      <c r="KK10" s="725"/>
      <c r="KL10" s="333" t="s">
        <v>3067</v>
      </c>
      <c r="KM10" s="492"/>
      <c r="KN10" s="893" t="s">
        <v>2995</v>
      </c>
      <c r="KO10" s="442">
        <v>362001</v>
      </c>
      <c r="KP10" s="606">
        <v>45170</v>
      </c>
    </row>
    <row r="11" spans="1:30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3018</v>
      </c>
      <c r="KG11" s="492">
        <v>2000</v>
      </c>
      <c r="KH11" s="893" t="s">
        <v>2995</v>
      </c>
      <c r="KI11" s="442">
        <v>366011</v>
      </c>
      <c r="KJ11" s="890" t="s">
        <v>1799</v>
      </c>
      <c r="KK11" s="725"/>
      <c r="KL11" s="333" t="s">
        <v>3067</v>
      </c>
      <c r="KM11" s="492"/>
      <c r="KN11" s="897" t="s">
        <v>2993</v>
      </c>
      <c r="KO11" s="268">
        <v>101542</v>
      </c>
      <c r="KP11" s="606">
        <v>45170</v>
      </c>
    </row>
    <row r="12" spans="1:30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3051</v>
      </c>
      <c r="KE12" s="725">
        <v>46</v>
      </c>
      <c r="KF12" s="245" t="s">
        <v>2988</v>
      </c>
      <c r="KG12" s="492">
        <v>64875.360000000001</v>
      </c>
      <c r="KH12" s="897" t="s">
        <v>2993</v>
      </c>
      <c r="KI12" s="268">
        <v>100032</v>
      </c>
      <c r="KJ12" s="9" t="s">
        <v>2930</v>
      </c>
      <c r="KK12" s="726"/>
      <c r="KL12" s="245" t="s">
        <v>1863</v>
      </c>
      <c r="KM12" s="492"/>
      <c r="KN12" s="890" t="s">
        <v>2508</v>
      </c>
      <c r="KO12" s="268">
        <v>0</v>
      </c>
      <c r="KP12" s="606">
        <v>45169</v>
      </c>
    </row>
    <row r="13" spans="1:30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245" t="s">
        <v>2987</v>
      </c>
      <c r="KG13" s="492">
        <v>136363</v>
      </c>
      <c r="KH13" s="895" t="s">
        <v>3034</v>
      </c>
      <c r="KI13" s="605"/>
      <c r="KJ13" s="950" t="s">
        <v>2981</v>
      </c>
      <c r="KK13" s="950"/>
      <c r="KL13" s="245" t="s">
        <v>3062</v>
      </c>
      <c r="KM13" s="492">
        <v>1413.64</v>
      </c>
      <c r="KN13" s="895" t="s">
        <v>3034</v>
      </c>
      <c r="KO13" s="605"/>
      <c r="KP13" s="606"/>
    </row>
    <row r="14" spans="1:30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1" t="s">
        <v>2185</v>
      </c>
      <c r="HK14" s="9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3028</v>
      </c>
      <c r="KG14" s="492">
        <v>4053</v>
      </c>
      <c r="KH14" s="320" t="s">
        <v>3033</v>
      </c>
      <c r="KI14" s="403">
        <v>30</v>
      </c>
      <c r="KJ14" s="9"/>
      <c r="KK14" s="726"/>
      <c r="KL14" s="245" t="s">
        <v>3028</v>
      </c>
      <c r="KM14" s="442"/>
      <c r="KN14" s="320" t="s">
        <v>3033</v>
      </c>
      <c r="KO14" s="403">
        <v>30</v>
      </c>
      <c r="KP14" s="606">
        <v>45169</v>
      </c>
    </row>
    <row r="15" spans="1:30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50" t="s">
        <v>2981</v>
      </c>
      <c r="KE15" s="950"/>
      <c r="KF15" s="345" t="s">
        <v>3069</v>
      </c>
      <c r="KG15" s="492">
        <v>281.16000000000003</v>
      </c>
      <c r="KH15" s="205" t="s">
        <v>3035</v>
      </c>
      <c r="KI15" s="359">
        <f>686-1000</f>
        <v>-314</v>
      </c>
      <c r="KJ15" s="890" t="s">
        <v>2964</v>
      </c>
      <c r="KK15" s="726"/>
      <c r="KL15" s="345" t="s">
        <v>3069</v>
      </c>
      <c r="KM15" s="442"/>
      <c r="KN15" s="205" t="s">
        <v>3074</v>
      </c>
      <c r="KO15" s="359">
        <f>686-1000</f>
        <v>-314</v>
      </c>
      <c r="KP15" s="606"/>
    </row>
    <row r="16" spans="1:30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2550</v>
      </c>
      <c r="KG16" s="61">
        <v>74.64</v>
      </c>
      <c r="KH16" s="205" t="s">
        <v>3055</v>
      </c>
      <c r="KI16" s="359"/>
      <c r="KJ16" s="9" t="s">
        <v>3053</v>
      </c>
      <c r="KK16" s="726"/>
      <c r="KL16" s="345" t="s">
        <v>2550</v>
      </c>
      <c r="KM16" s="61"/>
      <c r="KN16" s="896" t="s">
        <v>1094</v>
      </c>
      <c r="KO16" s="442">
        <v>-501</v>
      </c>
      <c r="KP16" s="606">
        <v>45170</v>
      </c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2618</v>
      </c>
      <c r="KG17" s="534">
        <v>131.87</v>
      </c>
      <c r="KH17" s="896" t="s">
        <v>1094</v>
      </c>
      <c r="KI17" s="442">
        <v>-1680</v>
      </c>
      <c r="KJ17" s="9" t="s">
        <v>3054</v>
      </c>
      <c r="KK17" s="726"/>
      <c r="KL17" s="345" t="s">
        <v>3025</v>
      </c>
      <c r="KM17" s="61"/>
      <c r="KN17" s="205" t="s">
        <v>3073</v>
      </c>
      <c r="KO17" s="890">
        <f>KN18-0.99*195000</f>
        <v>-272</v>
      </c>
      <c r="KP17" s="108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1195</v>
      </c>
      <c r="KG18" s="61">
        <f>10+6.5+15</f>
        <v>31.5</v>
      </c>
      <c r="KH18" s="205" t="s">
        <v>3038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85">
        <v>192778</v>
      </c>
      <c r="KO18" s="894"/>
      <c r="KP18" s="606">
        <v>45170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2801</v>
      </c>
      <c r="KG19" s="61">
        <f>14.32+18</f>
        <v>32.32</v>
      </c>
      <c r="KH19" s="885">
        <v>192808</v>
      </c>
      <c r="KI19" s="894"/>
      <c r="KJ19" s="9" t="s">
        <v>3058</v>
      </c>
      <c r="KK19" s="726">
        <v>20.67</v>
      </c>
      <c r="KL19" s="345" t="s">
        <v>1195</v>
      </c>
      <c r="KM19" s="61"/>
      <c r="KN19" s="893" t="s">
        <v>2789</v>
      </c>
      <c r="KO19" s="268">
        <v>2600</v>
      </c>
      <c r="KP19" s="606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3052</v>
      </c>
      <c r="KF20" s="345" t="s">
        <v>3001</v>
      </c>
      <c r="KG20" s="61">
        <v>180</v>
      </c>
      <c r="KH20" s="893" t="s">
        <v>2789</v>
      </c>
      <c r="KI20" s="268">
        <v>2600</v>
      </c>
      <c r="KJ20" s="9" t="s">
        <v>3066</v>
      </c>
      <c r="KK20" s="510">
        <v>380.32</v>
      </c>
      <c r="KL20" s="345" t="s">
        <v>2801</v>
      </c>
      <c r="KM20" s="61"/>
      <c r="KN20" s="897" t="s">
        <v>2790</v>
      </c>
      <c r="KO20" s="268">
        <v>1</v>
      </c>
      <c r="KP20" s="606">
        <v>45169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2857</v>
      </c>
      <c r="KG21" s="203">
        <v>10.8</v>
      </c>
      <c r="KH21" s="897" t="s">
        <v>2790</v>
      </c>
      <c r="KI21" s="268">
        <v>1</v>
      </c>
      <c r="KJ21" s="9" t="s">
        <v>3064</v>
      </c>
      <c r="KK21" s="510">
        <v>5.68</v>
      </c>
      <c r="KL21" s="345" t="s">
        <v>3050</v>
      </c>
      <c r="KM21" s="61"/>
      <c r="KN21" s="897" t="s">
        <v>2791</v>
      </c>
      <c r="KO21" s="517">
        <v>408</v>
      </c>
      <c r="KP21" s="606">
        <v>45169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7" t="s">
        <v>507</v>
      </c>
      <c r="N22" s="957"/>
      <c r="Q22" s="166" t="s">
        <v>365</v>
      </c>
      <c r="S22" s="957" t="s">
        <v>507</v>
      </c>
      <c r="T22" s="9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3040</v>
      </c>
      <c r="KE22" s="510">
        <f>7000*(1-98.14%)</f>
        <v>130.19999999999965</v>
      </c>
      <c r="KF22" s="345" t="s">
        <v>2364</v>
      </c>
      <c r="KG22" s="61">
        <f>14.89+17.36+13.36+15.59+10+15.78+15.59</f>
        <v>102.57000000000001</v>
      </c>
      <c r="KH22" s="897" t="s">
        <v>2791</v>
      </c>
      <c r="KI22" s="517">
        <v>408</v>
      </c>
      <c r="KJ22" s="900" t="s">
        <v>3065</v>
      </c>
      <c r="KL22" s="345" t="s">
        <v>2857</v>
      </c>
      <c r="KM22" s="203">
        <v>10.8</v>
      </c>
      <c r="KN22" s="897" t="s">
        <v>2794</v>
      </c>
      <c r="KO22" s="268" t="s">
        <v>2129</v>
      </c>
      <c r="KP22" s="606"/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5" t="s">
        <v>990</v>
      </c>
      <c r="N23" s="955"/>
      <c r="Q23" s="166" t="s">
        <v>369</v>
      </c>
      <c r="S23" s="955" t="s">
        <v>990</v>
      </c>
      <c r="T23" s="955"/>
      <c r="W23" s="244" t="s">
        <v>1019</v>
      </c>
      <c r="X23" s="142">
        <v>0</v>
      </c>
      <c r="Y23" s="957" t="s">
        <v>507</v>
      </c>
      <c r="Z23" s="9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3041</v>
      </c>
      <c r="KE23" s="849">
        <f>1660.5+1107</f>
        <v>2767.5</v>
      </c>
      <c r="KF23" s="337" t="s">
        <v>3031</v>
      </c>
      <c r="KG23" s="61">
        <v>10</v>
      </c>
      <c r="KH23" s="897" t="s">
        <v>2794</v>
      </c>
      <c r="KI23" s="268" t="s">
        <v>2129</v>
      </c>
      <c r="KL23" s="345" t="s">
        <v>2364</v>
      </c>
      <c r="KM23" s="61"/>
      <c r="KN23" s="897" t="s">
        <v>3063</v>
      </c>
      <c r="KO23" s="268">
        <v>12</v>
      </c>
      <c r="KP23" s="606">
        <v>45170</v>
      </c>
    </row>
    <row r="24" spans="1:302">
      <c r="A24" s="957" t="s">
        <v>507</v>
      </c>
      <c r="B24" s="957"/>
      <c r="E24" s="164" t="s">
        <v>237</v>
      </c>
      <c r="F24" s="166"/>
      <c r="G24" s="957" t="s">
        <v>507</v>
      </c>
      <c r="H24" s="957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55" t="s">
        <v>990</v>
      </c>
      <c r="Z24" s="955"/>
      <c r="AC24"/>
      <c r="AE24" s="957" t="s">
        <v>507</v>
      </c>
      <c r="AF24" s="957"/>
      <c r="AI24"/>
      <c r="AK24" s="957" t="s">
        <v>507</v>
      </c>
      <c r="AL24" s="9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KG10*(1-0.98155)</f>
        <v>2767.499999999995</v>
      </c>
      <c r="KE24" s="849" t="s">
        <v>3045</v>
      </c>
      <c r="KF24" s="337" t="s">
        <v>3046</v>
      </c>
      <c r="KG24" s="61">
        <v>108.001</v>
      </c>
      <c r="KH24" s="897" t="s">
        <v>2683</v>
      </c>
      <c r="KI24" s="268">
        <v>15</v>
      </c>
      <c r="KL24" s="337" t="s">
        <v>1863</v>
      </c>
      <c r="KM24" s="61"/>
      <c r="KN24" s="896" t="s">
        <v>2679</v>
      </c>
      <c r="KO24" s="2">
        <v>110</v>
      </c>
      <c r="KP24" s="606">
        <v>45170</v>
      </c>
    </row>
    <row r="25" spans="1:302">
      <c r="A25" s="955" t="s">
        <v>990</v>
      </c>
      <c r="B25" s="955"/>
      <c r="E25" s="164" t="s">
        <v>139</v>
      </c>
      <c r="F25" s="166"/>
      <c r="G25" s="955" t="s">
        <v>990</v>
      </c>
      <c r="H25" s="955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55" t="s">
        <v>990</v>
      </c>
      <c r="AF25" s="955"/>
      <c r="AI25" s="245" t="s">
        <v>1101</v>
      </c>
      <c r="AJ25" s="142">
        <v>30</v>
      </c>
      <c r="AK25" s="955" t="s">
        <v>990</v>
      </c>
      <c r="AL25" s="9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5"/>
      <c r="BH25" s="955"/>
      <c r="BK25" s="266" t="s">
        <v>1222</v>
      </c>
      <c r="BL25" s="205">
        <v>48.54</v>
      </c>
      <c r="BM25" s="955"/>
      <c r="BN25" s="955"/>
      <c r="BQ25" s="266" t="s">
        <v>1051</v>
      </c>
      <c r="BR25" s="205">
        <v>50.15</v>
      </c>
      <c r="BS25" s="955" t="s">
        <v>1245</v>
      </c>
      <c r="BT25" s="955"/>
      <c r="BW25" s="266" t="s">
        <v>1051</v>
      </c>
      <c r="BX25" s="205">
        <v>48.54</v>
      </c>
      <c r="BY25" s="955"/>
      <c r="BZ25" s="955"/>
      <c r="CC25" s="266" t="s">
        <v>1051</v>
      </c>
      <c r="CD25" s="205">
        <v>142.91</v>
      </c>
      <c r="CE25" s="955"/>
      <c r="CF25" s="955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D25" s="907"/>
      <c r="KE25" s="907"/>
      <c r="KF25" s="337" t="s">
        <v>3016</v>
      </c>
      <c r="KG25" s="849">
        <v>135.69999999999999</v>
      </c>
      <c r="KH25" s="896" t="s">
        <v>2679</v>
      </c>
      <c r="KI25" s="2">
        <v>130</v>
      </c>
      <c r="KL25" s="337" t="s">
        <v>3070</v>
      </c>
      <c r="KM25" s="61">
        <v>30</v>
      </c>
      <c r="KN25" s="896" t="s">
        <v>2678</v>
      </c>
      <c r="KO25" s="2"/>
      <c r="KP25" s="606"/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0" t="s">
        <v>1536</v>
      </c>
      <c r="DZ26" s="9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907"/>
      <c r="KE26" s="907"/>
      <c r="KF26" s="337" t="s">
        <v>3000</v>
      </c>
      <c r="KG26" s="533">
        <v>10</v>
      </c>
      <c r="KH26" s="896" t="s">
        <v>2678</v>
      </c>
      <c r="KI26" s="2"/>
      <c r="KL26" s="337" t="s">
        <v>1863</v>
      </c>
      <c r="KN26" s="898" t="s">
        <v>2451</v>
      </c>
      <c r="KO26" s="2">
        <v>1000</v>
      </c>
      <c r="KP26" s="108">
        <v>45169</v>
      </c>
    </row>
    <row r="27" spans="1:302">
      <c r="A27" s="933"/>
      <c r="B27" s="933"/>
      <c r="F27" s="194"/>
      <c r="G27" s="933"/>
      <c r="H27" s="933"/>
      <c r="K27"/>
      <c r="M27" s="960" t="s">
        <v>506</v>
      </c>
      <c r="N27" s="960"/>
      <c r="Q27" s="244" t="s">
        <v>1019</v>
      </c>
      <c r="R27" s="142">
        <v>0</v>
      </c>
      <c r="S27" s="960" t="s">
        <v>506</v>
      </c>
      <c r="T27" s="960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0" t="s">
        <v>506</v>
      </c>
      <c r="AF27" s="9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F27" s="337" t="s">
        <v>3003</v>
      </c>
      <c r="KG27" s="533">
        <v>38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0" t="s">
        <v>992</v>
      </c>
      <c r="N28" s="960"/>
      <c r="Q28" s="244" t="s">
        <v>1073</v>
      </c>
      <c r="R28" s="205">
        <v>200</v>
      </c>
      <c r="S28" s="960" t="s">
        <v>992</v>
      </c>
      <c r="T28" s="960"/>
      <c r="W28" s="143" t="s">
        <v>1016</v>
      </c>
      <c r="X28" s="142">
        <v>61.35</v>
      </c>
      <c r="Y28" s="960" t="s">
        <v>506</v>
      </c>
      <c r="Z28" s="960"/>
      <c r="AC28" s="219" t="s">
        <v>1088</v>
      </c>
      <c r="AD28" s="219">
        <f>53+207+63</f>
        <v>323</v>
      </c>
      <c r="AE28" s="960" t="s">
        <v>992</v>
      </c>
      <c r="AF28" s="9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847" t="s">
        <v>2778</v>
      </c>
      <c r="KE28" s="847"/>
      <c r="KF28" s="337" t="s">
        <v>3008</v>
      </c>
      <c r="KG28" s="533">
        <v>25.9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2948</v>
      </c>
      <c r="KO28" s="61">
        <v>1.64</v>
      </c>
    </row>
    <row r="29" spans="1:302">
      <c r="A29" s="960" t="s">
        <v>506</v>
      </c>
      <c r="B29" s="960"/>
      <c r="E29" s="193" t="s">
        <v>282</v>
      </c>
      <c r="F29" s="194"/>
      <c r="G29" s="960" t="s">
        <v>506</v>
      </c>
      <c r="H29" s="960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60" t="s">
        <v>992</v>
      </c>
      <c r="Z29" s="960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SUM(KG7:KG7)</f>
        <v>1900.09</v>
      </c>
      <c r="KF29" s="337" t="s">
        <v>3020</v>
      </c>
      <c r="KG29" s="533">
        <v>63.1</v>
      </c>
      <c r="KH29" s="895" t="s">
        <v>2948</v>
      </c>
      <c r="KI29" s="61">
        <v>1.64</v>
      </c>
      <c r="KJ29" s="388" t="s">
        <v>2853</v>
      </c>
      <c r="KK29" s="273">
        <f>SUM(KM10:KM14)</f>
        <v>1413.64</v>
      </c>
      <c r="KL29" s="337" t="s">
        <v>1863</v>
      </c>
      <c r="KM29" s="533"/>
      <c r="KN29" s="895" t="s">
        <v>3017</v>
      </c>
      <c r="KO29" s="61"/>
    </row>
    <row r="30" spans="1:302">
      <c r="A30" s="960" t="s">
        <v>992</v>
      </c>
      <c r="B30" s="960"/>
      <c r="E30" s="193" t="s">
        <v>372</v>
      </c>
      <c r="F30" s="194"/>
      <c r="G30" s="960" t="s">
        <v>992</v>
      </c>
      <c r="H30" s="960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2853</v>
      </c>
      <c r="KE30" s="273">
        <f>SUM(KG9:KG14)</f>
        <v>364291.36</v>
      </c>
      <c r="KF30" s="337" t="s">
        <v>3024</v>
      </c>
      <c r="KG30" s="533">
        <v>45.74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/>
      <c r="KN30" s="895" t="s">
        <v>3026</v>
      </c>
      <c r="KO30" s="283">
        <v>52.8</v>
      </c>
    </row>
    <row r="31" spans="1:302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58" t="s">
        <v>1001</v>
      </c>
      <c r="N31" s="958"/>
      <c r="Q31" s="143" t="s">
        <v>1052</v>
      </c>
      <c r="R31" s="142">
        <v>26</v>
      </c>
      <c r="S31" s="958" t="s">
        <v>1001</v>
      </c>
      <c r="T31" s="958"/>
      <c r="W31"/>
      <c r="Y31" s="933" t="s">
        <v>385</v>
      </c>
      <c r="Z31" s="933"/>
      <c r="AC31" s="142" t="s">
        <v>1090</v>
      </c>
      <c r="AD31" s="142">
        <v>10</v>
      </c>
      <c r="AE31" s="958" t="s">
        <v>1001</v>
      </c>
      <c r="AF31" s="9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337" t="s">
        <v>3029</v>
      </c>
      <c r="KG31" s="533">
        <v>21.12</v>
      </c>
      <c r="KH31" s="895" t="s">
        <v>3026</v>
      </c>
      <c r="KI31" s="283">
        <v>52.8</v>
      </c>
      <c r="KJ31" s="346" t="s">
        <v>2165</v>
      </c>
      <c r="KK31" s="2">
        <f>SUM(KM8:KM9)</f>
        <v>0</v>
      </c>
      <c r="KL31" s="890" t="s">
        <v>2954</v>
      </c>
      <c r="KM31" s="78"/>
      <c r="KN31" s="895" t="s">
        <v>3037</v>
      </c>
      <c r="KO31" s="890">
        <v>104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55" t="s">
        <v>243</v>
      </c>
      <c r="N32" s="955"/>
      <c r="Q32" s="143" t="s">
        <v>1051</v>
      </c>
      <c r="R32" s="142">
        <v>55</v>
      </c>
      <c r="S32" s="955" t="s">
        <v>243</v>
      </c>
      <c r="T32" s="955"/>
      <c r="W32" s="243" t="s">
        <v>1072</v>
      </c>
      <c r="X32" s="243">
        <v>0</v>
      </c>
      <c r="Y32" s="958" t="s">
        <v>1001</v>
      </c>
      <c r="Z32" s="958"/>
      <c r="AE32" s="955" t="s">
        <v>243</v>
      </c>
      <c r="AF32" s="9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46" t="s">
        <v>2165</v>
      </c>
      <c r="KE32" s="2">
        <f>SUM(KG8:KG8)</f>
        <v>10.25</v>
      </c>
      <c r="KF32" s="9" t="s">
        <v>2196</v>
      </c>
      <c r="KG32" s="534">
        <f>341+171</f>
        <v>512</v>
      </c>
      <c r="KH32" s="895" t="s">
        <v>3037</v>
      </c>
      <c r="KI32" s="890">
        <v>104</v>
      </c>
      <c r="KJ32" s="348" t="s">
        <v>2982</v>
      </c>
      <c r="KK32" s="2">
        <f>SUM(KM15:KM23)</f>
        <v>10.8</v>
      </c>
      <c r="KL32" s="9" t="s">
        <v>2196</v>
      </c>
      <c r="KM32" s="534"/>
      <c r="KN32" s="895" t="s">
        <v>2420</v>
      </c>
    </row>
    <row r="33" spans="1:302">
      <c r="A33" s="958" t="s">
        <v>1001</v>
      </c>
      <c r="B33" s="958"/>
      <c r="C33" s="3"/>
      <c r="D33" s="3"/>
      <c r="E33" s="246"/>
      <c r="F33" s="246"/>
      <c r="G33" s="958" t="s">
        <v>1001</v>
      </c>
      <c r="H33" s="958"/>
      <c r="K33" s="243" t="s">
        <v>1021</v>
      </c>
      <c r="L33" s="243"/>
      <c r="M33" s="961" t="s">
        <v>1034</v>
      </c>
      <c r="N33" s="961"/>
      <c r="Q33" s="143" t="s">
        <v>1016</v>
      </c>
      <c r="R33" s="142">
        <v>77.239999999999995</v>
      </c>
      <c r="S33" s="961" t="s">
        <v>1034</v>
      </c>
      <c r="T33" s="961"/>
      <c r="Y33" s="955" t="s">
        <v>243</v>
      </c>
      <c r="Z33" s="955"/>
      <c r="AC33" s="197" t="s">
        <v>1012</v>
      </c>
      <c r="AD33" s="142">
        <v>350</v>
      </c>
      <c r="AE33" s="961" t="s">
        <v>1034</v>
      </c>
      <c r="AF33" s="9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2982</v>
      </c>
      <c r="KE33" s="2">
        <f>SUM(KG15:KG22)</f>
        <v>844.86000000000013</v>
      </c>
      <c r="KF33" s="412">
        <v>34.15</v>
      </c>
      <c r="KG33" s="534"/>
      <c r="KH33" s="895" t="s">
        <v>2420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3056</v>
      </c>
      <c r="KO33" s="2">
        <v>194</v>
      </c>
    </row>
    <row r="34" spans="1:302">
      <c r="A34" s="955" t="s">
        <v>243</v>
      </c>
      <c r="B34" s="955"/>
      <c r="E34" s="170"/>
      <c r="F34" s="170"/>
      <c r="G34" s="955" t="s">
        <v>243</v>
      </c>
      <c r="H34" s="9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1" t="s">
        <v>1034</v>
      </c>
      <c r="Z34" s="9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37" t="s">
        <v>2164</v>
      </c>
      <c r="KE34" s="2">
        <f>SUM(KG23:KG31)</f>
        <v>457.56100000000004</v>
      </c>
      <c r="KF34" s="386" t="s">
        <v>1411</v>
      </c>
      <c r="KG34" s="408">
        <f>KC19+KE36-KI25</f>
        <v>190</v>
      </c>
      <c r="KH34" s="895" t="s">
        <v>3056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KI25+KK36-KO24</f>
        <v>20</v>
      </c>
      <c r="KN34" s="901" t="s">
        <v>3061</v>
      </c>
      <c r="KO34" s="2">
        <v>30</v>
      </c>
    </row>
    <row r="35" spans="1:302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D35" s="337" t="s">
        <v>3011</v>
      </c>
      <c r="KE35" s="868">
        <f>SUM(KG25:KG31)</f>
        <v>339.56</v>
      </c>
      <c r="KF35" s="409">
        <v>10</v>
      </c>
      <c r="KG35" s="816" t="s">
        <v>2900</v>
      </c>
      <c r="KL35" s="409">
        <v>10</v>
      </c>
      <c r="KM35" s="816" t="s">
        <v>2219</v>
      </c>
      <c r="KN35" s="901" t="s">
        <v>3060</v>
      </c>
      <c r="KO35" s="2">
        <v>30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D36" s="341" t="s">
        <v>3027</v>
      </c>
      <c r="KE36" s="869">
        <v>100</v>
      </c>
      <c r="KF36" s="409">
        <v>70</v>
      </c>
      <c r="KG36" s="543" t="s">
        <v>1828</v>
      </c>
      <c r="KJ36" s="341" t="s">
        <v>3048</v>
      </c>
      <c r="KK36" s="869">
        <v>0</v>
      </c>
      <c r="KL36" s="409">
        <v>6</v>
      </c>
      <c r="KM36" s="543" t="s">
        <v>3072</v>
      </c>
      <c r="KN36" s="901" t="s">
        <v>3059</v>
      </c>
      <c r="KO36" s="890">
        <v>242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45</v>
      </c>
      <c r="KG37" s="543" t="s">
        <v>2219</v>
      </c>
      <c r="KH37" s="890" t="s">
        <v>506</v>
      </c>
      <c r="KL37" s="409"/>
      <c r="KM37" s="543"/>
      <c r="KN37" s="905"/>
      <c r="KO37" s="2"/>
    </row>
    <row r="38" spans="1:302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30</v>
      </c>
      <c r="KG38" s="543" t="s">
        <v>3009</v>
      </c>
      <c r="KH38" s="890" t="s">
        <v>93</v>
      </c>
      <c r="KK38" s="896"/>
      <c r="KL38" s="409"/>
      <c r="KM38" s="543"/>
      <c r="KN38" s="890" t="s">
        <v>506</v>
      </c>
    </row>
    <row r="39" spans="1:302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F39" s="409">
        <v>6</v>
      </c>
      <c r="KG39" s="543" t="s">
        <v>3007</v>
      </c>
      <c r="KH39" s="890" t="s">
        <v>1034</v>
      </c>
      <c r="KK39" s="896"/>
      <c r="KL39" s="409"/>
      <c r="KM39" s="543"/>
      <c r="KN39" s="890" t="s">
        <v>93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F40" s="409">
        <v>25.9</v>
      </c>
      <c r="KG40" s="543" t="s">
        <v>3039</v>
      </c>
      <c r="KK40" s="896"/>
      <c r="KL40" s="409"/>
      <c r="KM40" s="543"/>
      <c r="KN40" s="890" t="s">
        <v>1034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882" t="s">
        <v>3030</v>
      </c>
      <c r="KG41" s="532">
        <v>70</v>
      </c>
      <c r="KH41" s="890"/>
      <c r="KI41" s="890"/>
      <c r="KJ41" s="890"/>
      <c r="KK41" s="890"/>
      <c r="KL41" s="882"/>
      <c r="KM41" s="532"/>
      <c r="KN41" s="890"/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65" t="s">
        <v>2992</v>
      </c>
      <c r="KG42" s="849">
        <v>324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902" t="s">
        <v>3010</v>
      </c>
      <c r="KG43" s="849">
        <v>39.700000000000003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/>
      <c r="KF44" s="212" t="s">
        <v>2597</v>
      </c>
      <c r="KG44" s="407">
        <v>110.1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3022</v>
      </c>
      <c r="KG45" s="849">
        <v>81.84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E46" s="896" t="s">
        <v>2879</v>
      </c>
      <c r="KF46" s="902" t="s">
        <v>3005</v>
      </c>
      <c r="KG46" s="849">
        <v>37.700000000000003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E47" s="896"/>
      <c r="KF47" s="902" t="s">
        <v>3004</v>
      </c>
      <c r="KG47" s="849">
        <v>35.25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  <c r="KF48" s="903" t="s">
        <v>3023</v>
      </c>
      <c r="KG48" s="849">
        <v>98.58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G53" s="851"/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J13:KK13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3.2"/>
  <cols>
    <col min="1" max="1" width="0.5546875" customWidth="1"/>
    <col min="2" max="2" width="11.5546875" style="879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879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879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879" bestFit="1" customWidth="1"/>
    <col min="15" max="15" width="4" style="767" bestFit="1" customWidth="1"/>
    <col min="16" max="16" width="7.5546875" style="767" bestFit="1" customWidth="1"/>
    <col min="18" max="18" width="11.33203125" style="879" bestFit="1" customWidth="1"/>
    <col min="19" max="19" width="6" customWidth="1"/>
    <col min="20" max="20" width="8.5546875" bestFit="1" customWidth="1"/>
  </cols>
  <sheetData>
    <row r="1" spans="2:20" s="767" customFormat="1" ht="5.4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1" t="s">
        <v>3014</v>
      </c>
      <c r="S4" s="921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2023-09-01T14:03:52Z</dcterms:modified>
</cp:coreProperties>
</file>