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BAC5C4-A4FB-4954-B2DB-320309BE3C02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I7" i="32" l="1"/>
  <c r="KM14" i="32" l="1"/>
  <c r="KK32" i="32" s="1"/>
  <c r="KM13" i="32" l="1"/>
  <c r="KO17" i="32"/>
  <c r="KK33" i="32" l="1"/>
  <c r="KK29" i="32"/>
  <c r="KE30" i="32"/>
  <c r="KK2" i="32" l="1"/>
  <c r="KM34" i="32" l="1"/>
  <c r="KG32" i="32"/>
  <c r="KI20" i="32"/>
  <c r="KI17" i="32"/>
  <c r="KI5" i="32" s="1"/>
  <c r="KO19" i="32"/>
  <c r="KK28" i="32"/>
  <c r="KK30" i="32"/>
  <c r="KK31" i="32"/>
  <c r="KK34" i="32"/>
  <c r="KO5" i="32" l="1"/>
  <c r="KO2" i="32" s="1"/>
  <c r="KI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5EAF8CCB-602D-48B6-A399-2020E6B85C99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<sst xmlns="http://schemas.openxmlformats.org/spreadsheetml/2006/main" count="7541" uniqueCount="3087">
  <si>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</si>
  <si>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</si>
  <si>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</si>
  <si>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</si>
  <si>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</si>
  <si>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</si>
  <si>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</si>
  <si>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</si>
  <si>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</si>
  <si>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</si>
  <si>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</si>
  <si>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</si>
  <si>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</si>
  <si>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</si>
  <si>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</si>
  <si>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</si>
  <si>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</si>
  <si>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</si>
  <si>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</si>
  <si>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</si>
  <si>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</si>
  <si>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</si>
  <si>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</si>
  <si>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</si>
  <si>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</si>
  <si>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</si>
  <si>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</si>
  <si>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</si>
  <si>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</si>
  <si>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</si>
  <si>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</si>
  <si>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</si>
  <si>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</si>
  <si>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</si>
  <si>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</si>
  <si>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</si>
  <si>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</si>
  <si>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</si>
  <si>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</si>
  <si>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</si>
  <si>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</si>
  <si>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</si>
  <si>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</si>
  <si>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</si>
  <si>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</si>
  <si>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</si>
  <si>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</si>
  <si>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</si>
  <si>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</si>
  <si>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</si>
  <si>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</si>
  <si>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</si>
  <si>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</si>
  <si>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</si>
  <si>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</si>
  <si>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</si>
  <si>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</si>
  <si>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</si>
  <si>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</si>
  <si>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</si>
  <si>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</si>
  <si>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</si>
  <si>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</si>
  <si>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</si>
  <si>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</si>
  <si>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</si>
  <si>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</si>
  <si>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</si>
  <si>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</si>
  <si>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</si>
  <si>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</si>
  <si>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</si>
  <si>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</si>
  <si>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</si>
  <si>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</si>
  <si>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</si>
  <si>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</si>
  <si>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</si>
  <si>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</si>
  <si>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</si>
  <si>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</si>
  <si>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</si>
  <si>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</si>
  <si>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</si>
  <si>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</si>
  <si>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</si>
  <si>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</si>
  <si>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</si>
  <si>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</si>
  <si>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</si>
  <si>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</si>
  <si>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</si>
  <si>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</si>
  <si>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</si>
  <si>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</si>
  <si>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</si>
  <si>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</si>
  <si>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</si>
  <si>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</si>
  <si>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</si>
  <si>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</si>
  <si>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</si>
  <si>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</si>
  <si>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</si>
  <si>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</si>
  <si>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</si>
  <si>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</si>
  <si>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</si>
  <si>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</si>
  <si>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</si>
  <si>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</si>
  <si>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</si>
  <si>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</si>
  <si>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</si>
  <si>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</si>
  <si>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</si>
  <si>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</si>
  <si>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</si>
  <si>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</si>
  <si>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</si>
  <si>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</si>
  <si>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</si>
  <si>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</si>
  <si>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</si>
  <si>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</si>
  <si>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</si>
  <si>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</si>
  <si>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</si>
  <si>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</si>
  <si>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</si>
  <si>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</si>
  <si>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</si>
  <si>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</si>
  <si>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</si>
  <si>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</si>
  <si>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</si>
  <si>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</si>
  <si>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</si>
  <si>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</si>
  <si>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</si>
  <si>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</si>
  <si>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</si>
  <si>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</si>
  <si>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</si>
  <si>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</si>
  <si>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</si>
  <si>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</si>
  <si>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</si>
  <si>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</si>
  <si>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</si>
  <si>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</si>
  <si>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</si>
  <si>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</si>
  <si>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</si>
  <si>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</si>
  <si>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</si>
  <si>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</si>
  <si>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</si>
  <si>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</si>
  <si>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</si>
  <si>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</si>
  <si>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</si>
  <si>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</si>
  <si>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</si>
  <si>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</si>
  <si>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</si>
  <si>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</si>
  <si>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</si>
  <si>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</si>
  <si>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</si>
  <si>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</si>
  <si>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</si>
  <si>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</si>
  <si>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</si>
  <si>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</si>
  <si>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</si>
  <si>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</si>
  <si>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</si>
  <si>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</si>
  <si>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</si>
  <si>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</si>
  <si>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</si>
  <si>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</si>
  <si>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</si>
  <si>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</si>
  <si>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</si>
  <si>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</si>
  <si>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</si>
  <si>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</si>
  <si>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</si>
  <si>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</si>
  <si>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</si>
  <si>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</si>
  <si>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</si>
  <si>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</si>
  <si>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</si>
  <si>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</si>
  <si>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</si>
  <si>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</si>
  <si>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</si>
  <si>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</si>
  <si>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</si>
  <si>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</si>
  <si>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</si>
  <si>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</si>
  <si>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</si>
  <si>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</si>
  <si>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</si>
  <si>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</si>
  <si>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</si>
  <si>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</si>
  <si>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</si>
  <si>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</si>
  <si>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</si>
  <si>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</si>
  <si>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</si>
  <si>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</si>
  <si>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</si>
  <si>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</si>
  <si>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</si>
  <si>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</si>
  <si>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</si>
  <si>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</si>
  <si>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</si>
  <si>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</si>
  <si>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</si>
  <si>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</si>
  <si>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</si>
  <si>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</si>
  <si>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</si>
  <si>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</si>
  <si>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</si>
  <si>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</si>
  <si>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</si>
  <si>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</si>
  <si>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</si>
  <si>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</si>
  <si>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</si>
  <si>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</si>
  <si>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</si>
  <si>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</si>
  <si>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</si>
  <si>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</si>
  <si>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</si>
  <si>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</si>
  <si>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</si>
  <si>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</si>
  <si>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</si>
  <si>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</si>
  <si>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</si>
  <si>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</si>
  <si>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</si>
  <si>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</si>
  <si>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</si>
  <si>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</si>
  <si>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</si>
  <si>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</si>
  <si>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</si>
  <si>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</si>
  <si>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</si>
  <si>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</si>
  <si>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</si>
  <si>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</si>
  <si>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</si>
  <si>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</si>
  <si>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</si>
  <si>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</si>
  <si>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</si>
  <si>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</si>
  <si>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</si>
  <si>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</si>
  <si>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</si>
  <si>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</si>
  <si>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</si>
  <si>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</si>
  <si>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</si>
  <si>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</si>
  <si>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</si>
  <si>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</si>
  <si>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</si>
  <si>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</si>
  <si>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</si>
  <si>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</si>
  <si>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</si>
  <si>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</si>
  <si>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</si>
  <si>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</si>
  <si>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</si>
  <si>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</si>
  <si>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</si>
  <si>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</si>
  <si>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</si>
  <si>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</si>
  <si>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</si>
  <si>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</si>
  <si>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</si>
  <si>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</si>
  <si>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</si>
  <si>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</si>
  <si>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</si>
  <si>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</si>
  <si>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</si>
  <si>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</si>
  <si>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</si>
  <si>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</si>
  <si>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</si>
  <si>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</si>
  <si>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</si>
  <si>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</si>
  <si>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</si>
  <si>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</si>
  <si>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</si>
  <si>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</si>
  <si>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</si>
  <si>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</si>
  <si>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</si>
  <si>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</si>
  <si>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</si>
  <si>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</si>
  <si>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</si>
  <si>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</si>
  <si>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</si>
  <si>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</si>
  <si>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</si>
  <si>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</si>
  <si>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</si>
  <si>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</si>
  <si>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</si>
  <si>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</si>
  <si>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</si>
  <si>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</si>
  <si>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</si>
  <si>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</si>
  <si>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</si>
  <si>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</si>
  <si>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</si>
  <si>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</si>
  <si>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</si>
  <si>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</si>
  <si>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</si>
  <si>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</si>
  <si>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</si>
  <si>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</si>
  <si>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</si>
  <si>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</si>
  <si>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</si>
  <si>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</si>
  <si>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</si>
  <si>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</si>
  <si>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</si>
  <si>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</si>
  <si>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</si>
  <si>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</si>
  <si>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</si>
  <si>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</si>
  <si>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</si>
  <si>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</si>
  <si>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</si>
  <si>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</si>
  <si>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</si>
  <si>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</si>
  <si>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</si>
  <si>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</si>
  <si>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</si>
  <si>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</si>
  <si>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</si>
  <si>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</si>
  <si>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</si>
  <si>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</si>
  <si>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</si>
  <si>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</si>
  <si>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</si>
  <si>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</si>
  <si>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</si>
  <si>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</si>
  <si>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</si>
  <si>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</si>
  <si>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</si>
  <si>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</si>
  <si>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</si>
  <si>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</si>
  <si>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</si>
  <si>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</si>
  <si>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</si>
  <si>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</si>
  <si>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</si>
  <si>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</si>
  <si>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</si>
  <si>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</si>
  <si>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</si>
  <si>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</si>
  <si>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</si>
  <si>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</si>
  <si>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</si>
  <si>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</si>
  <si>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</si>
  <si>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</si>
  <si>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</si>
  <si>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</si>
  <si>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</si>
  <si>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</si>
  <si>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</si>
  <si>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</si>
  <si>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</si>
  <si>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</si>
  <si>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</si>
  <si>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</si>
  <si>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</si>
  <si>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</si>
  <si>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</si>
  <si>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</si>
  <si>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</si>
  <si>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</si>
  <si>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</si>
  <si>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</si>
  <si>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</si>
  <si>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</si>
  <si>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</si>
  <si>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</si>
  <si>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</si>
  <si>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</si>
  <si>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</si>
  <si>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</si>
  <si>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</si>
  <si>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</si>
  <si>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</si>
  <si>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</si>
  <si>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</si>
  <si>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</si>
  <si>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</si>
  <si>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</si>
  <si>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</si>
  <si>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</si>
  <si>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</si>
  <si>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</si>
  <si>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</si>
  <si>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</si>
  <si>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</si>
  <si>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</si>
  <si>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</si>
  <si>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</si>
  <si>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</si>
  <si>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</si>
  <si>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</si>
  <si>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</si>
  <si>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</si>
  <si>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</si>
  <si>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</si>
  <si>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</si>
  <si>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</si>
  <si>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</si>
  <si>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</si>
  <si>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</si>
  <si>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</si>
  <si>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</si>
  <si>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</si>
  <si>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</si>
  <si>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</si>
  <si>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</si>
  <si>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</si>
  <si>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</si>
  <si>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</si>
  <si>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</si>
  <si>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</si>
  <si>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</si>
  <si>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</si>
  <si>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</si>
  <si>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</si>
  <si>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</si>
  <si>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</si>
  <si>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</si>
  <si>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</si>
  <si>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</si>
  <si>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</si>
  <si>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</si>
  <si>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</si>
  <si>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</si>
  <si>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</si>
  <si>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</si>
  <si>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</si>
  <si>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</si>
  <si>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</si>
  <si>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</si>
  <si>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</si>
  <si>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</si>
  <si>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</si>
  <si>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</si>
  <si>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</si>
  <si>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</si>
  <si>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</si>
  <si>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</si>
  <si>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</si>
  <si>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</si>
  <si>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</si>
  <si>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</si>
  <si>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</si>
  <si>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</si>
  <si>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</si>
  <si>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</si>
  <si>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</si>
  <si>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</si>
  <si>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</si>
  <si>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</si>
  <si>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</si>
  <si>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</si>
  <si>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</si>
  <si>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</si>
  <si>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</si>
  <si>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</si>
  <si>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</si>
  <si>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</si>
  <si>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</si>
  <si>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</si>
  <si>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</si>
  <si>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</si>
  <si>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</si>
  <si>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</si>
  <si>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</si>
  <si>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</si>
  <si>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</si>
  <si>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</si>
  <si>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</si>
  <si>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</si>
  <si>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</si>
  <si>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</si>
  <si>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</si>
  <si>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</si>
  <si>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</si>
  <si>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</si>
  <si>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</si>
  <si>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</si>
  <si>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</si>
  <si>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</si>
  <si>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</si>
  <si>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</si>
  <si>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</si>
  <si>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</si>
  <si>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</si>
  <si>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</si>
  <si>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</si>
  <si>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</si>
  <si>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</si>
  <si>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</si>
  <si>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</si>
  <si>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</si>
  <si>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</si>
  <si>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</si>
  <si>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</si>
  <si>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</si>
  <si>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</si>
  <si>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</si>
  <si>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</si>
  <si>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</si>
  <si>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</si>
  <si>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</si>
  <si>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</si>
  <si>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</si>
  <si>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</si>
  <si>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</si>
  <si>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</si>
  <si>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</si>
  <si>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</si>
  <si>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</si>
  <si>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</si>
  <si>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</si>
  <si>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</si>
  <si>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</si>
  <si>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</si>
  <si>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</si>
  <si>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</si>
  <si>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</si>
  <si>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</si>
  <si>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</si>
  <si>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</si>
  <si>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</si>
  <si>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</si>
  <si>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</si>
  <si>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</si>
  <si>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</si>
  <si>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</si>
  <si>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</si>
  <si>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</si>
  <si>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</si>
  <si>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</si>
  <si>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</si>
  <si>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</si>
  <si>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</si>
  <si>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</si>
  <si>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</si>
  <si>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</si>
  <si>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</si>
  <si>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</si>
  <si>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</si>
  <si>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</si>
  <si>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</si>
  <si>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</si>
  <si>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</si>
  <si>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</si>
  <si>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</si>
  <si>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</si>
  <si>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</si>
  <si>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</si>
  <si>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</si>
  <si>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</si>
  <si>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</si>
  <si>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</si>
  <si>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</si>
  <si>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</si>
  <si>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</si>
  <si>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</si>
  <si>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</si>
  <si>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</si>
  <si>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</si>
  <si>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</si>
  <si>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</si>
  <si>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</si>
  <si>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</si>
  <si>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</si>
  <si>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</si>
  <si>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</si>
  <si>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</si>
  <si>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</si>
  <si>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</si>
  <si>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</si>
  <si>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</si>
  <si>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</si>
  <si>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</si>
  <si>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</si>
  <si>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</si>
  <si>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</si>
  <si>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</si>
  <si>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</si>
  <si>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</si>
  <si>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</si>
  <si>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</si>
  <si>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</si>
  <si>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</si>
  <si>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</si>
  <si>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</si>
  <si>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</si>
  <si>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</si>
  <si>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</si>
  <si>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</si>
  <si>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</si>
  <si>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</si>
  <si>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</si>
  <si>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</si>
  <si>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</si>
  <si>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</si>
  <si>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</si>
  <si>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</si>
  <si>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</si>
  <si>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</si>
  <si>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</si>
  <si>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</si>
  <si>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</si>
  <si>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</si>
  <si>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</si>
  <si>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</si>
  <si>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</si>
  <si>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</si>
  <si>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</si>
  <si>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</si>
  <si>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</si>
  <si>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</si>
  <si>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</si>
  <si>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</si>
  <si>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</si>
  <si>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</si>
  <si>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</si>
  <si>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</si>
  <si>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</si>
  <si>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</si>
  <si>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</si>
  <si>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</si>
  <si>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</si>
  <si>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</si>
  <si>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</si>
  <si>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</si>
  <si>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</si>
  <si>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</si>
  <si>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</si>
  <si>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</si>
  <si>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</si>
  <si>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</si>
  <si>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</si>
  <si>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</si>
  <si>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</si>
  <si>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</si>
  <si>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</si>
  <si>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</si>
  <si>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</si>
  <si>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</si>
  <si>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</si>
  <si>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</si>
  <si>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</si>
  <si>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</si>
  <si>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</si>
  <si>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</si>
  <si>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</si>
  <si>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</si>
  <si>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</si>
  <si>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</si>
  <si>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</si>
  <si>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</si>
  <si>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</si>
  <si>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</si>
  <si>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</si>
  <si>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</si>
  <si>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</si>
  <si>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</si>
  <si>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</si>
  <si>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</si>
  <si>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</si>
  <si>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</si>
  <si>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</si>
  <si>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</si>
  <si>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</si>
  <si>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</si>
  <si>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</si>
  <si>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</si>
  <si>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</si>
  <si>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</si>
  <si>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</si>
  <si>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</si>
  <si>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</si>
  <si>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</si>
  <si>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</si>
  <si>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</si>
  <si>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</si>
  <si>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</si>
  <si>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</si>
  <si>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</si>
  <si>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</si>
  <si>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</si>
  <si>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</si>
  <si>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</si>
  <si>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</si>
  <si>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</si>
  <si>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</si>
  <si>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</si>
  <si>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</si>
  <si>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</si>
  <si>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</si>
  <si>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</si>
  <si>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</si>
  <si>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</si>
  <si>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</si>
  <si>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</si>
  <si>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</si>
  <si>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</si>
  <si>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</si>
  <si>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</si>
  <si>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</si>
  <si>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</si>
  <si>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</si>
  <si>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</si>
  <si>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</si>
  <si>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</si>
  <si>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</si>
  <si>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</si>
  <si>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</si>
  <si>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</si>
  <si>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</si>
  <si>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</si>
  <si>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</si>
  <si>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</si>
  <si>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</si>
  <si>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</si>
  <si>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</si>
  <si>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</si>
  <si>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</si>
  <si>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</si>
  <si>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</si>
  <si>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</si>
  <si>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</si>
  <si>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</si>
  <si>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</si>
  <si>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</si>
  <si>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</si>
  <si>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</si>
  <si>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</si>
  <si>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</si>
  <si>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</si>
  <si>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</si>
  <si>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</si>
  <si>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</si>
  <si>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</si>
  <si>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</si>
  <si>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</si>
  <si>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</si>
  <si>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</si>
  <si>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</si>
  <si>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</si>
  <si>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</si>
  <si>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</si>
  <si>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</si>
  <si>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</si>
  <si>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</si>
  <si>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</si>
  <si>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</si>
  <si>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</si>
  <si>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</si>
  <si>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</si>
  <si>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</si>
  <si>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</si>
  <si>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</si>
  <si>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</si>
  <si>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</si>
  <si>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</si>
  <si>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</si>
  <si>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</si>
  <si>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</si>
  <si>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</si>
  <si>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</si>
  <si>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</si>
  <si>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</si>
  <si>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</si>
  <si>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</si>
  <si>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</si>
  <si>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</si>
  <si>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</si>
  <si>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</si>
  <si>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</si>
  <si>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</si>
  <si>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</si>
  <si>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</si>
  <si>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</si>
  <si>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</si>
  <si>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</si>
  <si>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</si>
  <si>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</si>
  <si>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</si>
  <si>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</si>
  <si>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</si>
  <si>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</si>
  <si>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</si>
  <si>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</si>
  <si>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</si>
  <si>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</si>
  <si>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</si>
  <si>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</si>
  <si>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</si>
  <si>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</si>
  <si>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</si>
  <si>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</si>
  <si>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</si>
  <si>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</si>
  <si>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</si>
  <si>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</si>
  <si>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</si>
  <si>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</si>
  <si>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</si>
  <si>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</si>
  <si>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</si>
  <si>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</si>
  <si>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</si>
  <si>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</si>
  <si>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</si>
  <si>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</si>
  <si>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</si>
  <si>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</si>
  <si>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</si>
  <si>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</si>
  <si>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</si>
  <si>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</si>
  <si>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</si>
  <si>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</si>
  <si>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</si>
  <si>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</si>
  <si>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</si>
  <si>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</si>
  <si>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</si>
  <si>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</si>
  <si>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</si>
  <si>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</si>
  <si>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</si>
  <si>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</si>
  <si>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</si>
  <si>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</si>
  <si>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</si>
  <si>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</si>
  <si>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</si>
  <si>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</si>
  <si>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</si>
  <si>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</si>
  <si>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</si>
  <si>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</si>
  <si>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</si>
  <si>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</si>
  <si>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</si>
  <si>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</si>
  <si>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</si>
  <si>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</si>
  <si>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</si>
  <si>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</si>
  <si>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</si>
  <si>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</si>
  <si>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</si>
  <si>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</si>
  <si>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</si>
  <si>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</si>
  <si>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</si>
  <si>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</si>
  <si>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</si>
  <si>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</si>
  <si>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</si>
  <si>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</si>
  <si>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</si>
  <si>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</si>
  <si>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</si>
  <si>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</si>
  <si>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</si>
  <si>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</si>
  <si>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</si>
  <si>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</si>
  <si>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</si>
  <si>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</si>
  <si>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</si>
  <si>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</si>
  <si>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</si>
  <si>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</si>
  <si>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</si>
  <si>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</si>
  <si>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</si>
  <si>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</si>
  <si>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</si>
  <si>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</si>
  <si>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</si>
  <si>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</si>
  <si>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</si>
  <si>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</si>
  <si>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</si>
  <si>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</si>
  <si>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</si>
  <si>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</si>
  <si>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</si>
  <si>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</si>
  <si>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</si>
  <si>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</si>
  <si>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</si>
  <si>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</si>
  <si>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</si>
  <si>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</si>
  <si>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</si>
  <si>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</si>
  <si>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</si>
  <si>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</si>
  <si>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</si>
  <si>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</si>
  <si>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</si>
  <si>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</si>
  <si>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</si>
  <si>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</si>
  <si>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</si>
  <si>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</si>
  <si>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</si>
  <si>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</si>
  <si>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</si>
  <si>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</si>
  <si>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</si>
  <si>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</si>
  <si>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</si>
  <si>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</si>
  <si>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</si>
  <si>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</si>
  <si>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</si>
  <si>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</si>
  <si>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</si>
  <si>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</si>
  <si>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</si>
  <si>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</si>
  <si>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</si>
  <si>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</si>
  <si>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</si>
  <si>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</si>
  <si>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</si>
  <si>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</si>
  <si>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</si>
  <si>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</si>
  <si>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</si>
  <si>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</si>
  <si>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</si>
  <si>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</si>
  <si>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</si>
  <si>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</si>
  <si>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</si>
  <si>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</si>
  <si>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</si>
  <si>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</si>
  <si>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</si>
  <si>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</si>
  <si>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</si>
  <si>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</si>
  <si>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</si>
  <si>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</si>
  <si>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</si>
  <si>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</si>
  <si>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</si>
  <si>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</si>
  <si>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</si>
  <si>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</si>
  <si>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</si>
  <si>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</si>
  <si>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</si>
  <si>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</si>
  <si>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</si>
  <si>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</si>
  <si>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</si>
  <si>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</si>
  <si>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</si>
  <si>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</si>
  <si>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</si>
  <si>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</si>
  <si>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</si>
  <si>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</si>
  <si>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</si>
  <si>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</si>
  <si>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</si>
  <si>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</si>
  <si>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</si>
  <si>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</si>
  <si>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</si>
  <si>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</si>
  <si>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</si>
  <si>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</si>
  <si>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</si>
  <si>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</si>
  <si>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</si>
  <si>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</si>
  <si>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</si>
  <si>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</si>
  <si>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</si>
  <si>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</si>
  <si>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</si>
  <si>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</si>
  <si>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</si>
  <si>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</si>
  <si>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</si>
  <si>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</si>
  <si>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</si>
  <si>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</si>
  <si>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</si>
  <si>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</si>
  <si>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</si>
  <si>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</si>
  <si>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</si>
  <si>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</si>
  <si>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</si>
  <si>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</si>
  <si>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</si>
  <si>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</si>
  <si>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</si>
  <si>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</si>
  <si>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</si>
  <si>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</si>
  <si>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</si>
  <si>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</si>
  <si>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</si>
  <si>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</si>
  <si>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</si>
  <si>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</si>
  <si>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</si>
  <si>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</si>
  <si>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</si>
  <si>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</si>
  <si>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</si>
  <si>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</si>
  <si>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</si>
  <si>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</si>
  <si>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</si>
  <si>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</si>
  <si>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</si>
  <si>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</si>
  <si>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</si>
  <si>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</si>
  <si>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</si>
  <si>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</si>
  <si>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</si>
  <si>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</si>
  <si>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</si>
  <si>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</si>
  <si>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</si>
  <si>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</si>
  <si>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</si>
  <si>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</si>
  <si>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</si>
  <si>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</si>
  <si>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</si>
  <si>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</si>
  <si>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</si>
  <si>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</si>
  <si>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</si>
  <si>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</si>
  <si>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</si>
  <si>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</si>
  <si>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</si>
  <si>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</si>
  <si>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</si>
  <si>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</si>
  <si>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</si>
  <si>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</si>
  <si>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</si>
  <si>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</si>
  <si>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</si>
  <si>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</si>
  <si>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</si>
  <si>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</si>
  <si>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</si>
  <si>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</si>
  <si>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</si>
  <si>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</si>
  <si>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</si>
  <si>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</si>
  <si>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</si>
  <si>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</si>
  <si>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</si>
  <si>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</si>
  <si>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</si>
  <si>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</si>
  <si>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</si>
  <si>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</si>
  <si>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</si>
  <si>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</si>
  <si>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</si>
  <si>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</si>
  <si>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</si>
  <si>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</si>
  <si>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</si>
  <si>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</si>
  <si>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</si>
  <si>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</si>
  <si>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</si>
  <si>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</si>
  <si>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</si>
  <si>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</si>
  <si>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</si>
  <si>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</si>
  <si>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</si>
  <si>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</si>
  <si>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</si>
  <si>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</si>
  <si>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</si>
  <si>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</si>
  <si>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</si>
  <si>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</si>
  <si>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</si>
  <si>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</si>
  <si>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</si>
  <si>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</si>
  <si>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</si>
  <si>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</si>
  <si>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</si>
  <si>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</si>
  <si>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</si>
  <si>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</si>
  <si>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</si>
  <si>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</si>
  <si>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</si>
  <si>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</si>
  <si>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</si>
  <si>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</si>
  <si>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</si>
  <si>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</si>
  <si>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</si>
  <si>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</si>
  <si>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</si>
  <si>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</si>
  <si>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</si>
  <si>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</si>
  <si>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</si>
  <si>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</si>
  <si>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</si>
  <si>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</si>
  <si>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</si>
  <si>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</si>
  <si>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</si>
  <si>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</si>
  <si>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</si>
  <si>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</si>
  <si>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</si>
  <si>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</si>
  <si>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</si>
  <si>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</si>
  <si>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</si>
  <si>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</si>
  <si>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</si>
  <si>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</si>
  <si>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</si>
  <si>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</si>
  <si>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</si>
  <si>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</si>
  <si>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</si>
  <si>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</si>
  <si>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</si>
  <si>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</si>
  <si>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</si>
  <si>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</si>
  <si>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</si>
  <si>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</si>
  <si>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</si>
  <si>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</si>
  <si>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</si>
  <si>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</si>
  <si>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</si>
  <si>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</si>
  <si>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</si>
  <si>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</si>
  <si>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</si>
  <si>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</si>
  <si>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</si>
  <si>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</si>
  <si>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</si>
  <si>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</si>
  <si>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</si>
  <si>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</si>
  <si>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</si>
  <si>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</si>
  <si>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</si>
  <si>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</si>
  <si>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</si>
  <si>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</si>
  <si>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</si>
  <si>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</si>
  <si>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</si>
  <si>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</si>
  <si>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</si>
  <si>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</si>
  <si>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</si>
  <si>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</si>
  <si>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</si>
  <si>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</si>
  <si>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</si>
  <si>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</si>
  <si>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</si>
  <si>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</si>
  <si>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</si>
  <si>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</si>
  <si>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</si>
  <si>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</si>
  <si>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</si>
  <si>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</si>
  <si>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</si>
  <si>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</si>
  <si>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</si>
  <si>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</si>
  <si>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</si>
  <si>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</si>
  <si>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</si>
  <si>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</si>
  <si>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</si>
  <si>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</si>
  <si>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</si>
  <si>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</si>
  <si>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</si>
  <si>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</si>
  <si>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</si>
  <si>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</si>
  <si>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</si>
  <si>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</si>
  <si>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</si>
  <si>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</si>
  <si>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</si>
  <si>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</si>
  <si>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</si>
  <si>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</si>
  <si>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</si>
  <si>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</si>
  <si>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</si>
  <si>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</si>
  <si>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</si>
  <si>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</si>
  <si>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</si>
  <si>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</si>
  <si>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</si>
  <si>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</si>
  <si>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</si>
  <si>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</si>
  <si>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</si>
  <si>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</si>
  <si>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</si>
  <si>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</si>
  <si>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</si>
  <si>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</si>
  <si>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</si>
  <si>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</si>
  <si>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</si>
  <si>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</si>
  <si>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</si>
  <si>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</si>
  <si>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</si>
  <si>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</si>
  <si>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</si>
  <si>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</si>
  <si>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</si>
  <si>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</si>
  <si>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</si>
  <si>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</si>
  <si>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</si>
  <si>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</si>
  <si>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</si>
  <si>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</si>
  <si>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</si>
  <si>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</si>
  <si>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</si>
  <si>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</si>
  <si>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</si>
  <si>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</si>
  <si>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</si>
  <si>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</si>
  <si>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</si>
  <si>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</si>
  <si>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</si>
  <si>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</si>
  <si>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</si>
  <si>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</si>
  <si>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</si>
  <si>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</si>
  <si>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</si>
  <si>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</si>
  <si>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</si>
  <si>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</si>
  <si>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</si>
  <si>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</si>
  <si>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</si>
  <si>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</si>
  <si>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</si>
  <si>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</si>
  <si>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</si>
  <si>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</si>
  <si>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</si>
  <si>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</si>
  <si>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</si>
  <si>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</si>
  <si>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</si>
  <si>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</si>
  <si>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</si>
  <si>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</si>
  <si>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</si>
  <si>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</si>
  <si>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</si>
  <si>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</si>
  <si>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</si>
  <si>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</si>
  <si>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</si>
  <si>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</si>
  <si>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</si>
  <si>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</si>
  <si>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</si>
  <si>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</si>
  <si>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</si>
  <si>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</si>
  <si>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</si>
  <si>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</si>
  <si>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</si>
  <si>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</si>
  <si>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</si>
  <si>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</si>
  <si>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</si>
  <si>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</si>
  <si>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</si>
  <si>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</si>
  <si>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</si>
  <si>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</si>
  <si>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</si>
  <si>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</si>
  <si>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</si>
  <si>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</si>
  <si>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</si>
  <si>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</si>
  <si>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</si>
  <si>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</si>
  <si>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</si>
  <si>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</si>
  <si>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</si>
  <si>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</si>
  <si>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</si>
  <si>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</si>
  <si>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</si>
  <si>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</si>
  <si>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</si>
  <si>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</si>
  <si>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</si>
  <si>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</si>
  <si>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</si>
  <si>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</si>
  <si>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</si>
  <si>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</si>
  <si>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</si>
  <si>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</si>
  <si>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</si>
  <si>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</si>
  <si>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</si>
  <si>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</si>
  <si>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</si>
  <si>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</si>
  <si>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</si>
  <si>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</si>
  <si>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</si>
  <si>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</si>
  <si>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</si>
  <si>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</si>
  <si>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</si>
  <si>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</si>
  <si>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</si>
  <si>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</si>
  <si>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</si>
  <si>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</si>
  <si>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</si>
  <si>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</si>
  <si>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</si>
  <si>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</si>
  <si>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</si>
  <si>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</si>
  <si>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</si>
  <si>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</si>
  <si>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</si>
  <si>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</si>
  <si>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</si>
  <si>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</si>
  <si>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</si>
  <si>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</si>
  <si>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</si>
  <si>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</si>
  <si>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</si>
  <si>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</si>
  <si>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</si>
  <si>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</si>
  <si>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</si>
  <si>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</si>
  <si>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</si>
  <si>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</si>
  <si>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</si>
  <si>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</si>
  <si>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</si>
  <si>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</si>
  <si>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</si>
  <si>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</si>
  <si>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</si>
  <si>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</si>
  <si>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</si>
  <si>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</si>
  <si>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</si>
  <si>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</si>
  <si>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</si>
  <si>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</si>
  <si>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</si>
  <si>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</si>
  <si>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</si>
  <si>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</si>
  <si>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</si>
  <si>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</si>
  <si>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</si>
  <si>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</si>
  <si>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</si>
  <si>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</si>
  <si>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</si>
  <si>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</si>
  <si>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</si>
  <si>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</si>
  <si>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</si>
  <si>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</si>
  <si>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</si>
  <si>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</si>
  <si>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</si>
  <si>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</si>
  <si>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</si>
  <si>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</si>
  <si>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</si>
  <si>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</si>
  <si>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</si>
  <si>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</si>
  <si>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</si>
  <si>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</si>
  <si>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</si>
  <si>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</si>
  <si>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</si>
  <si>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</si>
  <si>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</si>
  <si>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</si>
  <si>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</si>
  <si>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</si>
  <si>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</si>
  <si>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</si>
  <si>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</si>
  <si>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</si>
  <si>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</si>
  <si>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</si>
  <si>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</si>
  <si>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</si>
  <si>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</si>
  <si>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</si>
  <si>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</si>
  <si>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</si>
  <si>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</si>
  <si>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</si>
  <si>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</si>
  <si>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</si>
  <si>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</si>
  <si>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</si>
  <si>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</si>
  <si>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</si>
  <si>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</si>
  <si>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</si>
  <si>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</si>
  <si>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</si>
  <si>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</si>
  <si>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</si>
  <si>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</si>
  <si>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</si>
  <si>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</si>
  <si>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</si>
  <si>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</si>
  <si>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</si>
  <si>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</si>
  <si>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</si>
  <si>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</si>
  <si>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</si>
  <si>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</si>
  <si>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</si>
  <si>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</si>
  <si>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</si>
  <si>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</si>
  <si>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</si>
  <si>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</si>
  <si>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</si>
  <si>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</si>
  <si>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</si>
  <si>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</si>
  <si>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</si>
  <si>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</si>
  <si>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</si>
  <si>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</si>
  <si>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</si>
  <si>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</si>
  <si>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</si>
  <si>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</si>
  <si>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</si>
  <si>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</si>
  <si>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</si>
  <si>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</si>
  <si>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</si>
  <si>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</si>
  <si>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</si>
  <si>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</si>
  <si>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</si>
  <si>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</si>
  <si>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</si>
  <si>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</si>
  <si>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</si>
  <si>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</si>
  <si>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</si>
  <si>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</si>
  <si>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</si>
  <si>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</si>
  <si>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</si>
  <si>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</si>
  <si>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</si>
  <si>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</si>
  <si>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</si>
  <si>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</si>
  <si>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</si>
  <si>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</si>
  <si>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</si>
  <si>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</si>
  <si>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</si>
  <si>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</si>
  <si>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</si>
  <si>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</si>
  <si>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</si>
  <si>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</si>
  <si>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</si>
  <si>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</si>
  <si>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</si>
  <si>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</si>
  <si>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</si>
  <si>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</si>
  <si>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</si>
  <si>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</si>
  <si>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</si>
  <si>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</si>
  <si>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</si>
  <si>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</si>
  <si>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</si>
  <si>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</si>
  <si>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</si>
  <si>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</si>
  <si>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</si>
  <si>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</si>
  <si>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</si>
  <si>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</si>
  <si>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</si>
  <si>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</si>
  <si>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</si>
  <si>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</si>
  <si>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</si>
  <si>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</si>
  <si>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</si>
  <si>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</si>
  <si>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</si>
  <si>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</si>
  <si>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</si>
  <si>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</si>
  <si>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</si>
  <si>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</si>
  <si>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</si>
  <si>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</si>
  <si>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</si>
  <si>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</si>
  <si>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</si>
  <si>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</si>
  <si>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</si>
  <si>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</si>
  <si>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</si>
  <si>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</si>
  <si>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</si>
  <si>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</si>
  <si>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</si>
  <si>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</si>
  <si>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</si>
  <si>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</si>
  <si>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</si>
  <si>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</si>
  <si>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</si>
  <si>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</si>
  <si>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</si>
  <si>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</si>
  <si>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</si>
  <si>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</si>
  <si>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</si>
  <si>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</si>
  <si>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</si>
  <si>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</si>
  <si>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</si>
  <si>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</si>
  <si>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</si>
  <si>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</si>
  <si>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</si>
  <si>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</si>
  <si>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</si>
  <si>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</si>
  <si>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</si>
  <si>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</si>
  <si>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</si>
  <si>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</si>
  <si>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</si>
  <si>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</si>
  <si>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</si>
  <si>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</si>
  <si>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</si>
  <si>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</si>
  <si>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</si>
  <si>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</si>
  <si>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</si>
  <si>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</si>
  <si>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</si>
  <si>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</si>
  <si>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</si>
  <si>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</si>
  <si>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</si>
  <si>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</si>
  <si>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</si>
  <si>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</si>
  <si>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</si>
  <si>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</si>
  <si>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</si>
  <si>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</si>
  <si>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</si>
  <si>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</si>
  <si>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</si>
  <si>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</si>
  <si>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</si>
  <si>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</si>
  <si>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</si>
  <si>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</si>
  <si>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</si>
  <si>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</si>
  <si>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</si>
  <si>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</si>
  <si>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</si>
  <si>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</si>
  <si>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</si>
  <si>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</si>
  <si>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</si>
  <si>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</si>
  <si>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</si>
  <si>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</si>
  <si>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</si>
  <si>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</si>
  <si>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</si>
  <si>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</si>
  <si>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</si>
  <si>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</si>
  <si>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</si>
  <si>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</si>
  <si>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</si>
  <si>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</si>
  <si>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</si>
  <si>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</si>
  <si>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</si>
  <si>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</si>
  <si>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</si>
  <si>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</si>
  <si>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</si>
  <si>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</si>
  <si>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</si>
  <si>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</si>
  <si>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</si>
  <si>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</si>
  <si>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</si>
  <si>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</si>
  <si>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</si>
  <si>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</si>
  <si>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</si>
  <si>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</si>
  <si>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</si>
  <si>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</si>
  <si>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</si>
  <si>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</si>
  <si>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</si>
  <si>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</si>
  <si>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</si>
  <si>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</si>
  <si>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</si>
  <si>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</si>
  <si>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</si>
  <si>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</si>
  <si>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</si>
  <si>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</si>
  <si>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</si>
  <si>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</si>
  <si>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</si>
  <si>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</si>
  <si>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</si>
  <si>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</si>
  <si>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</si>
  <si>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</si>
  <si>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</si>
  <si>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</si>
  <si>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</si>
  <si>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</si>
  <si>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</si>
  <si>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</si>
  <si>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</si>
  <si>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</si>
  <si>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</si>
  <si>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</si>
  <si>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</si>
  <si>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</si>
  <si>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</si>
  <si>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</si>
  <si>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</si>
  <si>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</si>
  <si>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</si>
  <si>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</si>
  <si>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</si>
  <si>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</si>
  <si>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</si>
  <si>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</si>
  <si>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</si>
  <si>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</si>
  <si>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</si>
  <si>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</si>
  <si>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</si>
  <si>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</si>
  <si>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</si>
  <si>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</si>
  <si>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</si>
  <si>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</si>
  <si>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</si>
  <si>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</si>
  <si>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</si>
  <si>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</si>
  <si>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</si>
  <si>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</si>
  <si>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</si>
  <si>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</si>
  <si>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</si>
  <si>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</si>
  <si>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</si>
  <si>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</si>
  <si>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</si>
  <si>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</si>
  <si>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</si>
  <si>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</si>
  <si>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</si>
  <si>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</si>
  <si>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</si>
  <si>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</si>
  <si>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</si>
  <si>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</si>
  <si>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</si>
  <si>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</si>
  <si>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</si>
  <si>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</si>
  <si>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</si>
  <si>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</si>
  <si>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</si>
  <si>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</si>
  <si>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</si>
  <si>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</si>
  <si>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</si>
  <si>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</si>
  <si>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</si>
  <si>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</si>
  <si>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</si>
  <si>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</si>
  <si>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</si>
  <si>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</si>
  <si>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</si>
  <si>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</si>
  <si>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</si>
  <si>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</si>
  <si>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</si>
  <si>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</si>
  <si>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</si>
  <si>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</si>
  <si>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</si>
  <si>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</si>
  <si>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</si>
  <si>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</si>
  <si>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</si>
  <si>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</si>
  <si>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</si>
  <si>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</si>
  <si>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</si>
  <si>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</si>
  <si>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</si>
  <si>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</si>
  <si>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</si>
  <si>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</si>
  <si>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</si>
  <si>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</si>
  <si>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</si>
  <si>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</si>
  <si>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</si>
  <si>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</si>
  <si>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</si>
  <si>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</si>
  <si>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</si>
  <si>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</si>
  <si>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</si>
  <si>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</si>
  <si>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</si>
  <si>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</si>
  <si>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</si>
  <si>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</si>
  <si>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</si>
  <si>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</si>
  <si>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</si>
  <si>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</si>
  <si>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</si>
  <si>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</si>
  <si>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</si>
  <si>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</si>
  <si>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</si>
  <si>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</si>
  <si>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</si>
  <si>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</si>
  <si>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</si>
  <si>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</si>
  <si>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</si>
  <si>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</si>
  <si>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</si>
  <si>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</si>
  <si>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</si>
  <si>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</si>
  <si>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</si>
  <si>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</si>
  <si>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</si>
  <si>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</si>
  <si>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</si>
  <si>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</si>
  <si>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</si>
  <si>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</si>
  <si>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</si>
  <si>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</si>
  <si>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</si>
  <si>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</si>
  <si>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</si>
  <si>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</si>
  <si>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</si>
  <si>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</si>
  <si>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</si>
  <si>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</si>
  <si>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</si>
  <si>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</si>
  <si>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</si>
  <si>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</si>
  <si>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</si>
  <si>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</si>
  <si>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</si>
  <si>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</si>
  <si>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</si>
  <si>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</si>
  <si>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</si>
  <si>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</si>
  <si>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</si>
  <si>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</si>
  <si>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</si>
  <si>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</si>
  <si>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</si>
  <si>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</si>
  <si>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</si>
  <si>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</si>
  <si>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</si>
  <si>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</si>
  <si>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</si>
  <si>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</si>
  <si>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</si>
  <si>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</si>
  <si>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</si>
  <si>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</si>
  <si>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</si>
  <si>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</si>
  <si>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</si>
  <si>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</si>
  <si>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</si>
  <si>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</si>
  <si>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</si>
  <si>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</si>
  <si>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</si>
  <si>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</si>
  <si>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</si>
  <si>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</si>
  <si>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</si>
  <si>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</si>
  <si>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</si>
  <si>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</si>
  <si>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</si>
  <si>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</si>
  <si>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</si>
  <si>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</si>
  <si>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</si>
  <si>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</si>
  <si>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</si>
  <si>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</si>
  <si>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</si>
  <si>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</si>
  <si>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</si>
  <si>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</si>
  <si>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</si>
  <si>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</si>
  <si>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</si>
  <si>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</si>
  <si>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</si>
  <si>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</si>
  <si>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</si>
  <si>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</si>
  <si>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</si>
  <si>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</si>
  <si>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</si>
  <si>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</si>
  <si>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</si>
  <si>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</si>
  <si>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</si>
  <si>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</si>
  <si>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</si>
  <si>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</si>
  <si>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</si>
  <si>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</si>
  <si>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</si>
  <si>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</si>
  <si>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</si>
  <si>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</si>
  <si>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</si>
  <si>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</si>
  <si>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</si>
  <si>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</si>
  <si>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</si>
  <si>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</si>
  <si>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</si>
  <si>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</si>
  <si>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</si>
  <si>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</si>
  <si>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</si>
  <si>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</si>
  <si>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</si>
  <si>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</si>
  <si>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</si>
  <si>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</si>
  <si>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</si>
  <si>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</si>
  <si>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</si>
  <si>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</si>
  <si>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</si>
  <si>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</si>
  <si>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</si>
  <si>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</si>
  <si>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</si>
  <si>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</si>
  <si>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</si>
  <si>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</si>
  <si>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</si>
  <si>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</si>
  <si>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</si>
  <si>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</si>
  <si>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</si>
  <si>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</si>
  <si>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</si>
  <si>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</si>
  <si>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</si>
  <si>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</si>
  <si>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</si>
  <si>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</si>
  <si>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</si>
  <si>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</si>
  <si>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</si>
  <si>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</si>
  <si>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</si>
  <si>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</si>
  <si>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</si>
  <si>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</si>
  <si>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</si>
  <si>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</si>
  <si>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</si>
  <si>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</si>
  <si>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</si>
  <si>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</si>
  <si>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</si>
  <si>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</si>
  <si>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</si>
  <si>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</si>
  <si>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</si>
  <si>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</si>
  <si>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</si>
  <si>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</si>
  <si>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</si>
  <si>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</si>
  <si>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</si>
  <si>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</si>
  <si>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</si>
  <si>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</si>
  <si>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</si>
  <si>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</si>
  <si>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</si>
  <si>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</si>
  <si>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</si>
  <si>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</si>
  <si>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</si>
  <si>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</si>
  <si>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</si>
  <si>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</si>
  <si>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</si>
  <si>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</si>
  <si>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</si>
  <si>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</si>
  <si>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</si>
  <si>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</si>
  <si>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</si>
  <si>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</si>
  <si>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</si>
  <si>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</si>
  <si>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</si>
  <si>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</si>
  <si>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</si>
  <si>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</si>
  <si>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</si>
  <si>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</si>
  <si>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</si>
  <si>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</si>
  <si>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</si>
  <si>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</si>
  <si>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</si>
  <si>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</si>
  <si>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</si>
  <si>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</si>
  <si>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</si>
  <si>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</si>
  <si>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</si>
  <si>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</si>
  <si>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</si>
  <si>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</si>
  <si>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</si>
  <si>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</si>
  <si>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</si>
  <si>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</si>
  <si>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</si>
  <si>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</si>
  <si>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</si>
  <si>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</si>
  <si>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</si>
  <si>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</si>
  <si>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</si>
  <si>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</si>
  <si>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</si>
  <si>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</si>
  <si>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</si>
  <si>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</si>
  <si>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</si>
  <si>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</si>
  <si>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</si>
  <si>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</si>
  <si>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</si>
  <si>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</si>
  <si>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</si>
  <si>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</si>
  <si>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</si>
  <si>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</si>
  <si>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</si>
  <si>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</si>
  <si>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</si>
  <si>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</si>
  <si>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</si>
  <si>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</si>
  <si>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</si>
  <si>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</si>
  <si>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</si>
  <si>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</si>
  <si>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</si>
  <si>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</si>
  <si>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</si>
  <si>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</si>
  <si>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</si>
  <si>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</si>
  <si>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</si>
  <si>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</si>
  <si>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</si>
  <si>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</si>
  <si>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</si>
  <si>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</si>
  <si>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</si>
  <si>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</si>
  <si>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</si>
  <si>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</si>
  <si>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</si>
  <si>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</si>
  <si>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</si>
  <si>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</si>
  <si>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</si>
  <si>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</si>
  <si>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</si>
  <si>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</si>
  <si>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</si>
  <si>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</si>
  <si>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</si>
  <si>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</si>
  <si>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</si>
  <si>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</si>
  <si>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</si>
  <si>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</si>
  <si>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</si>
  <si>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</si>
  <si>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</si>
  <si>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</si>
  <si>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</si>
  <si>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</si>
  <si>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</si>
  <si>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</si>
  <si>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</si>
  <si>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</si>
  <si>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</si>
  <si>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</si>
  <si>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</si>
  <si>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</si>
  <si>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</si>
  <si>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</si>
  <si>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</si>
  <si>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</si>
  <si>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</si>
  <si>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</si>
  <si>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</si>
  <si>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</si>
  <si>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</si>
  <si>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</si>
  <si>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</si>
  <si>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</si>
  <si>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</si>
  <si>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</si>
  <si>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</si>
  <si>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</si>
  <si>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</si>
  <si>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</si>
  <si>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</si>
  <si>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</si>
  <si>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</si>
  <si>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</si>
  <si>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</si>
  <si>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</si>
  <si>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</si>
  <si>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</si>
  <si>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</si>
  <si>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</si>
  <si>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</si>
  <si>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</si>
  <si>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</si>
  <si>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</si>
  <si>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</si>
  <si>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</si>
  <si>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</si>
  <si>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</si>
  <si>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</si>
  <si>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</si>
  <si>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</si>
  <si>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</si>
  <si>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</si>
  <si>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</si>
  <si>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</si>
  <si>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</si>
  <si>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</si>
  <si>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</si>
  <si>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</si>
  <si>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</si>
  <si>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</si>
  <si>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</si>
  <si>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</si>
  <si>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</si>
  <si>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</si>
  <si>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</si>
  <si>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</si>
  <si>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</si>
  <si>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</si>
  <si>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</si>
  <si>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</si>
  <si>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</si>
  <si>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</si>
  <si>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</si>
  <si>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</si>
  <si>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</si>
  <si>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</si>
  <si>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</si>
  <si>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</si>
  <si>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</si>
  <si>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</si>
  <si>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</si>
  <si>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</si>
  <si>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</si>
  <si>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</si>
  <si>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</si>
  <si>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</si>
  <si>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</si>
  <si>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</si>
  <si>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</si>
  <si>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</si>
  <si>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</si>
  <si>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</si>
  <si>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</si>
  <si>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</si>
  <si>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</si>
  <si>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</si>
  <si>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</si>
  <si>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</si>
  <si>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</si>
  <si>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</si>
  <si>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</si>
  <si>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</si>
  <si>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</si>
  <si>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</si>
  <si>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</si>
  <si>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</si>
  <si>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</si>
  <si>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</si>
  <si>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</si>
  <si>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</si>
  <si>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</si>
  <si>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</si>
  <si>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</si>
  <si>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</si>
  <si>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</si>
  <si>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</si>
  <si>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</si>
  <si>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</si>
  <si>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</si>
  <si>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</si>
  <si>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</si>
  <si>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</si>
  <si>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</si>
  <si>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</si>
  <si>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</si>
  <si>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</si>
  <si>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</si>
  <si>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</si>
  <si>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</si>
  <si>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</si>
  <si>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</si>
  <si>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</si>
  <si>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</si>
  <si>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</si>
  <si>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</si>
  <si>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</si>
  <si>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</si>
  <si>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</si>
  <si>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</si>
  <si>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</si>
  <si>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</si>
  <si>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</si>
  <si>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</si>
  <si>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</si>
  <si>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</si>
  <si>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</si>
  <si>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</si>
  <si>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</si>
  <si>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</si>
  <si>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</si>
  <si>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</si>
  <si>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</si>
  <si>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</si>
  <si>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</si>
  <si>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</si>
  <si>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</si>
  <si>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</si>
  <si>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</si>
  <si>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</si>
  <si>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</si>
  <si>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</si>
  <si>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</si>
  <si>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</si>
  <si>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</si>
  <si>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</si>
  <si>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</si>
  <si>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</si>
  <si>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</si>
  <si>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</si>
  <si>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</si>
  <si>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</si>
  <si>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</si>
  <si>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</si>
  <si>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</si>
  <si>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</si>
  <si>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</si>
  <si>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</si>
  <si>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</si>
  <si>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</si>
  <si>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</si>
  <si>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</si>
  <si>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</si>
  <si>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</si>
  <si>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</si>
  <si>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</si>
  <si>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</si>
  <si>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</si>
  <si>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</si>
  <si>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</si>
  <si>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</si>
  <si>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</si>
  <si>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</si>
  <si>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</si>
  <si>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</si>
  <si>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</si>
  <si>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</si>
  <si>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</si>
  <si>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</si>
  <si>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</si>
  <si>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</si>
  <si>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</si>
  <si>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</si>
  <si>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</si>
  <si>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</si>
  <si>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</si>
  <si>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</si>
  <si>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</si>
  <si>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</si>
  <si>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</si>
  <si>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</si>
  <si>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</si>
  <si>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</si>
  <si>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</si>
  <si>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</si>
  <si>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</si>
  <si>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</si>
  <si>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</si>
  <si>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</si>
  <si>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</si>
  <si>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</si>
  <si>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</si>
  <si>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</si>
  <si>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</si>
  <si>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</si>
  <si>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</si>
  <si>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</si>
  <si>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</si>
  <si>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</si>
  <si>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</si>
  <si>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</si>
  <si>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</si>
  <si>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</si>
  <si>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</si>
  <si>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</si>
  <si>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</si>
  <si>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</si>
  <si>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</si>
  <si>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</si>
  <si>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</si>
  <si>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</si>
  <si>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</si>
  <si>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</si>
  <si>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</si>
  <si>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</si>
  <si>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</si>
  <si>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</si>
  <si>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</si>
  <si>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</si>
  <si>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</si>
  <si>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</si>
  <si>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</si>
  <si>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</si>
  <si>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</si>
  <si>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</si>
  <si>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</si>
  <si>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</si>
  <si>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</si>
  <si>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</si>
  <si>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</si>
  <si>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</si>
  <si>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</si>
  <si>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</si>
  <si>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</si>
  <si>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</si>
  <si>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</si>
  <si>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</si>
  <si>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</si>
  <si>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</si>
  <si>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</si>
  <si>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</si>
  <si>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</si>
  <si>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</si>
  <si>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</si>
  <si>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</si>
  <si>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</si>
  <si>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</si>
  <si>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</si>
  <si>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</si>
  <si>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</si>
  <si>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</si>
  <si>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</si>
  <si>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</si>
  <si>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</si>
  <si>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</si>
  <si>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</si>
  <si>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</si>
  <si>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</si>
  <si>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</si>
  <si>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</si>
  <si>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</si>
  <si>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</si>
  <si>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</si>
  <si>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</si>
  <si>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</si>
  <si>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</si>
  <si>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</si>
  <si>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</si>
  <si>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</si>
  <si>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</si>
  <si>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</si>
  <si>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</si>
  <si>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</si>
  <si>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</si>
  <si>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</si>
  <si>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</si>
  <si>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</si>
  <si>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</si>
  <si>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</si>
  <si>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</si>
  <si>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</si>
  <si>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</si>
  <si>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</si>
  <si>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</si>
  <si>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</si>
  <si>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</si>
  <si>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</si>
  <si>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</si>
  <si>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</si>
  <si>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</si>
  <si>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</si>
  <si>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</si>
  <si>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</si>
  <si>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</si>
  <si>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</si>
  <si>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</si>
  <si>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</si>
  <si>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</si>
  <si>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</si>
  <si>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</si>
  <si>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</si>
  <si>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</si>
  <si>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</si>
  <si>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</si>
  <si>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</si>
  <si>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</si>
  <si>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</si>
  <si>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</si>
  <si>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</si>
  <si>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</si>
  <si>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</si>
  <si>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</si>
  <si>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</si>
  <si>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</si>
  <si>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</si>
  <si>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</si>
  <si>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</si>
  <si>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</si>
  <si>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</si>
  <si>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</si>
  <si>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</si>
  <si>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</si>
  <si>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</si>
  <si>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</si>
  <si>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</si>
  <si>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</si>
  <si>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</si>
  <si>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</si>
  <si>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</si>
  <si>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</si>
  <si>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</si>
  <si>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</si>
  <si>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</si>
  <si>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</si>
  <si>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</si>
  <si>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</si>
  <si>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</si>
  <si>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</si>
  <si>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</si>
  <si>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</si>
  <si>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</si>
  <si>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</si>
  <si>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</si>
  <si>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</si>
  <si>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</si>
  <si>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</si>
  <si>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</si>
  <si>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</si>
  <si>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</si>
  <si>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</si>
  <si>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</si>
  <si>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</si>
  <si>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</si>
  <si>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</si>
  <si>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</si>
  <si>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</si>
  <si>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</si>
  <si>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</si>
  <si>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</si>
  <si>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</si>
  <si>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</si>
  <si>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</si>
  <si>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</si>
  <si>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</si>
  <si>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</si>
  <si>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</si>
  <si>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</si>
  <si>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</si>
  <si>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</si>
  <si>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</si>
  <si>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</si>
  <si>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</si>
  <si>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</si>
  <si>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</si>
  <si>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</si>
  <si>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</si>
  <si>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</si>
  <si>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</si>
  <si>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</si>
  <si>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</si>
  <si>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</si>
  <si>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</si>
  <si>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</si>
  <si>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</si>
  <si>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</si>
  <si>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</si>
  <si>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</si>
  <si>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</si>
  <si>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</si>
  <si>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</si>
  <si>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</si>
  <si>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</si>
  <si>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</si>
  <si>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</si>
  <si>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</si>
  <si>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</si>
  <si>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</si>
  <si>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</si>
  <si>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</si>
  <si>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</si>
  <si>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</si>
  <si>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</si>
  <si>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</si>
  <si>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</si>
  <si>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</si>
  <si>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</si>
  <si>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</si>
  <si>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</si>
  <si>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</si>
  <si>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</si>
  <si>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</si>
  <si>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</si>
  <si>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</si>
  <si>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</si>
  <si>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</si>
  <si>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</si>
  <si>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</si>
  <si>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</si>
  <si>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</si>
  <si>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</si>
  <si>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</si>
  <si>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</si>
  <si>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</si>
  <si>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</si>
  <si>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</si>
  <si>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</si>
  <si>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</si>
  <si>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</si>
  <si>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</si>
  <si>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</si>
  <si>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</si>
  <si>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</si>
  <si>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</si>
  <si>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</si>
  <si>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</si>
  <si>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</si>
  <si>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</si>
  <si>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</si>
  <si>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</si>
  <si>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</si>
  <si>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</si>
  <si>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</si>
  <si>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</si>
  <si>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</si>
  <si>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</si>
  <si>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</si>
  <si>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</si>
  <si>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</si>
  <si>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</si>
  <si>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</si>
  <si>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</si>
  <si>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</si>
  <si>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</si>
  <si>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</si>
  <si>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</si>
  <si>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</si>
  <si>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</si>
  <si>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</si>
  <si>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</si>
  <si>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</si>
  <si>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</si>
  <si>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</si>
  <si>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</si>
  <si>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</si>
  <si>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</si>
  <si>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</si>
  <si>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</si>
  <si>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</si>
  <si>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</si>
  <si>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</si>
  <si>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</si>
  <si>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</si>
  <si>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</si>
  <si>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</si>
  <si>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</si>
  <si>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</si>
  <si>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</si>
  <si>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</si>
  <si>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</si>
  <si>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</si>
  <si>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</si>
  <si>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</si>
  <si>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</si>
  <si>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</si>
  <si>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</si>
  <si>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</si>
  <si>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</si>
  <si>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</si>
  <si>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</si>
  <si>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</si>
  <si>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</si>
  <si>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</si>
  <si>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</si>
  <si>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</si>
  <si>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</si>
  <si>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</si>
  <si>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</si>
  <si>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</si>
  <si>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</si>
  <si>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</si>
  <si>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</si>
  <si>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</si>
  <si>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</si>
  <si>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</si>
  <si>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</si>
  <si>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</si>
  <si>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</si>
  <si>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</si>
  <si>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</si>
  <si>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</si>
  <si>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</si>
  <si>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</si>
  <si>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</si>
  <si>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</si>
  <si>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</si>
  <si>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</si>
  <si>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</si>
  <si>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</si>
  <si>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</si>
  <si>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</si>
  <si>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</si>
  <si>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</si>
  <si>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</si>
  <si>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</si>
  <si>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</si>
  <si>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</si>
  <si>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</si>
  <si>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</si>
  <si>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</si>
  <si>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</si>
  <si>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</si>
  <si>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</si>
  <si>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</si>
  <si>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</si>
  <si>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</si>
  <si>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</si>
  <si>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</si>
  <si>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</si>
  <si>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</si>
  <si>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</si>
  <si>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</si>
  <si>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</si>
  <si>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</si>
  <si>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</si>
  <si>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</si>
  <si>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</si>
  <si>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</si>
  <si>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</si>
  <si>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</si>
  <si>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</si>
  <si>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</si>
  <si>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</si>
  <si>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</si>
  <si>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</si>
  <si>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</si>
  <si>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</si>
  <si>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</si>
  <si>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</si>
  <si>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</si>
  <si>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</si>
  <si>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</si>
  <si>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</si>
  <si>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</si>
  <si>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</si>
  <si>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</si>
  <si>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</si>
  <si>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</si>
  <si>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</si>
  <si>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</si>
  <si>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</si>
  <si>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</si>
  <si>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</si>
  <si>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</si>
  <si>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</si>
  <si>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</si>
  <si>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</si>
  <si>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</si>
  <si>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</si>
  <si>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</si>
  <si>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</si>
  <si>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</si>
  <si>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</si>
  <si>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</si>
  <si>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</si>
  <si>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</si>
  <si>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</si>
  <si>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</si>
  <si>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</si>
  <si>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</si>
  <si>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</si>
  <si>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</si>
  <si>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</si>
  <si>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</si>
  <si>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</si>
  <si>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</si>
  <si>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</si>
  <si>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</si>
  <si>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</si>
  <si>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</si>
  <si>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</si>
  <si>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</si>
  <si>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</si>
  <si>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</si>
  <si>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</si>
  <si>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</si>
  <si>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</si>
  <si>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</si>
  <si>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</si>
  <si>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</si>
  <si>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</si>
  <si>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</si>
  <si>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</si>
  <si>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</si>
  <si>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</si>
  <si>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</si>
  <si>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</si>
  <si>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</si>
  <si>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</si>
  <si>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</si>
  <si>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</si>
  <si>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</si>
  <si>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</si>
  <si>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</si>
  <si>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</si>
  <si>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</si>
  <si>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</si>
  <si>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</si>
  <si>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</si>
  <si>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</si>
  <si>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</si>
  <si>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</si>
  <si>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</si>
  <si>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</si>
  <si>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</si>
  <si>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</si>
  <si>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</si>
  <si>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</si>
  <si>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</si>
  <si>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</si>
  <si>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</si>
  <si>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</si>
  <si>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</si>
  <si>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</si>
  <si>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</si>
  <si>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</si>
  <si>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</si>
  <si>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</si>
  <si>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</si>
  <si>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</si>
  <si>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</si>
  <si>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</si>
  <si>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</si>
  <si>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</si>
  <si>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</si>
  <si>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</si>
  <si>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</si>
  <si>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</si>
  <si>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</si>
  <si>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</si>
  <si>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</si>
  <si>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</si>
  <si>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</si>
  <si>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</si>
  <si>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</si>
  <si>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</si>
  <si>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</si>
  <si>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</si>
  <si>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</si>
  <si>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</si>
  <si>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</si>
  <si>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</si>
  <si>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</si>
  <si>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</si>
  <si>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</si>
  <si>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</si>
  <si>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</si>
  <si>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</si>
  <si>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</si>
  <si>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</si>
  <si>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</si>
  <si>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</si>
  <si>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</si>
  <si>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</si>
  <si>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</si>
  <si>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</si>
  <si>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</si>
  <si>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</si>
  <si>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</si>
  <si>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</si>
  <si>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</si>
  <si>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</si>
  <si>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</si>
  <si>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</si>
  <si>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</si>
  <si>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</si>
  <si>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</si>
  <si>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</si>
  <si>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</si>
  <si>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</si>
  <si>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</si>
  <si>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</si>
  <si>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</si>
  <si>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</si>
  <si>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</si>
  <si>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</si>
  <si>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</si>
  <si>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</si>
  <si>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</si>
  <si>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</si>
  <si>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</si>
  <si>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</si>
  <si>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</si>
  <si>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</si>
  <si>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</si>
  <si>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</si>
  <si>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</si>
  <si>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</si>
  <si>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</si>
  <si>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</si>
  <si>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</si>
  <si>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</si>
  <si>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</si>
  <si>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</si>
  <si>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</si>
  <si>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</si>
  <si>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</si>
  <si>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</si>
  <si>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</si>
  <si>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</si>
  <si>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</si>
  <si>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</si>
  <si>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</si>
  <si>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</si>
  <si>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</si>
  <si>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</si>
  <si>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</si>
  <si>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</si>
  <si>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</si>
  <si>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</si>
  <si>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</si>
  <si>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</si>
  <si>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</si>
  <si>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</si>
  <si>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</si>
  <si>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</si>
  <si>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</si>
  <si>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</si>
  <si>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</si>
  <si>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</si>
  <si>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</si>
  <si>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</si>
  <si>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</si>
  <si>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</si>
  <si>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</si>
  <si>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</si>
  <si>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</si>
  <si>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</si>
  <si>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</si>
  <si>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</si>
  <si>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</si>
  <si>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</si>
  <si>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</si>
  <si>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</si>
  <si>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</si>
  <si>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</si>
  <si>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</si>
  <si>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</si>
  <si>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</si>
  <si>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</si>
  <si>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</si>
  <si>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</si>
  <si>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</si>
  <si>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</si>
  <si>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</si>
  <si>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</si>
  <si>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</si>
  <si>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</si>
  <si>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</si>
  <si>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</si>
  <si>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</si>
  <si>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</si>
  <si>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</si>
  <si>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</si>
  <si>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</si>
  <si>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</si>
  <si>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</si>
  <si>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</si>
  <si>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</si>
  <si>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</si>
  <si>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</si>
  <si>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</si>
  <si>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</si>
  <si>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</si>
  <si>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</si>
  <si>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</si>
  <si>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</si>
  <si>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</si>
  <si>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</si>
  <si>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</si>
  <si>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</si>
  <si>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</si>
  <si>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</si>
  <si>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</si>
  <si>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</si>
  <si>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</si>
  <si>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</si>
  <si>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</si>
  <si>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</si>
  <si>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</si>
  <si>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</si>
  <si>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</si>
  <si>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</si>
  <si>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</si>
  <si>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</si>
  <si>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</si>
  <si>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</si>
  <si>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</si>
  <si>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</si>
  <si>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</si>
  <si>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</si>
  <si>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</si>
  <si>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</si>
  <si>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</si>
  <si>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</si>
  <si>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</si>
  <si>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</si>
  <si>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</si>
  <si>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</si>
  <si>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</si>
  <si>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</si>
  <si>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</si>
  <si>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</si>
  <si>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</si>
  <si>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</si>
  <si>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</si>
  <si>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</si>
  <si>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</si>
  <si>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</si>
  <si>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</si>
  <si>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</si>
  <si>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</si>
  <si>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</si>
  <si>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</si>
  <si>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</si>
  <si>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</si>
  <si>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</si>
  <si>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</si>
  <si>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</si>
  <si>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</si>
  <si>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</si>
  <si>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</si>
  <si>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</si>
  <si>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</si>
  <si>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</si>
  <si>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</si>
  <si>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</si>
  <si>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</si>
  <si>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</si>
  <si>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</si>
  <si>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</si>
  <si>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</si>
  <si>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</si>
  <si>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</si>
  <si>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</si>
  <si>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</si>
  <si>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</si>
  <si>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</si>
  <si>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</si>
  <si>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</si>
  <si>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</si>
  <si>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</si>
  <si>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</si>
  <si>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</si>
  <si>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</si>
  <si>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</si>
  <si>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</si>
  <si>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</si>
  <si>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</si>
  <si>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</si>
  <si>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</si>
  <si>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</si>
  <si>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</si>
  <si>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</si>
  <si>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</si>
  <si>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</si>
  <si>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</si>
  <si>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</si>
  <si>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</si>
  <si>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</si>
  <si>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</si>
  <si>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</si>
  <si>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</si>
  <si>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</si>
  <si>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</si>
  <si>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</si>
  <si>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</si>
  <si>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</si>
  <si>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</si>
  <si>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</si>
  <si>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</si>
  <si>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</si>
  <si>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</si>
  <si>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</si>
  <si>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</si>
  <si>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</si>
  <si>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</si>
  <si>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</si>
  <si>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</si>
  <si>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</si>
  <si>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</si>
  <si>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</si>
  <si>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</si>
  <si>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HsbcRBBT{P+I</t>
  </si>
  <si>
    <t>after P+I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</si>
</sst>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JZ1" zoomScaleNormal="100" workbookViewId="0">
      <selection activeCell="KF4" sqref="KF4:KG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3044</v>
      </c>
      <c r="KI1" s="891"/>
      <c r="KJ1" s="892" t="s">
        <v>816</v>
      </c>
      <c r="KK1" s="892"/>
      <c r="KL1" s="889" t="s">
        <v>1748</v>
      </c>
      <c r="KM1" s="889"/>
      <c r="KN1" s="891" t="s">
        <v>3075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890" t="s">
        <v>3054</v>
      </c>
      <c r="KI2" s="268">
        <f>KI5+KI3</f>
        <v>80796.44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3016.6600000000035</v>
      </c>
      <c r="KN2" s="890" t="s">
        <v>3054</v>
      </c>
      <c r="KO2" s="268">
        <f>KO5+KO3</f>
        <v>78181.440000000002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3041</v>
      </c>
      <c r="KI3" s="268">
        <v>-100000</v>
      </c>
      <c r="KK3" s="492"/>
      <c r="KL3" s="890" t="s">
        <v>2395</v>
      </c>
      <c r="KM3" s="273">
        <f>KM2-KK29-KK28</f>
        <v>1744.3840000000034</v>
      </c>
      <c r="KN3" s="890" t="s">
        <v>3041</v>
      </c>
      <c r="KO3" s="268">
        <v>-100000</v>
      </c>
      <c r="KP3" s="606"/>
    </row>
    <row r="4" spans="1:303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-0.17999999999710781</v>
      </c>
      <c r="KN4" s="906"/>
      <c r="KO4" s="268"/>
      <c r="KP4" s="606"/>
    </row>
    <row r="5" spans="1:303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3046</v>
      </c>
      <c r="KI5" s="363">
        <f>SUM(KI6:KI36)</f>
        <v>180796.44</v>
      </c>
      <c r="KJ5" s="890" t="s">
        <v>2658</v>
      </c>
      <c r="KK5" s="541"/>
      <c r="KL5" s="890" t="s">
        <v>352</v>
      </c>
      <c r="KM5" s="273">
        <f>SUM(KM6:KM51)</f>
        <v>3016.8400000000006</v>
      </c>
      <c r="KN5" s="890" t="s">
        <v>3046</v>
      </c>
      <c r="KO5" s="363">
        <f>SUM(KO6:KO38)</f>
        <v>178181.44</v>
      </c>
      <c r="KP5" s="606"/>
      <c r="KQ5" s="909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9" t="s">
        <v>3082</v>
      </c>
      <c r="KI6" s="268">
        <v>-70600</v>
      </c>
      <c r="KJ6" s="890" t="s">
        <v>3065</v>
      </c>
      <c r="KK6" s="492">
        <v>-5.01</v>
      </c>
      <c r="KL6" s="815" t="s">
        <v>1002</v>
      </c>
      <c r="KM6" s="580"/>
      <c r="KN6" s="909" t="s">
        <v>3082</v>
      </c>
      <c r="KO6" s="268">
        <v>-70600</v>
      </c>
      <c r="KP6" s="606"/>
      <c r="KQ6" s="909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4">
        <f>ABS(KC3+KC4)</f>
        <v>211000</v>
      </c>
      <c r="KF7" s="346" t="s">
        <v>3020</v>
      </c>
      <c r="KG7" s="849">
        <v>10.25</v>
      </c>
      <c r="KH7" s="890" t="s">
        <v>3083</v>
      </c>
      <c r="KI7" s="268">
        <f>-135000</f>
        <v>-135000</v>
      </c>
      <c r="KK7" s="492"/>
      <c r="KL7" s="389" t="s">
        <v>1863</v>
      </c>
      <c r="KM7" s="61"/>
      <c r="KN7" s="909" t="s">
        <v>3085</v>
      </c>
      <c r="KO7" s="268">
        <v>-130947</v>
      </c>
      <c r="KP7" s="607" t="s">
        <v>3086</v>
      </c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9" t="s">
        <v>3078</v>
      </c>
      <c r="KI8" s="492">
        <v>4053</v>
      </c>
      <c r="KJ8" s="890" t="s">
        <v>2964</v>
      </c>
      <c r="KK8" s="514"/>
      <c r="KL8" s="346" t="s">
        <v>3071</v>
      </c>
      <c r="KM8" s="890">
        <v>1112.4000000000001</v>
      </c>
      <c r="KN8" s="909" t="s">
        <v>3078</v>
      </c>
      <c r="KO8" s="492">
        <v>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896" t="s">
        <v>2672</v>
      </c>
      <c r="KI9" s="442">
        <v>-82000</v>
      </c>
      <c r="KJ9" s="890" t="s">
        <v>2993</v>
      </c>
      <c r="KK9" s="493"/>
      <c r="KL9" s="346" t="s">
        <v>1863</v>
      </c>
      <c r="KN9" s="896" t="s">
        <v>2672</v>
      </c>
      <c r="KO9" s="442">
        <v>-82000</v>
      </c>
      <c r="KP9" s="607">
        <v>45172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7" t="s">
        <v>2671</v>
      </c>
      <c r="KI10" s="268">
        <v>-4000</v>
      </c>
      <c r="KJ10" s="890" t="s">
        <v>2979</v>
      </c>
      <c r="KK10" s="725"/>
      <c r="KL10" s="333" t="s">
        <v>3063</v>
      </c>
      <c r="KM10" s="492"/>
      <c r="KN10" s="897" t="s">
        <v>2671</v>
      </c>
      <c r="KO10" s="268">
        <v>-4000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205" t="s">
        <v>3014</v>
      </c>
      <c r="KI11" s="973" t="s">
        <v>3040</v>
      </c>
      <c r="KJ11" s="890" t="s">
        <v>1799</v>
      </c>
      <c r="KK11" s="725"/>
      <c r="KL11" s="333" t="s">
        <v>3063</v>
      </c>
      <c r="KM11" s="492"/>
      <c r="KN11" s="205" t="s">
        <v>3068</v>
      </c>
      <c r="KO11" s="908" t="s">
        <v>3069</v>
      </c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3048</v>
      </c>
      <c r="KE12" s="725">
        <v>46</v>
      </c>
      <c r="KF12" s="245" t="s">
        <v>2986</v>
      </c>
      <c r="KG12" s="492">
        <v>136363</v>
      </c>
      <c r="KH12" s="205" t="s">
        <v>3030</v>
      </c>
      <c r="KI12" s="973"/>
      <c r="KJ12" s="9" t="s">
        <v>2929</v>
      </c>
      <c r="KK12" s="726"/>
      <c r="KL12" s="245" t="s">
        <v>1863</v>
      </c>
      <c r="KM12" s="492"/>
      <c r="KN12" s="893" t="s">
        <v>2994</v>
      </c>
      <c r="KO12" s="442">
        <v>360001</v>
      </c>
      <c r="KP12" s="606">
        <v>45171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3081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3079</v>
      </c>
      <c r="KG13" s="492">
        <v>281.16000000000003</v>
      </c>
      <c r="KH13" s="893" t="s">
        <v>2994</v>
      </c>
      <c r="KI13" s="442">
        <v>366011</v>
      </c>
      <c r="KJ13" s="950" t="s">
        <v>2980</v>
      </c>
      <c r="KK13" s="950"/>
      <c r="KL13" s="245" t="s">
        <v>3077</v>
      </c>
      <c r="KM13" s="492">
        <f>KM14*9</f>
        <v>1272.2760000000001</v>
      </c>
      <c r="KN13" s="897" t="s">
        <v>2992</v>
      </c>
      <c r="KO13" s="268">
        <v>100029</v>
      </c>
      <c r="KP13" s="606">
        <v>45172</v>
      </c>
      <c r="KQ13" t="s">
        <v>3076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7" t="s">
        <v>2992</v>
      </c>
      <c r="KI14" s="268">
        <v>100032</v>
      </c>
      <c r="KJ14" s="9"/>
      <c r="KK14" s="726"/>
      <c r="KL14" s="345" t="s">
        <v>3080</v>
      </c>
      <c r="KM14" s="505">
        <f>1413.64/10</f>
        <v>141.364</v>
      </c>
      <c r="KN14" s="890" t="s">
        <v>2508</v>
      </c>
      <c r="KO14" s="268">
        <v>0</v>
      </c>
      <c r="KP14" s="606">
        <v>45171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5" t="s">
        <v>3032</v>
      </c>
      <c r="KI15" s="605"/>
      <c r="KJ15" s="890" t="s">
        <v>2963</v>
      </c>
      <c r="KK15" s="726"/>
      <c r="KL15" s="345" t="s">
        <v>3079</v>
      </c>
      <c r="KM15" s="442"/>
      <c r="KN15" s="895" t="s">
        <v>3032</v>
      </c>
      <c r="KO15" s="605"/>
      <c r="KP15" s="606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320" t="s">
        <v>3031</v>
      </c>
      <c r="KI16" s="403">
        <v>30</v>
      </c>
      <c r="KJ16" s="9" t="s">
        <v>3050</v>
      </c>
      <c r="KK16" s="726"/>
      <c r="KL16" s="345" t="s">
        <v>2550</v>
      </c>
      <c r="KM16" s="61"/>
      <c r="KN16" s="320" t="s">
        <v>3031</v>
      </c>
      <c r="KO16" s="403">
        <v>30</v>
      </c>
      <c r="KP16" s="606">
        <v>45169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205" t="s">
        <v>3033</v>
      </c>
      <c r="KI17" s="359">
        <f>686-1000</f>
        <v>-314</v>
      </c>
      <c r="KJ17" s="9" t="s">
        <v>3051</v>
      </c>
      <c r="KK17" s="726"/>
      <c r="KL17" s="345" t="s">
        <v>3024</v>
      </c>
      <c r="KM17" s="61"/>
      <c r="KN17" s="205" t="s">
        <v>3067</v>
      </c>
      <c r="KO17" s="359">
        <f>686-1000</f>
        <v>-314</v>
      </c>
      <c r="KP17" s="606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3052</v>
      </c>
      <c r="KI18" s="359"/>
      <c r="KJ18" s="896" t="s">
        <v>2844</v>
      </c>
      <c r="KK18" s="726"/>
      <c r="KL18" s="345" t="s">
        <v>2618</v>
      </c>
      <c r="KM18" s="534"/>
      <c r="KN18" s="896" t="s">
        <v>1094</v>
      </c>
      <c r="KO18" s="442">
        <v>-501</v>
      </c>
      <c r="KP18" s="606">
        <v>45170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896" t="s">
        <v>1094</v>
      </c>
      <c r="KI19" s="442">
        <v>-1680</v>
      </c>
      <c r="KJ19" s="9" t="s">
        <v>3055</v>
      </c>
      <c r="KK19" s="726">
        <v>20.67</v>
      </c>
      <c r="KL19" s="345" t="s">
        <v>1195</v>
      </c>
      <c r="KM19" s="61"/>
      <c r="KN19" s="205" t="s">
        <v>3066</v>
      </c>
      <c r="KO19" s="890">
        <f>KN20-0.99*195000</f>
        <v>-272</v>
      </c>
      <c r="KP19" s="108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3049</v>
      </c>
      <c r="KF20" s="345" t="s">
        <v>2364</v>
      </c>
      <c r="KG20" s="61">
        <f>14.89+17.36+13.36+15.59+10+15.78+15.59</f>
        <v>102.57000000000001</v>
      </c>
      <c r="KH20" s="205" t="s">
        <v>3036</v>
      </c>
      <c r="KI20" s="890">
        <f>KH21-0.99*195000</f>
        <v>-242</v>
      </c>
      <c r="KJ20" s="9" t="s">
        <v>3062</v>
      </c>
      <c r="KK20" s="510">
        <v>380.32</v>
      </c>
      <c r="KL20" s="345" t="s">
        <v>2801</v>
      </c>
      <c r="KM20" s="61"/>
      <c r="KN20" s="885">
        <v>192778</v>
      </c>
      <c r="KO20" s="894"/>
      <c r="KP20" s="606">
        <v>45171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885">
        <v>192808</v>
      </c>
      <c r="KI21" s="894"/>
      <c r="KJ21" s="9" t="s">
        <v>3060</v>
      </c>
      <c r="KK21" s="510">
        <v>5.68</v>
      </c>
      <c r="KL21" s="345" t="s">
        <v>3047</v>
      </c>
      <c r="KM21" s="61"/>
      <c r="KN21" s="893" t="s">
        <v>2789</v>
      </c>
      <c r="KO21" s="268">
        <v>2600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3043</v>
      </c>
      <c r="KG22" s="61">
        <v>108.001</v>
      </c>
      <c r="KH22" s="893" t="s">
        <v>2789</v>
      </c>
      <c r="KI22" s="268">
        <v>2600</v>
      </c>
      <c r="KJ22" s="900" t="s">
        <v>3061</v>
      </c>
      <c r="KL22" s="345" t="s">
        <v>2856</v>
      </c>
      <c r="KM22" s="203">
        <v>10.8</v>
      </c>
      <c r="KN22" s="897" t="s">
        <v>2790</v>
      </c>
      <c r="KO22" s="268">
        <v>1001</v>
      </c>
      <c r="KP22" s="606">
        <v>45171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7" t="s">
        <v>2790</v>
      </c>
      <c r="KI23" s="268">
        <v>1</v>
      </c>
      <c r="KL23" s="345" t="s">
        <v>2364</v>
      </c>
      <c r="KM23" s="61"/>
      <c r="KN23" s="897" t="s">
        <v>2791</v>
      </c>
      <c r="KO23" s="517">
        <v>1408</v>
      </c>
      <c r="KP23" s="606">
        <v>45171</v>
      </c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3042</v>
      </c>
      <c r="KF24" s="337" t="s">
        <v>2999</v>
      </c>
      <c r="KG24" s="533">
        <v>10</v>
      </c>
      <c r="KH24" s="897" t="s">
        <v>2791</v>
      </c>
      <c r="KI24" s="517">
        <v>408</v>
      </c>
      <c r="KL24" s="337" t="s">
        <v>1863</v>
      </c>
      <c r="KM24" s="61"/>
      <c r="KN24" s="897" t="s">
        <v>2794</v>
      </c>
      <c r="KO24" s="268" t="s">
        <v>2129</v>
      </c>
      <c r="KP24" s="606"/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5"/>
      <c r="KE25" s="905"/>
      <c r="KF25" s="337" t="s">
        <v>3002</v>
      </c>
      <c r="KG25" s="533">
        <v>38</v>
      </c>
      <c r="KH25" s="897" t="s">
        <v>2794</v>
      </c>
      <c r="KI25" s="268" t="s">
        <v>2129</v>
      </c>
      <c r="KL25" s="337" t="s">
        <v>3064</v>
      </c>
      <c r="KM25" s="61">
        <v>30</v>
      </c>
      <c r="KN25" s="897" t="s">
        <v>3059</v>
      </c>
      <c r="KO25" s="268">
        <v>12</v>
      </c>
      <c r="KP25" s="606">
        <v>45170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5"/>
      <c r="KE26" s="905"/>
      <c r="KF26" s="337" t="s">
        <v>3007</v>
      </c>
      <c r="KG26" s="533">
        <v>25.9</v>
      </c>
      <c r="KH26" s="897" t="s">
        <v>2683</v>
      </c>
      <c r="KI26" s="268">
        <v>15</v>
      </c>
      <c r="KL26" s="337" t="s">
        <v>1863</v>
      </c>
      <c r="KN26" s="896" t="s">
        <v>3084</v>
      </c>
      <c r="KO26" s="2">
        <v>80</v>
      </c>
      <c r="KP26" s="606">
        <v>45171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6" t="s">
        <v>2679</v>
      </c>
      <c r="KI27" s="2">
        <v>130</v>
      </c>
      <c r="KJ27" s="888" t="s">
        <v>2778</v>
      </c>
      <c r="KK27" s="888"/>
      <c r="KL27" s="337" t="s">
        <v>1863</v>
      </c>
      <c r="KM27" s="533"/>
      <c r="KN27" s="898" t="s">
        <v>2451</v>
      </c>
      <c r="KO27" s="2">
        <v>1000</v>
      </c>
      <c r="KP27" s="108">
        <v>45171</v>
      </c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2678</v>
      </c>
      <c r="KI28" s="2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2469</v>
      </c>
      <c r="KO28" s="61"/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8" t="s">
        <v>2451</v>
      </c>
      <c r="KI29" s="2">
        <v>1000</v>
      </c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2947</v>
      </c>
      <c r="KO29" s="61">
        <v>1.64</v>
      </c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5" t="s">
        <v>2469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3016</v>
      </c>
      <c r="KO30" s="61"/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2947</v>
      </c>
      <c r="KI31" s="61">
        <v>1.64</v>
      </c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3025</v>
      </c>
      <c r="KO31" s="283">
        <v>52.8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KC19+KE36-KI27</f>
        <v>190</v>
      </c>
      <c r="KH32" s="895" t="s">
        <v>3016</v>
      </c>
      <c r="KI32" s="61"/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3035</v>
      </c>
      <c r="KO32" s="890">
        <v>104</v>
      </c>
    </row>
    <row r="33" spans="1:303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3025</v>
      </c>
      <c r="KI33" s="283">
        <v>52.8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2420</v>
      </c>
    </row>
    <row r="34" spans="1:303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3035</v>
      </c>
      <c r="KI34" s="890">
        <v>104</v>
      </c>
      <c r="KJ34" s="337" t="s">
        <v>3010</v>
      </c>
      <c r="KK34" s="868">
        <f>SUM(KM26:KM29)</f>
        <v>0</v>
      </c>
      <c r="KL34" s="386" t="s">
        <v>1411</v>
      </c>
      <c r="KM34" s="408">
        <f>KI27+KK36-KO26</f>
        <v>50</v>
      </c>
      <c r="KN34" s="895" t="s">
        <v>3070</v>
      </c>
      <c r="KO34" s="2">
        <v>194</v>
      </c>
    </row>
    <row r="35" spans="1:303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2420</v>
      </c>
      <c r="KL35" s="409">
        <v>30</v>
      </c>
      <c r="KM35" s="816" t="s">
        <v>2219</v>
      </c>
      <c r="KN35" s="901" t="s">
        <v>3058</v>
      </c>
      <c r="KO35" s="2">
        <v>30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3053</v>
      </c>
      <c r="KI36" s="2">
        <v>194</v>
      </c>
      <c r="KJ36" s="341" t="s">
        <v>3045</v>
      </c>
      <c r="KK36" s="869">
        <v>0</v>
      </c>
      <c r="KL36" s="409">
        <v>6</v>
      </c>
      <c r="KM36" s="543" t="s">
        <v>3074</v>
      </c>
      <c r="KN36" s="901" t="s">
        <v>3057</v>
      </c>
      <c r="KO36" s="2">
        <v>30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L37" s="409">
        <v>10</v>
      </c>
      <c r="KM37" s="543" t="s">
        <v>3072</v>
      </c>
      <c r="KN37" s="901" t="s">
        <v>3056</v>
      </c>
      <c r="KO37" s="890">
        <v>242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3073</v>
      </c>
      <c r="KN38" s="907"/>
      <c r="KO38" s="2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H39" s="890" t="s">
        <v>506</v>
      </c>
      <c r="KK39" s="896"/>
      <c r="KL39" s="409"/>
      <c r="KM39" s="543"/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93</v>
      </c>
      <c r="KK40" s="896"/>
      <c r="KL40" s="409"/>
      <c r="KM40" s="543"/>
      <c r="KN40" s="890" t="s">
        <v>93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2" t="s">
        <v>3009</v>
      </c>
      <c r="KG41" s="849">
        <v>39.700000000000003</v>
      </c>
      <c r="KH41" s="890" t="s">
        <v>1034</v>
      </c>
      <c r="KI41" s="890"/>
      <c r="KJ41" s="890"/>
      <c r="KK41" s="890"/>
      <c r="KL41" s="882"/>
      <c r="KM41" s="532"/>
      <c r="KN41" s="890" t="s">
        <v>1034</v>
      </c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2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 s="745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2" t="s">
        <v>3004</v>
      </c>
      <c r="KG44" s="849">
        <v>37.700000000000003</v>
      </c>
      <c r="KM44" s="4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2" t="s">
        <v>3003</v>
      </c>
      <c r="KG45" s="849">
        <v>35.25</v>
      </c>
      <c r="KQ45" s="807"/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3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301">
      <c r="IJ66" s="398"/>
      <c r="IK66" s="344"/>
      <c r="IP66" s="400"/>
      <c r="JZ66" s="837" t="s">
        <v>2918</v>
      </c>
      <c r="KA66" s="796">
        <v>9.8000000000000007</v>
      </c>
    </row>
    <row r="67" spans="111:301">
      <c r="IK67" s="493"/>
      <c r="IM67" s="390"/>
      <c r="IP67" s="400"/>
      <c r="IS67" s="390"/>
      <c r="JZ67" s="835" t="s">
        <v>2958</v>
      </c>
      <c r="KA67" s="835">
        <v>9.77</v>
      </c>
      <c r="KI67" s="390"/>
      <c r="KO67" s="390"/>
    </row>
    <row r="68" spans="111:301">
      <c r="IJ68" s="400"/>
      <c r="IP68" s="400"/>
      <c r="JZ68" s="835" t="s">
        <v>2957</v>
      </c>
      <c r="KA68" s="835">
        <v>11.9</v>
      </c>
    </row>
    <row r="69" spans="111:301">
      <c r="HO69" s="390"/>
      <c r="IG69" s="390"/>
      <c r="IJ69" s="400"/>
      <c r="JZ69" s="835" t="s">
        <v>2959</v>
      </c>
      <c r="KA69" s="835">
        <v>6.62</v>
      </c>
    </row>
    <row r="70" spans="111:301">
      <c r="IJ70" s="400"/>
      <c r="JZ70" s="11" t="s">
        <v>2905</v>
      </c>
      <c r="KA70" s="807">
        <v>69</v>
      </c>
    </row>
    <row r="71" spans="111:301">
      <c r="IJ71" s="400"/>
      <c r="JZ71" s="11" t="s">
        <v>2928</v>
      </c>
      <c r="KA71" s="796">
        <v>8</v>
      </c>
    </row>
    <row r="72" spans="111:301">
      <c r="IJ72" s="400"/>
      <c r="JY72" s="796" t="s">
        <v>2878</v>
      </c>
      <c r="JZ72" s="845" t="s">
        <v>2977</v>
      </c>
      <c r="KA72" s="843">
        <v>29.7</v>
      </c>
    </row>
    <row r="73" spans="111:301">
      <c r="IJ73" s="400"/>
      <c r="JZ73" s="11" t="s">
        <v>2940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J13:KK13"/>
    <mergeCell ref="KI11:KI12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3013</v>
      </c>
      <c r="S4" s="921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2023-09-03T05:12:46Z</dcterms:modified>
</cp:coreProperties>
</file>