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575B61E2-2400-49D9-9B76-704B854A170A}" xr6:coauthVersionLast="38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KY24" i="32" l="1"/>
  <c r="KW17" i="32" l="1"/>
  <c r="KW2" i="32" s="1"/>
  <c r="KS8" i="32"/>
  <c r="KP25" i="32"/>
  <c r="KS30" i="32"/>
  <c r="KY38" i="32"/>
  <c r="KY5" i="32" s="1"/>
  <c r="LA10" i="32"/>
  <c r="LA21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<sst xmlns="http://schemas.openxmlformats.org/spreadsheetml/2006/main" count="7647" uniqueCount="3131">
  <si>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</si>
  <si>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</si>
  <si>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</si>
  <si>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</si>
  <si>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</si>
  <si>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</si>
  <si>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</si>
  <si>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</si>
  <si>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</si>
  <si>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</si>
  <si>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</si>
  <si>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</si>
  <si>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</si>
  <si>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</si>
  <si>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</si>
  <si>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</si>
  <si>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</si>
  <si>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</si>
  <si>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</si>
  <si>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</si>
  <si>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</si>
  <si>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</si>
  <si>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</si>
  <si>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</si>
  <si>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</si>
  <si>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</si>
  <si>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</si>
  <si>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</si>
  <si>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</si>
  <si>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</si>
  <si>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</si>
  <si>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</si>
  <si>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</si>
  <si>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</si>
  <si>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</si>
  <si>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</si>
  <si>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</si>
  <si>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</si>
  <si>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</si>
  <si>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</si>
  <si>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</si>
  <si>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</si>
  <si>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</si>
  <si>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</si>
  <si>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</si>
  <si>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</si>
  <si>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</si>
  <si>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</si>
  <si>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</si>
  <si>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</si>
  <si>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</si>
  <si>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</si>
  <si>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</si>
  <si>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</si>
  <si>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</si>
  <si>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</si>
  <si>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</si>
  <si>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</si>
  <si>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</si>
  <si>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</si>
  <si>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</si>
  <si>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</si>
  <si>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</si>
  <si>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</si>
  <si>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</si>
  <si>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</si>
  <si>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</si>
  <si>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</si>
  <si>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</si>
  <si>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</si>
  <si>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</si>
  <si>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</si>
  <si>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</si>
  <si>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</si>
  <si>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</si>
  <si>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</si>
  <si>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</si>
  <si>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</si>
  <si>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</si>
  <si>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</si>
  <si>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</si>
  <si>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</si>
  <si>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</si>
  <si>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</si>
  <si>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</si>
  <si>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</si>
  <si>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</si>
  <si>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</si>
  <si>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</si>
  <si>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</si>
  <si>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</si>
  <si>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</si>
  <si>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</si>
  <si>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</si>
  <si>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</si>
  <si>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</si>
  <si>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</si>
  <si>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</si>
  <si>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</si>
  <si>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</si>
  <si>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</si>
  <si>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</si>
  <si>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</si>
  <si>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</si>
  <si>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</si>
  <si>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</si>
  <si>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</si>
  <si>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</si>
  <si>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</si>
  <si>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</si>
  <si>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</si>
  <si>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</si>
  <si>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</si>
  <si>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</si>
  <si>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</si>
  <si>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</si>
  <si>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</si>
  <si>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</si>
  <si>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</si>
  <si>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</si>
  <si>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</si>
  <si>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</si>
  <si>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</si>
  <si>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</si>
  <si>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</si>
  <si>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</si>
  <si>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</si>
  <si>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</si>
  <si>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</si>
  <si>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</si>
  <si>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</si>
  <si>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</si>
  <si>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</si>
  <si>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</si>
  <si>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</si>
  <si>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</si>
  <si>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</si>
  <si>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</si>
  <si>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</si>
  <si>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</si>
  <si>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</si>
  <si>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</si>
  <si>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</si>
  <si>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</si>
  <si>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</si>
  <si>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</si>
  <si>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</si>
  <si>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</si>
  <si>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</si>
  <si>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</si>
  <si>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</si>
  <si>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</si>
  <si>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</si>
  <si>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</si>
  <si>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</si>
  <si>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</si>
  <si>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</si>
  <si>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</si>
  <si>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</si>
  <si>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</si>
  <si>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</si>
  <si>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</si>
  <si>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</si>
  <si>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</si>
  <si>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</si>
  <si>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</si>
  <si>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</si>
  <si>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</si>
  <si>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</si>
  <si>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</si>
  <si>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</si>
  <si>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</si>
  <si>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</si>
  <si>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</si>
  <si>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</si>
  <si>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</si>
  <si>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</si>
  <si>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</si>
  <si>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</si>
  <si>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</si>
  <si>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</si>
  <si>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</si>
  <si>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</si>
  <si>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</si>
  <si>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</si>
  <si>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</si>
  <si>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</si>
  <si>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</si>
  <si>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</si>
  <si>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</si>
  <si>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</si>
  <si>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</si>
  <si>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</si>
  <si>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</si>
  <si>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</si>
  <si>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</si>
  <si>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</si>
  <si>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</si>
  <si>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</si>
  <si>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</si>
  <si>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</si>
  <si>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</si>
  <si>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</si>
  <si>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</si>
  <si>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</si>
  <si>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</si>
  <si>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</si>
  <si>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</si>
  <si>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</si>
  <si>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</si>
  <si>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</si>
  <si>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</si>
  <si>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</si>
  <si>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</si>
  <si>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</si>
  <si>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</si>
  <si>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</si>
  <si>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</si>
  <si>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</si>
  <si>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</si>
  <si>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</si>
  <si>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</si>
  <si>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</si>
  <si>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</si>
  <si>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</si>
  <si>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</si>
  <si>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</si>
  <si>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</si>
  <si>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</si>
  <si>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</si>
  <si>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</si>
  <si>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</si>
  <si>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</si>
  <si>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</si>
  <si>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</si>
  <si>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</si>
  <si>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</si>
  <si>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</si>
  <si>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</si>
  <si>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</si>
  <si>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</si>
  <si>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</si>
  <si>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</si>
  <si>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</si>
  <si>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</si>
  <si>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</si>
  <si>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</si>
  <si>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</si>
  <si>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</si>
  <si>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</si>
  <si>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</si>
  <si>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</si>
  <si>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</si>
  <si>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</si>
  <si>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</si>
  <si>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</si>
  <si>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</si>
  <si>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</si>
  <si>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</si>
  <si>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</si>
  <si>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</si>
  <si>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</si>
  <si>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</si>
  <si>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</si>
  <si>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</si>
  <si>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</si>
  <si>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</si>
  <si>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</si>
  <si>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</si>
  <si>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</si>
  <si>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</si>
  <si>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</si>
  <si>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</si>
  <si>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</si>
  <si>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</si>
  <si>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</si>
  <si>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</si>
  <si>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</si>
  <si>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</si>
  <si>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</si>
  <si>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</si>
  <si>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</si>
  <si>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</si>
  <si>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</si>
  <si>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</si>
  <si>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</si>
  <si>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</si>
  <si>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</si>
  <si>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</si>
  <si>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</si>
  <si>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</si>
  <si>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</si>
  <si>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</si>
  <si>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</si>
  <si>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</si>
  <si>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</si>
  <si>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</si>
  <si>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</si>
  <si>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</si>
  <si>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</si>
  <si>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</si>
  <si>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</si>
  <si>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</si>
  <si>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</si>
  <si>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</si>
  <si>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</si>
  <si>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</si>
  <si>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</si>
  <si>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</si>
  <si>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</si>
  <si>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</si>
  <si>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</si>
  <si>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</si>
  <si>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</si>
  <si>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</si>
  <si>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</si>
  <si>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</si>
  <si>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</si>
  <si>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</si>
  <si>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</si>
  <si>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</si>
  <si>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</si>
  <si>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</si>
  <si>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</si>
  <si>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</si>
  <si>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</si>
  <si>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</si>
  <si>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</si>
  <si>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</si>
  <si>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</si>
  <si>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</si>
  <si>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</si>
  <si>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</si>
  <si>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</si>
  <si>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</si>
  <si>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</si>
  <si>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</si>
  <si>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</si>
  <si>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</si>
  <si>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</si>
  <si>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</si>
  <si>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</si>
  <si>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</si>
  <si>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</si>
  <si>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</si>
  <si>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</si>
  <si>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</si>
  <si>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</si>
  <si>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</si>
  <si>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</si>
  <si>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</si>
  <si>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</si>
  <si>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</si>
  <si>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</si>
  <si>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</si>
  <si>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</si>
  <si>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</si>
  <si>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</si>
  <si>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</si>
  <si>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</si>
  <si>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</si>
  <si>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</si>
  <si>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</si>
  <si>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</si>
  <si>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</si>
  <si>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</si>
  <si>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</si>
  <si>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</si>
  <si>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</si>
  <si>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</si>
  <si>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</si>
  <si>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</si>
  <si>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</si>
  <si>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</si>
  <si>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</si>
  <si>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</si>
  <si>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</si>
  <si>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</si>
  <si>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</si>
  <si>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</si>
  <si>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</si>
  <si>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</si>
  <si>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</si>
  <si>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</si>
  <si>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</si>
  <si>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</si>
  <si>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</si>
  <si>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</si>
  <si>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</si>
  <si>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</si>
  <si>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</si>
  <si>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</si>
  <si>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</si>
  <si>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</si>
  <si>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</si>
  <si>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</si>
  <si>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</si>
  <si>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</si>
  <si>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</si>
  <si>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</si>
  <si>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</si>
  <si>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</si>
  <si>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</si>
  <si>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</si>
  <si>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</si>
  <si>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</si>
  <si>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</si>
  <si>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</si>
  <si>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</si>
  <si>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</si>
  <si>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</si>
  <si>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</si>
  <si>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</si>
  <si>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</si>
  <si>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</si>
  <si>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</si>
  <si>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</si>
  <si>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</si>
  <si>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</si>
  <si>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</si>
  <si>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</si>
  <si>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</si>
  <si>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</si>
  <si>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</si>
  <si>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</si>
  <si>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</si>
  <si>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</si>
  <si>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</si>
  <si>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</si>
  <si>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</si>
  <si>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</si>
  <si>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</si>
  <si>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</si>
  <si>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</si>
  <si>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</si>
  <si>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</si>
  <si>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</si>
  <si>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</si>
  <si>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</si>
  <si>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</si>
  <si>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</si>
  <si>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</si>
  <si>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</si>
  <si>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</si>
  <si>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</si>
  <si>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</si>
  <si>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</si>
  <si>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</si>
  <si>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</si>
  <si>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</si>
  <si>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</si>
  <si>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</si>
  <si>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</si>
  <si>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</si>
  <si>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</si>
  <si>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</si>
  <si>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</si>
  <si>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</si>
  <si>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</si>
  <si>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</si>
  <si>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</si>
  <si>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</si>
  <si>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</si>
  <si>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</si>
  <si>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</si>
  <si>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</si>
  <si>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</si>
  <si>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</si>
  <si>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</si>
  <si>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</si>
  <si>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</si>
  <si>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</si>
  <si>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</si>
  <si>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</si>
  <si>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</si>
  <si>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</si>
  <si>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</si>
  <si>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</si>
  <si>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</si>
  <si>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</si>
  <si>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</si>
  <si>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</si>
  <si>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</si>
  <si>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</si>
  <si>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</si>
  <si>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</si>
  <si>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</si>
  <si>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</si>
  <si>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</si>
  <si>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</si>
  <si>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</si>
  <si>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</si>
  <si>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</si>
  <si>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</si>
  <si>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</si>
  <si>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</si>
  <si>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</si>
  <si>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</si>
  <si>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</si>
  <si>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</si>
  <si>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</si>
  <si>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</si>
  <si>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</si>
  <si>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</si>
  <si>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</si>
  <si>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</si>
  <si>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</si>
  <si>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</si>
  <si>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</si>
  <si>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</si>
  <si>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</si>
  <si>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</si>
  <si>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</si>
  <si>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</si>
  <si>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</si>
  <si>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</si>
  <si>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</si>
  <si>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</si>
  <si>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</si>
  <si>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</si>
  <si>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</si>
  <si>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</si>
  <si>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</si>
  <si>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</si>
  <si>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</si>
  <si>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</si>
  <si>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</si>
  <si>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</si>
  <si>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</si>
  <si>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</si>
  <si>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</si>
  <si>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</si>
  <si>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</si>
  <si>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</si>
  <si>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</si>
  <si>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</si>
  <si>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</si>
  <si>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</si>
  <si>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</si>
  <si>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</si>
  <si>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</si>
  <si>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</si>
  <si>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</si>
  <si>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</si>
  <si>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</si>
  <si>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</si>
  <si>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</si>
  <si>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</si>
  <si>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</si>
  <si>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</si>
  <si>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</si>
  <si>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</si>
  <si>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</si>
  <si>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</si>
  <si>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</si>
  <si>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</si>
  <si>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</si>
  <si>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</si>
  <si>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</si>
  <si>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</si>
  <si>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</si>
  <si>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</si>
  <si>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</si>
  <si>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</si>
  <si>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</si>
  <si>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</si>
  <si>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</si>
  <si>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</si>
  <si>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</si>
  <si>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</si>
  <si>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</si>
  <si>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</si>
  <si>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</si>
  <si>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</si>
  <si>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</si>
  <si>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</si>
  <si>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</si>
  <si>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</si>
  <si>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</si>
  <si>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</si>
  <si>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</si>
  <si>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</si>
  <si>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</si>
  <si>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</si>
  <si>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</si>
  <si>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</si>
  <si>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</si>
  <si>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</si>
  <si>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</si>
  <si>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</si>
  <si>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</si>
  <si>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</si>
  <si>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</si>
  <si>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</si>
  <si>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</si>
  <si>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</si>
  <si>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</si>
  <si>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</si>
  <si>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</si>
  <si>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</si>
  <si>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</si>
  <si>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</si>
  <si>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</si>
  <si>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</si>
  <si>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</si>
  <si>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</si>
  <si>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</si>
  <si>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</si>
  <si>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</si>
  <si>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</si>
  <si>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</si>
  <si>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</si>
  <si>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</si>
  <si>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</si>
  <si>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</si>
  <si>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</si>
  <si>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</si>
  <si>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</si>
  <si>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</si>
  <si>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</si>
  <si>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</si>
  <si>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</si>
  <si>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</si>
  <si>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</si>
  <si>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</si>
  <si>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</si>
  <si>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</si>
  <si>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</si>
  <si>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</si>
  <si>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</si>
  <si>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</si>
  <si>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</si>
  <si>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</si>
  <si>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</si>
  <si>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</si>
  <si>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</si>
  <si>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</si>
  <si>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</si>
  <si>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</si>
  <si>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</si>
  <si>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</si>
  <si>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</si>
  <si>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</si>
  <si>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</si>
  <si>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</si>
  <si>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</si>
  <si>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</si>
  <si>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</si>
  <si>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</si>
  <si>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</si>
  <si>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</si>
  <si>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</si>
  <si>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</si>
  <si>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</si>
  <si>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</si>
  <si>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</si>
  <si>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</si>
  <si>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</si>
  <si>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</si>
  <si>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</si>
  <si>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</si>
  <si>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</si>
  <si>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</si>
  <si>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</si>
  <si>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</si>
  <si>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</si>
  <si>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</si>
  <si>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</si>
  <si>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</si>
  <si>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</si>
  <si>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</si>
  <si>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</si>
  <si>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</si>
  <si>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</si>
  <si>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</si>
  <si>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</si>
  <si>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</si>
  <si>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</si>
  <si>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</si>
  <si>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</si>
  <si>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</si>
  <si>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</si>
  <si>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</si>
  <si>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</si>
  <si>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</si>
  <si>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</si>
  <si>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</si>
  <si>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</si>
  <si>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</si>
  <si>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</si>
  <si>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</si>
  <si>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</si>
  <si>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</si>
  <si>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</si>
  <si>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</si>
  <si>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</si>
  <si>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</si>
  <si>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</si>
  <si>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</si>
  <si>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</si>
  <si>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</si>
  <si>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</si>
  <si>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</si>
  <si>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</si>
  <si>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</si>
  <si>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</si>
  <si>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</si>
  <si>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</si>
  <si>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</si>
  <si>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</si>
  <si>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</si>
  <si>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</si>
  <si>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</si>
  <si>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</si>
  <si>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</si>
  <si>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</si>
  <si>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</si>
  <si>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</si>
  <si>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</si>
  <si>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</si>
  <si>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</si>
  <si>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</si>
  <si>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</si>
  <si>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</si>
  <si>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</si>
  <si>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</si>
  <si>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</si>
  <si>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</si>
  <si>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</si>
  <si>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</si>
  <si>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</si>
  <si>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</si>
  <si>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</si>
  <si>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</si>
  <si>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</si>
  <si>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</si>
  <si>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</si>
  <si>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</si>
  <si>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</si>
  <si>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</si>
  <si>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</si>
  <si>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</si>
  <si>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</si>
  <si>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</si>
  <si>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</si>
  <si>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</si>
  <si>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</si>
  <si>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</si>
  <si>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</si>
  <si>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</si>
  <si>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</si>
  <si>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</si>
  <si>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</si>
  <si>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</si>
  <si>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</si>
  <si>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</si>
  <si>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</si>
  <si>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</si>
  <si>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</si>
  <si>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</si>
  <si>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</si>
  <si>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</si>
  <si>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</si>
  <si>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</si>
  <si>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</si>
  <si>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</si>
  <si>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</si>
  <si>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</si>
  <si>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</si>
  <si>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</si>
  <si>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</si>
  <si>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</si>
  <si>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</si>
  <si>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</si>
  <si>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</si>
  <si>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</si>
  <si>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</si>
  <si>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</si>
  <si>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</si>
  <si>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</si>
  <si>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</si>
  <si>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</si>
  <si>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</si>
  <si>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</si>
  <si>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</si>
  <si>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</si>
  <si>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</si>
  <si>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</si>
  <si>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</si>
  <si>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</si>
  <si>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</si>
  <si>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</si>
  <si>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</si>
  <si>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</si>
  <si>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</si>
  <si>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</si>
  <si>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</si>
  <si>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</si>
  <si>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</si>
  <si>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</si>
  <si>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</si>
  <si>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</si>
  <si>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</si>
  <si>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</si>
  <si>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</si>
  <si>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</si>
  <si>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</si>
  <si>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</si>
  <si>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</si>
  <si>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</si>
  <si>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</si>
  <si>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</si>
  <si>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</si>
  <si>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</si>
  <si>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</si>
  <si>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</si>
  <si>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</si>
  <si>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</si>
  <si>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</si>
  <si>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</si>
  <si>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</si>
  <si>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</si>
  <si>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</si>
  <si>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</si>
  <si>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</si>
  <si>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</si>
  <si>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</si>
  <si>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</si>
  <si>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</si>
  <si>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</si>
  <si>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</si>
  <si>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</si>
  <si>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</si>
  <si>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</si>
  <si>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</si>
  <si>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</si>
  <si>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</si>
  <si>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</si>
  <si>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</si>
  <si>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</si>
  <si>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</si>
  <si>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</si>
  <si>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</si>
  <si>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</si>
  <si>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</si>
  <si>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</si>
  <si>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</si>
  <si>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</si>
  <si>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</si>
  <si>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</si>
  <si>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</si>
  <si>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</si>
  <si>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</si>
  <si>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</si>
  <si>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</si>
  <si>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</si>
  <si>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</si>
  <si>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</si>
  <si>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</si>
  <si>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</si>
  <si>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</si>
  <si>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</si>
  <si>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</si>
  <si>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</si>
  <si>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</si>
  <si>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</si>
  <si>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</si>
  <si>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</si>
  <si>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</si>
  <si>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</si>
  <si>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</si>
  <si>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</si>
  <si>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</si>
  <si>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</si>
  <si>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</si>
  <si>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</si>
  <si>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</si>
  <si>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</si>
  <si>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</si>
  <si>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</si>
  <si>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</si>
  <si>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</si>
  <si>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</si>
  <si>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</si>
  <si>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</si>
  <si>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</si>
  <si>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</si>
  <si>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</si>
  <si>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</si>
  <si>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</si>
  <si>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</si>
  <si>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</si>
  <si>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</si>
  <si>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</si>
  <si>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</si>
  <si>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</si>
  <si>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</si>
  <si>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</si>
  <si>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</si>
  <si>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</si>
  <si>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</si>
  <si>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</si>
  <si>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</si>
  <si>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</si>
  <si>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</si>
  <si>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</si>
  <si>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</si>
  <si>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</si>
  <si>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</si>
  <si>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</si>
  <si>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</si>
  <si>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</si>
  <si>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</si>
  <si>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</si>
  <si>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</si>
  <si>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</si>
  <si>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</si>
  <si>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</si>
  <si>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</si>
  <si>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</si>
  <si>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</si>
  <si>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</si>
  <si>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</si>
  <si>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</si>
  <si>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</si>
  <si>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</si>
  <si>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</si>
  <si>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</si>
  <si>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</si>
  <si>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</si>
  <si>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</si>
  <si>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</si>
  <si>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</si>
  <si>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</si>
  <si>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</si>
  <si>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</si>
  <si>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</si>
  <si>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</si>
  <si>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</si>
  <si>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</si>
  <si>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</si>
  <si>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</si>
  <si>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</si>
  <si>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</si>
  <si>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</si>
  <si>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</si>
  <si>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</si>
  <si>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</si>
  <si>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</si>
  <si>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</si>
  <si>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</si>
  <si>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</si>
  <si>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</si>
  <si>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</si>
  <si>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</si>
  <si>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</si>
  <si>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</si>
  <si>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</si>
  <si>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</si>
  <si>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</si>
  <si>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</si>
  <si>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</si>
  <si>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</si>
  <si>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</si>
  <si>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</si>
  <si>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</si>
  <si>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</si>
  <si>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</si>
  <si>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</si>
  <si>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</si>
  <si>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</si>
  <si>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</si>
  <si>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</si>
  <si>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</si>
  <si>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</si>
  <si>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</si>
  <si>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</si>
  <si>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</si>
  <si>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</si>
  <si>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</si>
  <si>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</si>
  <si>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</si>
  <si>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</si>
  <si>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</si>
  <si>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</si>
  <si>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</si>
  <si>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</si>
  <si>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</si>
  <si>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</si>
  <si>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</si>
  <si>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</si>
  <si>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</si>
  <si>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</si>
  <si>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</si>
  <si>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</si>
  <si>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</si>
  <si>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</si>
  <si>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</si>
  <si>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</si>
  <si>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</si>
  <si>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</si>
  <si>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</si>
  <si>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</si>
  <si>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</si>
  <si>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</si>
  <si>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</si>
  <si>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</si>
  <si>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</si>
  <si>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</si>
  <si>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</si>
  <si>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</si>
  <si>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</si>
  <si>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</si>
  <si>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</si>
  <si>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</si>
  <si>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</si>
  <si>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</si>
  <si>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</si>
  <si>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</si>
  <si>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</si>
  <si>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</si>
  <si>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</si>
  <si>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</si>
  <si>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</si>
  <si>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</si>
  <si>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</si>
  <si>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</si>
  <si>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</si>
  <si>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</si>
  <si>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</si>
  <si>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</si>
  <si>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</si>
  <si>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</si>
  <si>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</si>
  <si>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</si>
  <si>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</si>
  <si>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</si>
  <si>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</si>
  <si>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</si>
  <si>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</si>
  <si>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</si>
  <si>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</si>
  <si>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</si>
  <si>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</si>
  <si>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</si>
  <si>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</si>
  <si>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</si>
  <si>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</si>
  <si>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</si>
  <si>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</si>
  <si>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</si>
  <si>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</si>
  <si>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</si>
  <si>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</si>
  <si>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</si>
  <si>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</si>
  <si>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</si>
  <si>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</si>
  <si>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</si>
  <si>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</si>
  <si>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</si>
  <si>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</si>
  <si>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</si>
  <si>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</si>
  <si>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</si>
  <si>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</si>
  <si>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</si>
  <si>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</si>
  <si>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</si>
  <si>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</si>
  <si>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</si>
  <si>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</si>
  <si>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</si>
  <si>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</si>
  <si>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</si>
  <si>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</si>
  <si>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</si>
  <si>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</si>
  <si>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</si>
  <si>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</si>
  <si>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</si>
  <si>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</si>
  <si>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</si>
  <si>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</si>
  <si>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</si>
  <si>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</si>
  <si>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</si>
  <si>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</si>
  <si>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</si>
  <si>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</si>
  <si>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</si>
  <si>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</si>
  <si>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</si>
  <si>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</si>
  <si>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</si>
  <si>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</si>
  <si>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</si>
  <si>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</si>
  <si>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</si>
  <si>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</si>
  <si>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</si>
  <si>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</si>
  <si>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</si>
  <si>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</si>
  <si>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</si>
  <si>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</si>
  <si>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</si>
  <si>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</si>
  <si>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</si>
  <si>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</si>
  <si>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</si>
  <si>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</si>
  <si>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</si>
  <si>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</si>
  <si>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</si>
  <si>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</si>
  <si>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</si>
  <si>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</si>
  <si>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</si>
  <si>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</si>
  <si>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</si>
  <si>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</si>
  <si>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</si>
  <si>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</si>
  <si>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</si>
  <si>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</si>
  <si>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</si>
  <si>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</si>
  <si>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</si>
  <si>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</si>
  <si>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</si>
  <si>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</si>
  <si>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</si>
  <si>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</si>
  <si>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</si>
  <si>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</si>
  <si>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</si>
  <si>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</si>
  <si>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</si>
  <si>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</si>
  <si>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</si>
  <si>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</si>
  <si>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</si>
  <si>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</si>
  <si>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</si>
  <si>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</si>
  <si>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</si>
  <si>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</si>
  <si>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</si>
  <si>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</si>
  <si>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</si>
  <si>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</si>
  <si>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</si>
  <si>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</si>
  <si>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</si>
  <si>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</si>
  <si>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</si>
  <si>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</si>
  <si>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</si>
  <si>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</si>
  <si>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</si>
  <si>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</si>
  <si>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</si>
  <si>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</si>
  <si>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</si>
  <si>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</si>
  <si>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</si>
  <si>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</si>
  <si>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</si>
  <si>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</si>
  <si>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</si>
  <si>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</si>
  <si>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</si>
  <si>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</si>
  <si>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</si>
  <si>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</si>
  <si>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</si>
  <si>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</si>
  <si>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</si>
  <si>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</si>
  <si>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</si>
  <si>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</si>
  <si>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</si>
  <si>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</si>
  <si>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</si>
  <si>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</si>
  <si>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</si>
  <si>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</si>
  <si>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</si>
  <si>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</si>
  <si>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</si>
  <si>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</si>
  <si>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</si>
  <si>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</si>
  <si>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</si>
  <si>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</si>
  <si>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</si>
  <si>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</si>
  <si>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</si>
  <si>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</si>
  <si>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</si>
  <si>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</si>
  <si>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</si>
  <si>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</si>
  <si>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</si>
  <si>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</si>
  <si>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</si>
  <si>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</si>
  <si>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</si>
  <si>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</si>
  <si>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</si>
  <si>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</si>
  <si>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</si>
  <si>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</si>
  <si>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</si>
  <si>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</si>
  <si>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</si>
  <si>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</si>
  <si>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</si>
  <si>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</si>
  <si>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</si>
  <si>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</si>
  <si>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</si>
  <si>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</si>
  <si>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</si>
  <si>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</si>
  <si>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</si>
  <si>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</si>
  <si>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</si>
  <si>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</si>
  <si>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</si>
  <si>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</si>
  <si>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</si>
  <si>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</si>
  <si>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</si>
  <si>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</si>
  <si>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</si>
  <si>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</si>
  <si>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</si>
  <si>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</si>
  <si>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</si>
  <si>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</si>
  <si>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</si>
  <si>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</si>
  <si>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</si>
  <si>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</si>
  <si>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</si>
  <si>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</si>
  <si>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</si>
  <si>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</si>
  <si>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</si>
  <si>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</si>
  <si>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</si>
  <si>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</si>
  <si>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</si>
  <si>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</si>
  <si>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</si>
  <si>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</si>
  <si>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</si>
  <si>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</si>
  <si>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</si>
  <si>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</si>
  <si>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</si>
  <si>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</si>
  <si>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</si>
  <si>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</si>
  <si>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</si>
  <si>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</si>
  <si>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</si>
  <si>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</si>
  <si>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</si>
  <si>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</si>
  <si>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</si>
  <si>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</si>
  <si>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</si>
  <si>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</si>
  <si>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</si>
  <si>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</si>
  <si>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</si>
  <si>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</si>
  <si>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</si>
  <si>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</si>
  <si>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</si>
  <si>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</si>
  <si>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</si>
  <si>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</si>
  <si>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</si>
  <si>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</si>
  <si>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</si>
  <si>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</si>
  <si>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</si>
  <si>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</si>
  <si>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</si>
  <si>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</si>
  <si>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</si>
  <si>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</si>
  <si>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</si>
  <si>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</si>
  <si>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</si>
  <si>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</si>
  <si>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</si>
  <si>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</si>
  <si>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</si>
  <si>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</si>
  <si>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</si>
  <si>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</si>
  <si>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</si>
  <si>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</si>
  <si>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</si>
  <si>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</si>
  <si>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</si>
  <si>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</si>
  <si>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</si>
  <si>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</si>
  <si>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</si>
  <si>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</si>
  <si>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</si>
  <si>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</si>
  <si>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</si>
  <si>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</si>
  <si>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</si>
  <si>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</si>
  <si>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</si>
  <si>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</si>
  <si>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</si>
  <si>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</si>
  <si>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</si>
  <si>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</si>
  <si>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</si>
  <si>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</si>
  <si>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</si>
  <si>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</si>
  <si>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</si>
  <si>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</si>
  <si>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</si>
  <si>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</si>
  <si>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</si>
  <si>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</si>
  <si>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</si>
  <si>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</si>
  <si>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</si>
  <si>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</si>
  <si>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</si>
  <si>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</si>
  <si>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</si>
  <si>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</si>
  <si>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</si>
  <si>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</si>
  <si>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</si>
  <si>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</si>
  <si>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</si>
  <si>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</si>
  <si>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</si>
  <si>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</si>
  <si>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</si>
  <si>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</si>
  <si>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</si>
  <si>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</si>
  <si>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</si>
  <si>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</si>
  <si>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</si>
  <si>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</si>
  <si>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</si>
  <si>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</si>
  <si>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</si>
  <si>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</si>
  <si>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</si>
  <si>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</si>
  <si>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</si>
  <si>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</si>
  <si>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</si>
  <si>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</si>
  <si>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</si>
  <si>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</si>
  <si>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</si>
  <si>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</si>
  <si>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</si>
  <si>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</si>
  <si>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</si>
  <si>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</si>
  <si>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</si>
  <si>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</si>
  <si>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</si>
  <si>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</si>
  <si>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</si>
  <si>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</si>
  <si>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</si>
  <si>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</si>
  <si>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</si>
  <si>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</si>
  <si>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</si>
  <si>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</si>
  <si>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</si>
  <si>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</si>
  <si>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</si>
  <si>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</si>
  <si>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</si>
  <si>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</si>
  <si>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</si>
  <si>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</si>
  <si>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</si>
  <si>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</si>
  <si>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</si>
  <si>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</si>
  <si>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</si>
  <si>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</si>
  <si>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</si>
  <si>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</si>
  <si>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</si>
  <si>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</si>
  <si>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</si>
  <si>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</si>
  <si>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</si>
  <si>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</si>
  <si>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</si>
  <si>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</si>
  <si>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</si>
  <si>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</si>
  <si>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</si>
  <si>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</si>
  <si>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</si>
  <si>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</si>
  <si>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</si>
  <si>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</si>
  <si>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</si>
  <si>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</si>
  <si>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</si>
  <si>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</si>
  <si>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</si>
  <si>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</si>
  <si>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</si>
  <si>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</si>
  <si>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</si>
  <si>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</si>
  <si>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</si>
  <si>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</si>
  <si>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</si>
  <si>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</si>
  <si>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</si>
  <si>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</si>
  <si>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</si>
  <si>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</si>
  <si>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</si>
  <si>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</si>
  <si>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</si>
  <si>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</si>
  <si>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</si>
  <si>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</si>
  <si>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</si>
  <si>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</si>
  <si>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</si>
  <si>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</si>
  <si>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</si>
  <si>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</si>
  <si>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</si>
  <si>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</si>
  <si>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</si>
  <si>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</si>
  <si>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</si>
  <si>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</si>
  <si>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</si>
  <si>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</si>
  <si>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</si>
  <si>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</si>
  <si>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</si>
  <si>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</si>
  <si>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</si>
  <si>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</si>
  <si>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</si>
  <si>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</si>
  <si>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</si>
  <si>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</si>
  <si>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</si>
  <si>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</si>
  <si>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</si>
  <si>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</si>
  <si>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</si>
  <si>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</si>
  <si>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</si>
  <si>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</si>
  <si>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</si>
  <si>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</si>
  <si>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</si>
  <si>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</si>
  <si>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</si>
  <si>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</si>
  <si>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</si>
  <si>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</si>
  <si>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</si>
  <si>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</si>
  <si>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</si>
  <si>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</si>
  <si>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</si>
  <si>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</si>
  <si>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</si>
  <si>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</si>
  <si>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</si>
  <si>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</si>
  <si>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</si>
  <si>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</si>
  <si>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</si>
  <si>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</si>
  <si>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</si>
  <si>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</si>
  <si>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</si>
  <si>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</si>
  <si>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</si>
  <si>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</si>
  <si>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</si>
  <si>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</si>
  <si>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</si>
  <si>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</si>
  <si>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</si>
  <si>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</si>
  <si>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</si>
  <si>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</si>
  <si>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</si>
  <si>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</si>
  <si>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</si>
  <si>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</si>
  <si>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</si>
  <si>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</si>
  <si>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</si>
  <si>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</si>
  <si>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</si>
  <si>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</si>
  <si>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</si>
  <si>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</si>
  <si>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</si>
  <si>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</si>
  <si>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</si>
  <si>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</si>
  <si>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</si>
  <si>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</si>
  <si>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</si>
  <si>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</si>
  <si>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</si>
  <si>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</si>
  <si>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</si>
  <si>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</si>
  <si>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</si>
  <si>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</si>
  <si>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</si>
  <si>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</si>
  <si>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</si>
  <si>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</si>
  <si>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</si>
  <si>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</si>
  <si>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</si>
  <si>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</si>
  <si>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</si>
  <si>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</si>
  <si>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</si>
  <si>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</si>
  <si>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</si>
  <si>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</si>
  <si>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</si>
  <si>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</si>
  <si>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</si>
  <si>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</si>
  <si>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</si>
  <si>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</si>
  <si>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</si>
  <si>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</si>
  <si>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</si>
  <si>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</si>
  <si>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</si>
  <si>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</si>
  <si>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</si>
  <si>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</si>
  <si>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</si>
  <si>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</si>
  <si>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</si>
  <si>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</si>
  <si>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</si>
  <si>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</si>
  <si>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</si>
  <si>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</si>
  <si>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</si>
  <si>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</si>
  <si>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</si>
  <si>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</si>
  <si>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</si>
  <si>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</si>
  <si>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</si>
  <si>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</si>
  <si>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</si>
  <si>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</si>
  <si>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</si>
  <si>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</si>
  <si>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</si>
  <si>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</si>
  <si>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</si>
  <si>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</si>
  <si>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</si>
  <si>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</si>
  <si>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</si>
  <si>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</si>
  <si>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</si>
  <si>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</si>
  <si>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</si>
  <si>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</si>
  <si>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</si>
  <si>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</si>
  <si>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</si>
  <si>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</si>
  <si>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</si>
  <si>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</si>
  <si>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</si>
  <si>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</si>
  <si>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</si>
  <si>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</si>
  <si>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</si>
  <si>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</si>
  <si>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</si>
  <si>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</si>
  <si>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</si>
  <si>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</si>
  <si>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</si>
  <si>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</si>
  <si>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</si>
  <si>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</si>
  <si>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</si>
  <si>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</si>
  <si>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</si>
  <si>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</si>
  <si>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</si>
  <si>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</si>
  <si>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</si>
  <si>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</si>
  <si>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</si>
  <si>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</si>
  <si>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</si>
  <si>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</si>
  <si>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</si>
  <si>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</si>
  <si>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</si>
  <si>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</si>
  <si>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</si>
  <si>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</si>
  <si>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</si>
  <si>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</si>
  <si>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</si>
  <si>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</si>
  <si>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</si>
  <si>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</si>
  <si>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</si>
  <si>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</si>
  <si>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</si>
  <si>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</si>
  <si>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</si>
  <si>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</si>
  <si>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</si>
  <si>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</si>
  <si>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</si>
  <si>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</si>
  <si>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</si>
  <si>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</si>
  <si>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</si>
  <si>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</si>
  <si>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</si>
  <si>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</si>
  <si>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</si>
  <si>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</si>
  <si>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</si>
  <si>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</si>
  <si>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</si>
  <si>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</si>
  <si>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</si>
  <si>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</si>
  <si>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</si>
  <si>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</si>
  <si>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</si>
  <si>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</si>
  <si>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</si>
  <si>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</si>
  <si>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</si>
  <si>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</si>
  <si>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</si>
  <si>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</si>
  <si>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</si>
  <si>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</si>
  <si>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</si>
  <si>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</si>
  <si>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</si>
  <si>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</si>
  <si>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</si>
  <si>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</si>
  <si>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</si>
  <si>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</si>
  <si>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</si>
  <si>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</si>
  <si>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</si>
  <si>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</si>
  <si>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</si>
  <si>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</si>
  <si>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</si>
  <si>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</si>
  <si>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</si>
  <si>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</si>
  <si>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</si>
  <si>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</si>
  <si>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</si>
  <si>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</si>
  <si>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</si>
  <si>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</si>
  <si>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</si>
  <si>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</si>
  <si>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</si>
  <si>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</si>
  <si>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</si>
  <si>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</si>
  <si>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</si>
  <si>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</si>
  <si>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</si>
  <si>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</si>
  <si>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</si>
  <si>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</si>
  <si>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</si>
  <si>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</si>
  <si>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</si>
  <si>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</si>
  <si>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</si>
  <si>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</si>
  <si>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</si>
  <si>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</si>
  <si>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</si>
  <si>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</si>
  <si>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</si>
  <si>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</si>
  <si>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</si>
  <si>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</si>
  <si>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</si>
  <si>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</si>
  <si>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</si>
  <si>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</si>
  <si>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</si>
  <si>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</si>
  <si>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</si>
  <si>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</si>
  <si>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</si>
  <si>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</si>
  <si>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</si>
  <si>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</si>
  <si>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</si>
  <si>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</si>
  <si>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</si>
  <si>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</si>
  <si>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</si>
  <si>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</si>
  <si>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</si>
  <si>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</si>
  <si>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</si>
  <si>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</si>
  <si>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</si>
  <si>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</si>
  <si>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</si>
  <si>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</si>
  <si>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</si>
  <si>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</si>
  <si>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</si>
  <si>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</si>
  <si>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</si>
  <si>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</si>
  <si>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</si>
  <si>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</si>
  <si>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</si>
  <si>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</si>
  <si>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</si>
  <si>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</si>
  <si>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</si>
  <si>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</si>
  <si>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</si>
  <si>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</si>
  <si>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</si>
  <si>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</si>
  <si>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</si>
  <si>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</si>
  <si>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</si>
  <si>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</si>
  <si>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</si>
  <si>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</si>
  <si>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</si>
  <si>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</si>
  <si>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</si>
  <si>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</si>
  <si>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</si>
  <si>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</si>
  <si>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</si>
  <si>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</si>
  <si>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</si>
  <si>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</si>
  <si>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</si>
  <si>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</si>
  <si>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</si>
  <si>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</si>
  <si>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</si>
  <si>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</si>
  <si>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</si>
  <si>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</si>
  <si>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</si>
  <si>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</si>
  <si>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</si>
  <si>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</si>
  <si>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</si>
  <si>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</si>
  <si>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</si>
  <si>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</si>
  <si>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</si>
  <si>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</si>
  <si>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</si>
  <si>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</si>
  <si>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</si>
  <si>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</si>
  <si>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</si>
  <si>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</si>
  <si>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</si>
  <si>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</si>
  <si>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</si>
  <si>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</si>
  <si>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</si>
  <si>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</si>
  <si>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</si>
  <si>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</si>
  <si>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</si>
  <si>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</si>
  <si>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</si>
  <si>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</si>
  <si>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</si>
  <si>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</si>
  <si>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</si>
  <si>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</si>
  <si>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</si>
  <si>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</si>
  <si>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</si>
  <si>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</si>
  <si>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</si>
  <si>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</si>
  <si>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</si>
  <si>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</si>
  <si>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</si>
  <si>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</si>
  <si>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</si>
  <si>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</si>
  <si>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</si>
  <si>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</si>
  <si>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</si>
  <si>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</si>
  <si>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</si>
  <si>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</si>
  <si>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</si>
  <si>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</si>
  <si>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</si>
  <si>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</si>
  <si>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</si>
  <si>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</si>
  <si>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</si>
  <si>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</si>
  <si>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</si>
  <si>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</si>
  <si>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</si>
  <si>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</si>
  <si>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</si>
  <si>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</si>
  <si>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</si>
  <si>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</si>
  <si>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</si>
  <si>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</si>
  <si>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</si>
  <si>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</si>
  <si>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</si>
  <si>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</si>
  <si>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</si>
  <si>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</si>
  <si>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</si>
  <si>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</si>
  <si>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</si>
  <si>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</si>
  <si>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</si>
  <si>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</si>
  <si>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</si>
  <si>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</si>
  <si>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</si>
  <si>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</si>
  <si>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</si>
  <si>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</si>
  <si>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</si>
  <si>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</si>
  <si>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</si>
  <si>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</si>
  <si>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</si>
  <si>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</si>
  <si>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</si>
  <si>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</si>
  <si>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</si>
  <si>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</si>
  <si>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</si>
  <si>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</si>
  <si>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</si>
  <si>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</si>
  <si>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</si>
  <si>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</si>
  <si>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</si>
  <si>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</si>
  <si>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</si>
  <si>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</si>
  <si>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</si>
  <si>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</si>
  <si>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</si>
  <si>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</si>
  <si>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</si>
  <si>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</si>
  <si>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</si>
  <si>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</si>
  <si>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</si>
  <si>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</si>
  <si>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</si>
  <si>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</si>
  <si>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</si>
  <si>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</si>
  <si>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</si>
  <si>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</si>
  <si>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</si>
  <si>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</si>
  <si>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</si>
  <si>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</si>
  <si>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</si>
  <si>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</si>
  <si>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</si>
  <si>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</si>
  <si>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</si>
  <si>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</si>
  <si>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</si>
  <si>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</si>
  <si>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</si>
  <si>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</si>
  <si>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</si>
  <si>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</si>
  <si>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</si>
  <si>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</si>
  <si>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</si>
  <si>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</si>
  <si>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</si>
  <si>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</si>
  <si>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</si>
  <si>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</si>
  <si>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</si>
  <si>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</si>
  <si>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</si>
  <si>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</si>
  <si>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</si>
  <si>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</si>
  <si>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</si>
  <si>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</si>
  <si>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</si>
  <si>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</si>
  <si>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</si>
  <si>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</si>
  <si>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</si>
  <si>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</si>
  <si>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</si>
  <si>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</si>
  <si>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</si>
  <si>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</si>
  <si>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</si>
  <si>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</si>
  <si>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</si>
  <si>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</si>
  <si>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</si>
  <si>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</si>
  <si>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</si>
  <si>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</si>
  <si>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</si>
  <si>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</si>
  <si>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</si>
  <si>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</si>
  <si>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</si>
  <si>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</si>
  <si>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</si>
  <si>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</si>
  <si>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</si>
  <si>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</si>
  <si>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</si>
  <si>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</si>
  <si>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</si>
  <si>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</si>
  <si>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</si>
  <si>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</si>
  <si>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</si>
  <si>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</si>
  <si>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</si>
  <si>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</si>
  <si>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</si>
  <si>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</si>
  <si>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</si>
  <si>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</si>
  <si>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</si>
  <si>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</si>
  <si>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</si>
  <si>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</si>
  <si>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</si>
  <si>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</si>
  <si>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</si>
  <si>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</si>
  <si>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</si>
  <si>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</si>
  <si>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</si>
  <si>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</si>
  <si>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</si>
  <si>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</si>
  <si>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</si>
  <si>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</si>
  <si>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</si>
  <si>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</si>
  <si>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</si>
  <si>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</si>
  <si>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</si>
  <si>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</si>
  <si>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</si>
  <si>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</si>
  <si>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</si>
  <si>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</si>
  <si>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</si>
  <si>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</si>
  <si>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</si>
  <si>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</si>
  <si>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</si>
  <si>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</si>
  <si>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</si>
  <si>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</si>
  <si>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</si>
  <si>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</si>
  <si>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</si>
  <si>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</si>
  <si>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</si>
  <si>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</si>
  <si>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</si>
  <si>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</si>
  <si>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</si>
  <si>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</si>
  <si>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</si>
  <si>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</si>
  <si>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</si>
  <si>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</si>
  <si>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</si>
  <si>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</si>
  <si>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</si>
  <si>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</si>
  <si>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</si>
  <si>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</si>
  <si>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</si>
  <si>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</si>
  <si>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</si>
  <si>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</si>
  <si>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</si>
  <si>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</si>
  <si>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</si>
  <si>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</si>
  <si>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</si>
  <si>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</si>
  <si>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</si>
  <si>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</si>
  <si>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</si>
  <si>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</si>
  <si>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</si>
  <si>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</si>
  <si>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</si>
  <si>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</si>
  <si>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</si>
  <si>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</si>
  <si>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</si>
  <si>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</si>
  <si>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</si>
  <si>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</si>
  <si>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</si>
  <si>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</si>
  <si>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</si>
  <si>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</si>
  <si>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</si>
  <si>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</si>
  <si>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</si>
  <si>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</si>
  <si>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</si>
  <si>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</si>
  <si>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</si>
  <si>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</si>
  <si>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</si>
  <si>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</si>
  <si>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</si>
  <si>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</si>
  <si>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</si>
  <si>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</si>
  <si>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</si>
  <si>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</si>
  <si>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</si>
  <si>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</si>
  <si>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</si>
  <si>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</si>
  <si>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</si>
  <si>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</si>
  <si>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</si>
  <si>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</si>
  <si>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</si>
  <si>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</si>
  <si>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</si>
  <si>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</si>
  <si>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</si>
  <si>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</si>
  <si>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</si>
  <si>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</si>
  <si>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</si>
  <si>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</si>
  <si>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</si>
  <si>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</si>
  <si>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</si>
  <si>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</si>
  <si>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</si>
  <si>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</si>
  <si>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</si>
  <si>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</si>
  <si>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</si>
  <si>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</si>
  <si>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</si>
  <si>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</si>
  <si>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</si>
  <si>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</si>
  <si>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</si>
  <si>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</si>
  <si>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</si>
  <si>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</si>
  <si>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</si>
  <si>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</si>
  <si>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</si>
  <si>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</si>
  <si>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</si>
  <si>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</si>
  <si>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</si>
  <si>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</si>
  <si>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</si>
  <si>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</si>
  <si>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</si>
  <si>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</si>
  <si>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</si>
  <si>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</si>
  <si>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</si>
  <si>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</si>
  <si>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</si>
  <si>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</si>
  <si>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</si>
  <si>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</si>
  <si>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</si>
  <si>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</si>
  <si>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</si>
  <si>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</si>
  <si>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</si>
  <si>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</si>
  <si>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</si>
  <si>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</si>
  <si>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</si>
  <si>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</si>
  <si>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</si>
  <si>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</si>
  <si>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</si>
  <si>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</si>
  <si>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</si>
  <si>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</si>
  <si>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</si>
  <si>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</si>
  <si>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</si>
  <si>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</si>
  <si>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</si>
  <si>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</si>
  <si>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</si>
  <si>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</si>
  <si>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</si>
  <si>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</si>
  <si>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</si>
  <si>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</si>
  <si>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</si>
  <si>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</si>
  <si>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</si>
  <si>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</si>
  <si>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</si>
  <si>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</si>
  <si>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</si>
  <si>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</si>
  <si>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</si>
  <si>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</si>
  <si>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</si>
  <si>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</si>
  <si>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</si>
  <si>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</si>
  <si>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</si>
  <si>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</si>
  <si>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</si>
  <si>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</si>
  <si>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</si>
  <si>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</si>
  <si>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</si>
  <si>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</si>
  <si>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</si>
  <si>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</si>
  <si>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</si>
  <si>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</si>
  <si>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</si>
  <si>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</si>
  <si>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</si>
  <si>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</si>
  <si>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</si>
  <si>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</si>
  <si>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</si>
  <si>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</si>
  <si>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</si>
  <si>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</si>
  <si>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</si>
  <si>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</si>
  <si>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</si>
  <si>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</si>
  <si>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</si>
  <si>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</si>
  <si>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</si>
  <si>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</si>
  <si>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</si>
  <si>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</si>
  <si>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</si>
  <si>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</si>
  <si>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</si>
  <si>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</si>
  <si>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</si>
  <si>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</si>
  <si>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</si>
  <si>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</si>
  <si>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</si>
  <si>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</si>
  <si>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</si>
  <si>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</si>
  <si>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</si>
  <si>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</si>
  <si>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</si>
  <si>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</si>
  <si>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</si>
  <si>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</si>
  <si>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</si>
  <si>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</si>
  <si>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</si>
  <si>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</si>
  <si>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</si>
  <si>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</si>
  <si>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</si>
  <si>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</si>
  <si>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</si>
  <si>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</si>
  <si>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</si>
  <si>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</si>
  <si>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</si>
  <si>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</si>
  <si>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</si>
  <si>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</si>
  <si>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</si>
  <si>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</si>
  <si>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</si>
  <si>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</si>
  <si>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</si>
  <si>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</si>
  <si>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</si>
  <si>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</si>
  <si>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</si>
  <si>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</si>
  <si>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</si>
  <si>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</si>
  <si>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</si>
  <si>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</si>
  <si>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</si>
  <si>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</si>
  <si>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</si>
  <si>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</si>
  <si>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</si>
  <si>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</si>
  <si>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</si>
  <si>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</si>
  <si>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</si>
  <si>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</si>
  <si>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</si>
  <si>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</si>
  <si>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</si>
  <si>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</si>
  <si>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</si>
  <si>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</si>
  <si>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</si>
  <si>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</si>
  <si>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</si>
  <si>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</si>
  <si>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</si>
  <si>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</si>
  <si>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</si>
  <si>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</si>
  <si>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</si>
  <si>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</si>
  <si>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</si>
  <si>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</si>
  <si>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</si>
  <si>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</si>
  <si>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</si>
  <si>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</si>
  <si>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</si>
  <si>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</si>
  <si>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</si>
  <si>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</si>
  <si>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</si>
  <si>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</si>
  <si>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</si>
  <si>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</si>
  <si>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</si>
  <si>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</si>
  <si>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</si>
  <si>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</si>
  <si>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</si>
  <si>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</si>
  <si>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</si>
  <si>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</si>
  <si>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</si>
  <si>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</si>
  <si>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</si>
  <si>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</si>
  <si>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</si>
  <si>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</si>
  <si>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</si>
  <si>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</si>
  <si>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</si>
  <si>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</si>
  <si>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</si>
  <si>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</si>
  <si>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</si>
  <si>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</si>
  <si>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</si>
  <si>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</si>
  <si>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</si>
  <si>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</si>
  <si>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</si>
  <si>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</si>
  <si>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</si>
  <si>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</si>
  <si>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</si>
  <si>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</si>
  <si>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</si>
  <si>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</si>
  <si>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</si>
  <si>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</si>
  <si>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</si>
  <si>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</si>
  <si>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</si>
  <si>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</si>
  <si>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</si>
  <si>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</si>
  <si>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</si>
  <si>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</si>
  <si>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</si>
  <si>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</si>
  <si>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</si>
  <si>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</si>
  <si>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</si>
  <si>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</si>
  <si>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</si>
  <si>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</si>
  <si>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</si>
  <si>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</si>
  <si>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</si>
  <si>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</si>
  <si>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</si>
  <si>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</si>
  <si>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</si>
  <si>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</si>
  <si>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</si>
  <si>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</si>
  <si>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</si>
  <si>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</si>
  <si>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</si>
  <si>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</si>
  <si>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</si>
  <si>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</si>
  <si>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</si>
  <si>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</si>
  <si>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</si>
  <si>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</si>
  <si>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</si>
  <si>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</si>
  <si>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</si>
  <si>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</si>
  <si>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</si>
  <si>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</si>
  <si>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</si>
  <si>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</si>
  <si>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</si>
  <si>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</si>
  <si>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</si>
  <si>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</si>
  <si>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</si>
  <si>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</si>
  <si>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</si>
  <si>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</si>
  <si>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</si>
  <si>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</si>
  <si>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</si>
  <si>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</si>
  <si>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</si>
  <si>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</si>
  <si>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</si>
  <si>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</si>
  <si>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</si>
  <si>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</si>
  <si>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</si>
  <si>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</si>
  <si>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</si>
  <si>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</si>
  <si>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</si>
  <si>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</si>
  <si>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</si>
  <si>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</si>
  <si>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</si>
  <si>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</si>
  <si>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</si>
  <si>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</si>
  <si>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</si>
  <si>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</si>
  <si>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</si>
  <si>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</si>
  <si>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</si>
  <si>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</si>
  <si>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</si>
  <si>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</si>
  <si>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</si>
  <si>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</si>
  <si>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</si>
  <si>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</si>
  <si>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</si>
  <si>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</si>
  <si>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</si>
  <si>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</si>
  <si>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</si>
  <si>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</si>
  <si>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</si>
  <si>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</si>
  <si>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</si>
  <si>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</si>
  <si>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</si>
  <si>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</si>
  <si>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</si>
  <si>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</si>
  <si>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</si>
  <si>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</si>
  <si>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</si>
  <si>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</si>
  <si>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</si>
  <si>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</si>
  <si>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</si>
  <si>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</si>
  <si>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</si>
  <si>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</si>
  <si>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</si>
  <si>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</si>
  <si>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</si>
  <si>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</si>
  <si>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</si>
  <si>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</si>
  <si>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</si>
  <si>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</si>
  <si>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</si>
  <si>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</si>
  <si>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</si>
  <si>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</si>
  <si>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</si>
  <si>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</si>
  <si>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</si>
  <si>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</si>
  <si>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</si>
  <si>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</si>
  <si>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</si>
  <si>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</si>
  <si>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</si>
  <si>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</si>
  <si>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</si>
  <si>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</si>
  <si>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</si>
  <si>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</si>
  <si>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</si>
  <si>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</si>
  <si>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</si>
  <si>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</si>
  <si>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</si>
  <si>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</si>
  <si>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</si>
  <si>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</si>
  <si>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</si>
  <si>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</si>
  <si>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</si>
  <si>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</si>
  <si>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</si>
  <si>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</si>
  <si>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</si>
  <si>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</si>
  <si>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</si>
  <si>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</si>
  <si>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</si>
  <si>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</si>
  <si>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</si>
  <si>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</si>
  <si>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</si>
  <si>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</si>
  <si>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</si>
  <si>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</si>
  <si>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</si>
  <si>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</si>
  <si>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</si>
  <si>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</si>
  <si>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</si>
  <si>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</si>
  <si>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</si>
  <si>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</si>
  <si>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</si>
  <si>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</si>
  <si>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</si>
  <si>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</si>
  <si>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</si>
  <si>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</si>
  <si>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</si>
  <si>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</si>
  <si>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</si>
  <si>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</si>
  <si>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</si>
  <si>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</si>
  <si>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</si>
  <si>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</si>
  <si>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</si>
  <si>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</si>
  <si>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</si>
  <si>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</si>
  <si>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</si>
  <si>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</si>
  <si>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</si>
  <si>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</si>
  <si>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</si>
  <si>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</si>
  <si>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</si>
  <si>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</si>
  <si>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</si>
  <si>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</si>
  <si>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</si>
  <si>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</si>
  <si>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</si>
  <si>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</si>
  <si>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</si>
  <si>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</si>
  <si>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</si>
  <si>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</si>
  <si>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</si>
  <si>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</si>
  <si>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</si>
  <si>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</si>
  <si>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</si>
  <si>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</si>
  <si>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</si>
  <si>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</si>
  <si>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</si>
  <si>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</si>
  <si>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</si>
  <si>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</si>
  <si>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</si>
  <si>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</si>
  <si>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</si>
  <si>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</si>
  <si>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</si>
  <si>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</si>
  <si>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</si>
  <si>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</si>
  <si>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</si>
  <si>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</si>
  <si>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</si>
  <si>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</si>
  <si>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</si>
  <si>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</si>
  <si>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</si>
  <si>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</si>
  <si>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</si>
  <si>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</si>
  <si>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</si>
  <si>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</si>
  <si>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</si>
  <si>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</si>
  <si>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</si>
  <si>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</si>
  <si>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</si>
  <si>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</si>
  <si>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</si>
  <si>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</si>
  <si>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</si>
  <si>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</si>
  <si>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</si>
  <si>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</si>
  <si>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</si>
  <si>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</si>
  <si>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</si>
  <si>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</si>
  <si>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</si>
  <si>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</si>
  <si>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</si>
  <si>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</si>
  <si>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</si>
  <si>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</si>
  <si>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</si>
  <si>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</si>
  <si>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</si>
  <si>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</si>
  <si>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</si>
  <si>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</si>
  <si>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</si>
  <si>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</si>
  <si>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</si>
  <si>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</si>
  <si>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</si>
  <si>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</si>
  <si>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</si>
  <si>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</si>
  <si>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</si>
  <si>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</si>
  <si>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</si>
  <si>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</si>
  <si>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</si>
  <si>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</si>
  <si>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</si>
  <si>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</si>
  <si>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</si>
  <si>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</si>
  <si>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</si>
  <si>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</si>
  <si>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</si>
  <si>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</si>
  <si>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</si>
  <si>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</si>
  <si>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</si>
  <si>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</si>
  <si>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</si>
  <si>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</si>
  <si>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</si>
  <si>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</si>
  <si>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</si>
  <si>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</si>
  <si>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</si>
  <si>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</si>
  <si>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</si>
  <si>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</si>
  <si>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</si>
  <si>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</si>
  <si>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</si>
  <si>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</si>
  <si>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</si>
  <si>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</si>
  <si>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</si>
  <si>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</si>
  <si>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</si>
  <si>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</si>
  <si>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</si>
  <si>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</si>
  <si>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</si>
  <si>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</si>
  <si>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</si>
  <si>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</si>
  <si>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</si>
  <si>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</si>
  <si>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</si>
  <si>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</si>
  <si>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</si>
  <si>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</si>
  <si>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</si>
  <si>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</si>
  <si>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</si>
  <si>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</si>
  <si>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</si>
  <si>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</si>
  <si>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</si>
  <si>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</si>
  <si>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</si>
  <si>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</si>
  <si>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</si>
  <si>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</si>
  <si>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</si>
  <si>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</si>
  <si>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</si>
  <si>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</si>
  <si>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</si>
  <si>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</si>
  <si>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</si>
  <si>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</si>
  <si>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</si>
  <si>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</si>
  <si>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</si>
  <si>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</si>
  <si>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</si>
  <si>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</si>
  <si>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</si>
  <si>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</si>
  <si>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</si>
  <si>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</si>
  <si>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</si>
  <si>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</si>
  <si>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</si>
  <si>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</si>
  <si>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</si>
  <si>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</si>
  <si>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</si>
  <si>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</si>
  <si>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</si>
  <si>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</si>
  <si>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</si>
  <si>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</si>
  <si>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</si>
  <si>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</si>
  <si>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</si>
  <si>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</si>
  <si>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</si>
  <si>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</si>
  <si>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</si>
  <si>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</si>
  <si>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</si>
  <si>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</si>
  <si>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</si>
  <si>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</si>
  <si>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</si>
  <si>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</si>
  <si>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</si>
  <si>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</si>
  <si>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</si>
  <si>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</si>
  <si>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</si>
  <si>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</si>
  <si>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</si>
  <si>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</si>
  <si>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</si>
  <si>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</si>
  <si>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</si>
  <si>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</si>
  <si>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</si>
  <si>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</si>
  <si>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</si>
  <si>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</si>
  <si>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</si>
  <si>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</si>
  <si>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</si>
  <si>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</si>
  <si>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</si>
  <si>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</si>
  <si>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</si>
  <si>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</si>
  <si>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</si>
  <si>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</si>
  <si>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</si>
  <si>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</si>
  <si>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</si>
  <si>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</si>
  <si>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</si>
  <si>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</si>
  <si>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</si>
  <si>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</si>
  <si>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</si>
  <si>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</si>
  <si>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</si>
  <si>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</si>
  <si>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</si>
  <si>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</si>
  <si>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</si>
  <si>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</si>
  <si>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</si>
  <si>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</si>
  <si>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</si>
  <si>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</si>
  <si>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</si>
  <si>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</si>
  <si>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</si>
  <si>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</si>
  <si>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</si>
  <si>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</si>
  <si>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</si>
  <si>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</si>
  <si>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</si>
  <si>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</si>
  <si>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</si>
  <si>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</si>
  <si>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</si>
  <si>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</si>
  <si>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</si>
  <si>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</si>
  <si>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</si>
  <si>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</si>
  <si>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</si>
  <si>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</si>
  <si>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</si>
  <si>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</si>
  <si>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</si>
  <si>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</si>
  <si>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</si>
  <si>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</si>
  <si>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</si>
  <si>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</si>
  <si>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</si>
  <si>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</si>
  <si>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</si>
  <si>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</si>
  <si>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</si>
  <si>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</si>
  <si>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</si>
  <si>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</si>
  <si>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</si>
  <si>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</si>
  <si>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</si>
  <si>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</si>
  <si>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</si>
  <si>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</si>
  <si>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</si>
  <si>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</si>
  <si>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</si>
  <si>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</si>
  <si>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</si>
  <si>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</si>
  <si>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</si>
  <si>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</si>
  <si>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</si>
  <si>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</si>
  <si>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</si>
  <si>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</si>
  <si>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</si>
  <si>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</si>
  <si>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</si>
  <si>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</si>
  <si>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</si>
  <si>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</si>
  <si>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</si>
  <si>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</si>
  <si>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</si>
  <si>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</si>
  <si>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</si>
  <si>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</si>
  <si>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</si>
  <si>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</si>
  <si>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</si>
  <si>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</si>
  <si>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</si>
  <si>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</si>
  <si>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</si>
  <si>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</si>
  <si>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</si>
  <si>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</si>
  <si>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</si>
  <si>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</si>
  <si>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</si>
  <si>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</si>
  <si>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</si>
  <si>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</si>
  <si>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</si>
  <si>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</si>
  <si>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</si>
  <si>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</si>
  <si>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</si>
  <si>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</si>
  <si>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</si>
  <si>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</si>
  <si>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</si>
  <si>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</si>
  <si>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</si>
  <si>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</si>
  <si>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</si>
  <si>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</si>
  <si>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</si>
  <si>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</si>
  <si>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</si>
  <si>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</si>
  <si>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</si>
  <si>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</si>
  <si>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</si>
  <si>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</si>
  <si>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</si>
  <si>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</si>
  <si>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</si>
  <si>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</si>
  <si>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</si>
  <si>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</si>
  <si>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</si>
  <si>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</si>
  <si>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</si>
  <si>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</si>
  <si>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</si>
  <si>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</si>
  <si>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</si>
  <si>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</si>
  <si>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</si>
  <si>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</si>
  <si>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</si>
  <si>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</si>
  <si>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</si>
  <si>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</si>
  <si>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</si>
  <si>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</si>
  <si>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</si>
  <si>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</si>
  <si>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</si>
  <si>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</si>
  <si>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</si>
  <si>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</si>
  <si>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</si>
  <si>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</si>
  <si>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</si>
  <si>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</si>
  <si>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</si>
  <si>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</si>
  <si>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</si>
  <si>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</si>
  <si>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</si>
  <si>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</si>
  <si>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</si>
  <si>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</si>
  <si>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</si>
  <si>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</si>
  <si>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</si>
  <si>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</si>
  <si>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</si>
  <si>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</si>
  <si>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</si>
  <si>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</si>
  <si>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</si>
  <si>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</si>
  <si>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</si>
  <si>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</si>
  <si>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</si>
  <si>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</si>
  <si>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</si>
  <si>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</si>
  <si>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</si>
  <si>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</si>
  <si>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</si>
  <si>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</si>
  <si>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</si>
  <si>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</si>
  <si>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</si>
  <si>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</si>
  <si>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</si>
  <si>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</si>
  <si>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</si>
  <si>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</si>
  <si>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</si>
  <si>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</si>
  <si>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</si>
  <si>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</si>
  <si>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</si>
  <si>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</si>
  <si>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</si>
  <si>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</si>
  <si>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</si>
  <si>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</si>
  <si>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</si>
  <si>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</si>
  <si>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</si>
  <si>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</si>
  <si>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</si>
  <si>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</si>
  <si>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</si>
  <si>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</si>
  <si>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</si>
  <si>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</si>
  <si>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</si>
  <si>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</si>
  <si>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</si>
  <si>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</si>
  <si>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</si>
  <si>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</si>
  <si>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</si>
  <si>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</si>
  <si>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</si>
  <si>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</si>
  <si>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</si>
  <si>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</si>
  <si>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</si>
  <si>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</si>
  <si>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</si>
  <si>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</si>
  <si>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</si>
  <si>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</si>
  <si>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</si>
  <si>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</si>
  <si>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</si>
  <si>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</si>
  <si>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</si>
  <si>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</si>
  <si>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</si>
  <si>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</si>
  <si>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</si>
  <si>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</si>
  <si>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</si>
  <si>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</si>
  <si>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</si>
  <si>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</si>
  <si>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</si>
  <si>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</si>
  <si>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</si>
  <si>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</si>
  <si>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</si>
  <si>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</si>
  <si>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</si>
  <si>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</si>
  <si>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</si>
  <si>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</si>
  <si>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</si>
  <si>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</si>
  <si>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</si>
  <si>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</si>
  <si>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</si>
  <si>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</si>
  <si>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</si>
  <si>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</si>
  <si>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</si>
  <si>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</si>
  <si>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</si>
  <si>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</si>
  <si>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</si>
  <si>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</si>
  <si>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</si>
  <si>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</si>
  <si>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</si>
  <si>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</si>
  <si>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</si>
  <si>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</si>
  <si>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</si>
  <si>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</si>
  <si>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</si>
  <si>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</si>
  <si>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</si>
  <si>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</si>
  <si>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</si>
  <si>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</si>
  <si>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</si>
  <si>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</si>
  <si>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</si>
  <si>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</si>
  <si>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</si>
  <si>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</si>
  <si>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</si>
  <si>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</si>
  <si>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</si>
  <si>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</si>
  <si>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</si>
  <si>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</si>
  <si>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</si>
  <si>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</si>
  <si>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</si>
  <si>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</si>
  <si>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</si>
  <si>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</si>
  <si>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</si>
  <si>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</si>
  <si>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</si>
  <si>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</si>
  <si>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</si>
  <si>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</si>
  <si>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</si>
  <si>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</si>
  <si>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</si>
  <si>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</si>
  <si>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</si>
  <si>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</si>
  <si>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</si>
  <si>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</si>
  <si>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</si>
  <si>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</si>
  <si>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</si>
  <si>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</si>
  <si>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</si>
  <si>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</si>
  <si>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</si>
  <si>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</si>
  <si>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</si>
  <si>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</si>
  <si>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</si>
  <si>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</si>
  <si>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</si>
  <si>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</si>
  <si>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</si>
  <si>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</si>
  <si>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</si>
  <si>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</si>
  <si>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</si>
  <si>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</si>
  <si>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</si>
  <si>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</si>
  <si>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</si>
  <si>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</si>
  <si>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</si>
  <si>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</si>
  <si>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</si>
  <si>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</si>
  <si>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</si>
  <si>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</si>
  <si>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</si>
  <si>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</si>
  <si>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</si>
  <si>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</si>
  <si>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</si>
  <si>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</si>
  <si>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</si>
  <si>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</si>
  <si>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</si>
  <si>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</si>
  <si>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</si>
  <si>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</si>
  <si>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</si>
  <si>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</si>
  <si>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</si>
  <si>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</si>
  <si>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</si>
  <si>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</si>
  <si>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</si>
  <si>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</si>
  <si>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</si>
  <si>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</si>
  <si>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</si>
  <si>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</si>
  <si>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eccard, EGA</t>
  </si>
  <si>
    <t>Sukiya #SCB</t>
  </si>
  <si>
    <t>SushiEx#SCB</t>
  </si>
  <si>
    <t>Cimb base #31/10</t>
  </si>
  <si>
    <t>100k needed EOD 30Nov</t>
  </si>
  <si>
    <t>anyW 1/11</t>
  </si>
  <si>
    <t>CGC 2/11</t>
  </si>
  <si>
    <t>CGC 31/10</t>
  </si>
  <si>
    <t>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</si>
</sst>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6" t="s">
        <v>3036</v>
      </c>
      <c r="S4" s="616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70">
        <f>SUMPRODUCT(D3:D33,E3:E33)/365</f>
        <v>34.339841095890414</v>
      </c>
      <c r="E35" s="670"/>
      <c r="F35" s="403"/>
    </row>
    <row r="36" spans="2:11">
      <c r="B36" s="399" t="s">
        <v>2686</v>
      </c>
      <c r="D36" s="670" t="s">
        <v>2676</v>
      </c>
      <c r="E36" s="670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6" t="s">
        <v>124</v>
      </c>
      <c r="C1" s="616"/>
      <c r="D1" s="620" t="s">
        <v>292</v>
      </c>
      <c r="E1" s="620"/>
      <c r="F1" s="620" t="s">
        <v>341</v>
      </c>
      <c r="G1" s="620"/>
      <c r="H1" s="617" t="s">
        <v>127</v>
      </c>
      <c r="I1" s="617"/>
      <c r="J1" s="618" t="s">
        <v>292</v>
      </c>
      <c r="K1" s="618"/>
      <c r="L1" s="619" t="s">
        <v>520</v>
      </c>
      <c r="M1" s="619"/>
      <c r="N1" s="617" t="s">
        <v>146</v>
      </c>
      <c r="O1" s="617"/>
      <c r="P1" s="618" t="s">
        <v>293</v>
      </c>
      <c r="Q1" s="618"/>
      <c r="R1" s="619" t="s">
        <v>522</v>
      </c>
      <c r="S1" s="619"/>
      <c r="T1" s="605" t="s">
        <v>193</v>
      </c>
      <c r="U1" s="605"/>
      <c r="V1" s="618" t="s">
        <v>292</v>
      </c>
      <c r="W1" s="618"/>
      <c r="X1" s="607" t="s">
        <v>524</v>
      </c>
      <c r="Y1" s="607"/>
      <c r="Z1" s="605" t="s">
        <v>241</v>
      </c>
      <c r="AA1" s="605"/>
      <c r="AB1" s="606" t="s">
        <v>292</v>
      </c>
      <c r="AC1" s="606"/>
      <c r="AD1" s="615" t="s">
        <v>524</v>
      </c>
      <c r="AE1" s="615"/>
      <c r="AF1" s="605" t="s">
        <v>367</v>
      </c>
      <c r="AG1" s="605"/>
      <c r="AH1" s="606" t="s">
        <v>292</v>
      </c>
      <c r="AI1" s="606"/>
      <c r="AJ1" s="607" t="s">
        <v>530</v>
      </c>
      <c r="AK1" s="607"/>
      <c r="AL1" s="605" t="s">
        <v>389</v>
      </c>
      <c r="AM1" s="605"/>
      <c r="AN1" s="613" t="s">
        <v>292</v>
      </c>
      <c r="AO1" s="613"/>
      <c r="AP1" s="611" t="s">
        <v>531</v>
      </c>
      <c r="AQ1" s="611"/>
      <c r="AR1" s="605" t="s">
        <v>416</v>
      </c>
      <c r="AS1" s="605"/>
      <c r="AV1" s="611" t="s">
        <v>285</v>
      </c>
      <c r="AW1" s="611"/>
      <c r="AX1" s="614" t="s">
        <v>998</v>
      </c>
      <c r="AY1" s="614"/>
      <c r="AZ1" s="614"/>
      <c r="BA1" s="207"/>
      <c r="BB1" s="609">
        <v>42942</v>
      </c>
      <c r="BC1" s="610"/>
      <c r="BD1" s="61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8" t="s">
        <v>261</v>
      </c>
      <c r="U4" s="608"/>
      <c r="X4" s="119" t="s">
        <v>233</v>
      </c>
      <c r="Y4" s="123">
        <f>Y3-Y6</f>
        <v>4.9669099999591708</v>
      </c>
      <c r="Z4" s="608" t="s">
        <v>262</v>
      </c>
      <c r="AA4" s="608"/>
      <c r="AD4" s="154" t="s">
        <v>233</v>
      </c>
      <c r="AE4" s="154">
        <f>AE3-AE5</f>
        <v>-52.526899999851594</v>
      </c>
      <c r="AF4" s="608" t="s">
        <v>262</v>
      </c>
      <c r="AG4" s="608"/>
      <c r="AH4" s="143"/>
      <c r="AI4" s="143"/>
      <c r="AJ4" s="154" t="s">
        <v>233</v>
      </c>
      <c r="AK4" s="154">
        <f>AK3-AK5</f>
        <v>94.988909999992757</v>
      </c>
      <c r="AL4" s="608" t="s">
        <v>262</v>
      </c>
      <c r="AM4" s="608"/>
      <c r="AP4" s="170" t="s">
        <v>233</v>
      </c>
      <c r="AQ4" s="174">
        <f>AQ3-AQ5</f>
        <v>33.841989999942598</v>
      </c>
      <c r="AR4" s="608" t="s">
        <v>262</v>
      </c>
      <c r="AS4" s="608"/>
      <c r="AX4" s="608" t="s">
        <v>564</v>
      </c>
      <c r="AY4" s="608"/>
      <c r="BB4" s="608" t="s">
        <v>567</v>
      </c>
      <c r="BC4" s="60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8"/>
      <c r="U5" s="608"/>
      <c r="V5" s="3" t="s">
        <v>258</v>
      </c>
      <c r="W5">
        <v>2050</v>
      </c>
      <c r="X5" s="82"/>
      <c r="Z5" s="608"/>
      <c r="AA5" s="60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8"/>
      <c r="AG5" s="608"/>
      <c r="AH5" s="143"/>
      <c r="AI5" s="143"/>
      <c r="AJ5" s="154" t="s">
        <v>352</v>
      </c>
      <c r="AK5" s="162">
        <f>SUM(AK11:AK59)</f>
        <v>30858.011000000002</v>
      </c>
      <c r="AL5" s="608"/>
      <c r="AM5" s="60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8"/>
      <c r="AS5" s="608"/>
      <c r="AX5" s="608"/>
      <c r="AY5" s="608"/>
      <c r="BB5" s="608"/>
      <c r="BC5" s="608"/>
      <c r="BD5" s="612" t="s">
        <v>999</v>
      </c>
      <c r="BE5" s="612"/>
      <c r="BF5" s="612"/>
      <c r="BG5" s="612"/>
      <c r="BH5" s="612"/>
      <c r="BI5" s="612"/>
      <c r="BJ5" s="612"/>
      <c r="BK5" s="61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1" t="s">
        <v>264</v>
      </c>
      <c r="W23" s="62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3"/>
      <c r="W24" s="62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5" t="s">
        <v>2565</v>
      </c>
      <c r="H3" s="626"/>
      <c r="I3" s="346"/>
      <c r="J3" s="625" t="s">
        <v>2566</v>
      </c>
      <c r="K3" s="626"/>
      <c r="L3" s="273"/>
      <c r="M3" s="625">
        <v>43739</v>
      </c>
      <c r="N3" s="626"/>
      <c r="O3" s="625">
        <v>42401</v>
      </c>
      <c r="P3" s="62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1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2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2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2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2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2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2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2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3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4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5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0">
        <f>G40/F42+H40</f>
        <v>1932511.2781954887</v>
      </c>
      <c r="H43" s="630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9">
        <f>H40*F42+G40</f>
        <v>2570240</v>
      </c>
      <c r="H44" s="629"/>
      <c r="I44" s="2"/>
      <c r="J44" s="629">
        <f>K40*1.37+J40</f>
        <v>1877697.6600000001</v>
      </c>
      <c r="K44" s="629"/>
      <c r="L44" s="2"/>
      <c r="M44" s="629">
        <f>N40*1.37+M40</f>
        <v>1789659</v>
      </c>
      <c r="N44" s="629"/>
      <c r="O44" s="629">
        <f>P40*1.36+O40</f>
        <v>1320187.2</v>
      </c>
      <c r="P44" s="62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8" t="s">
        <v>1186</v>
      </c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</row>
    <row r="48" spans="2:16">
      <c r="B48" s="628" t="s">
        <v>2469</v>
      </c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</row>
    <row r="49" spans="2:14">
      <c r="B49" s="628" t="s">
        <v>2468</v>
      </c>
      <c r="C49" s="628"/>
      <c r="D49" s="628"/>
      <c r="E49" s="628"/>
      <c r="F49" s="628"/>
      <c r="G49" s="628"/>
      <c r="H49" s="628"/>
      <c r="I49" s="628"/>
      <c r="J49" s="628"/>
      <c r="K49" s="628"/>
      <c r="L49" s="628"/>
      <c r="M49" s="628"/>
      <c r="N49" s="628"/>
    </row>
    <row r="50" spans="2:14">
      <c r="B50" s="627" t="s">
        <v>2467</v>
      </c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</row>
    <row r="51" spans="2:14">
      <c r="B51" s="627"/>
      <c r="C51" s="627"/>
      <c r="D51" s="627"/>
      <c r="E51" s="627"/>
      <c r="F51" s="627"/>
      <c r="G51" s="627"/>
      <c r="H51" s="627"/>
      <c r="I51" s="627"/>
      <c r="J51" s="627"/>
      <c r="K51" s="627"/>
      <c r="L51" s="627"/>
      <c r="M51" s="627"/>
      <c r="N51" s="627"/>
    </row>
    <row r="52" spans="2:14">
      <c r="B52" s="627"/>
      <c r="C52" s="627"/>
      <c r="D52" s="627"/>
      <c r="E52" s="627"/>
      <c r="F52" s="627"/>
      <c r="G52" s="627"/>
      <c r="H52" s="627"/>
      <c r="I52" s="627"/>
      <c r="J52" s="627"/>
      <c r="K52" s="627"/>
      <c r="L52" s="627"/>
      <c r="M52" s="627"/>
      <c r="N52" s="62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7" t="s">
        <v>2554</v>
      </c>
      <c r="F38" s="638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6" t="s">
        <v>989</v>
      </c>
      <c r="C41" s="636"/>
      <c r="D41" s="636"/>
      <c r="E41" s="636"/>
      <c r="F41" s="636"/>
      <c r="G41" s="636"/>
      <c r="H41" s="63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6" t="s">
        <v>909</v>
      </c>
      <c r="C1" s="616"/>
      <c r="D1" s="615" t="s">
        <v>515</v>
      </c>
      <c r="E1" s="615"/>
      <c r="F1" s="616" t="s">
        <v>513</v>
      </c>
      <c r="G1" s="616"/>
      <c r="H1" s="639" t="s">
        <v>549</v>
      </c>
      <c r="I1" s="639"/>
      <c r="J1" s="615" t="s">
        <v>515</v>
      </c>
      <c r="K1" s="615"/>
      <c r="L1" s="616" t="s">
        <v>908</v>
      </c>
      <c r="M1" s="616"/>
      <c r="N1" s="639" t="s">
        <v>549</v>
      </c>
      <c r="O1" s="639"/>
      <c r="P1" s="615" t="s">
        <v>515</v>
      </c>
      <c r="Q1" s="615"/>
      <c r="R1" s="616" t="s">
        <v>552</v>
      </c>
      <c r="S1" s="616"/>
      <c r="T1" s="639" t="s">
        <v>549</v>
      </c>
      <c r="U1" s="639"/>
      <c r="V1" s="615" t="s">
        <v>515</v>
      </c>
      <c r="W1" s="615"/>
      <c r="X1" s="616" t="s">
        <v>907</v>
      </c>
      <c r="Y1" s="616"/>
      <c r="Z1" s="639" t="s">
        <v>549</v>
      </c>
      <c r="AA1" s="639"/>
      <c r="AB1" s="615" t="s">
        <v>515</v>
      </c>
      <c r="AC1" s="615"/>
      <c r="AD1" s="616" t="s">
        <v>591</v>
      </c>
      <c r="AE1" s="616"/>
      <c r="AF1" s="639" t="s">
        <v>549</v>
      </c>
      <c r="AG1" s="639"/>
      <c r="AH1" s="615" t="s">
        <v>515</v>
      </c>
      <c r="AI1" s="615"/>
      <c r="AJ1" s="616" t="s">
        <v>906</v>
      </c>
      <c r="AK1" s="616"/>
      <c r="AL1" s="639" t="s">
        <v>626</v>
      </c>
      <c r="AM1" s="639"/>
      <c r="AN1" s="615" t="s">
        <v>627</v>
      </c>
      <c r="AO1" s="615"/>
      <c r="AP1" s="616" t="s">
        <v>621</v>
      </c>
      <c r="AQ1" s="616"/>
      <c r="AR1" s="639" t="s">
        <v>549</v>
      </c>
      <c r="AS1" s="639"/>
      <c r="AT1" s="615" t="s">
        <v>515</v>
      </c>
      <c r="AU1" s="615"/>
      <c r="AV1" s="616" t="s">
        <v>905</v>
      </c>
      <c r="AW1" s="616"/>
      <c r="AX1" s="639" t="s">
        <v>549</v>
      </c>
      <c r="AY1" s="639"/>
      <c r="AZ1" s="615" t="s">
        <v>515</v>
      </c>
      <c r="BA1" s="615"/>
      <c r="BB1" s="616" t="s">
        <v>653</v>
      </c>
      <c r="BC1" s="616"/>
      <c r="BD1" s="639" t="s">
        <v>549</v>
      </c>
      <c r="BE1" s="639"/>
      <c r="BF1" s="615" t="s">
        <v>515</v>
      </c>
      <c r="BG1" s="615"/>
      <c r="BH1" s="616" t="s">
        <v>904</v>
      </c>
      <c r="BI1" s="616"/>
      <c r="BJ1" s="639" t="s">
        <v>549</v>
      </c>
      <c r="BK1" s="639"/>
      <c r="BL1" s="615" t="s">
        <v>515</v>
      </c>
      <c r="BM1" s="615"/>
      <c r="BN1" s="616" t="s">
        <v>921</v>
      </c>
      <c r="BO1" s="616"/>
      <c r="BP1" s="639" t="s">
        <v>549</v>
      </c>
      <c r="BQ1" s="639"/>
      <c r="BR1" s="615" t="s">
        <v>515</v>
      </c>
      <c r="BS1" s="615"/>
      <c r="BT1" s="616" t="s">
        <v>903</v>
      </c>
      <c r="BU1" s="616"/>
      <c r="BV1" s="639" t="s">
        <v>704</v>
      </c>
      <c r="BW1" s="639"/>
      <c r="BX1" s="615" t="s">
        <v>705</v>
      </c>
      <c r="BY1" s="615"/>
      <c r="BZ1" s="616" t="s">
        <v>703</v>
      </c>
      <c r="CA1" s="616"/>
      <c r="CB1" s="639" t="s">
        <v>730</v>
      </c>
      <c r="CC1" s="639"/>
      <c r="CD1" s="615" t="s">
        <v>731</v>
      </c>
      <c r="CE1" s="615"/>
      <c r="CF1" s="616" t="s">
        <v>902</v>
      </c>
      <c r="CG1" s="616"/>
      <c r="CH1" s="639" t="s">
        <v>730</v>
      </c>
      <c r="CI1" s="639"/>
      <c r="CJ1" s="615" t="s">
        <v>731</v>
      </c>
      <c r="CK1" s="615"/>
      <c r="CL1" s="616" t="s">
        <v>748</v>
      </c>
      <c r="CM1" s="616"/>
      <c r="CN1" s="639" t="s">
        <v>730</v>
      </c>
      <c r="CO1" s="639"/>
      <c r="CP1" s="615" t="s">
        <v>731</v>
      </c>
      <c r="CQ1" s="615"/>
      <c r="CR1" s="616" t="s">
        <v>901</v>
      </c>
      <c r="CS1" s="616"/>
      <c r="CT1" s="639" t="s">
        <v>730</v>
      </c>
      <c r="CU1" s="639"/>
      <c r="CV1" s="643" t="s">
        <v>731</v>
      </c>
      <c r="CW1" s="643"/>
      <c r="CX1" s="616" t="s">
        <v>769</v>
      </c>
      <c r="CY1" s="616"/>
      <c r="CZ1" s="639" t="s">
        <v>730</v>
      </c>
      <c r="DA1" s="639"/>
      <c r="DB1" s="643" t="s">
        <v>731</v>
      </c>
      <c r="DC1" s="643"/>
      <c r="DD1" s="616" t="s">
        <v>900</v>
      </c>
      <c r="DE1" s="616"/>
      <c r="DF1" s="639" t="s">
        <v>816</v>
      </c>
      <c r="DG1" s="639"/>
      <c r="DH1" s="643" t="s">
        <v>817</v>
      </c>
      <c r="DI1" s="643"/>
      <c r="DJ1" s="616" t="s">
        <v>809</v>
      </c>
      <c r="DK1" s="616"/>
      <c r="DL1" s="639" t="s">
        <v>816</v>
      </c>
      <c r="DM1" s="639"/>
      <c r="DN1" s="643" t="s">
        <v>731</v>
      </c>
      <c r="DO1" s="643"/>
      <c r="DP1" s="616" t="s">
        <v>899</v>
      </c>
      <c r="DQ1" s="616"/>
      <c r="DR1" s="639" t="s">
        <v>816</v>
      </c>
      <c r="DS1" s="639"/>
      <c r="DT1" s="643" t="s">
        <v>731</v>
      </c>
      <c r="DU1" s="643"/>
      <c r="DV1" s="616" t="s">
        <v>898</v>
      </c>
      <c r="DW1" s="616"/>
      <c r="DX1" s="639" t="s">
        <v>816</v>
      </c>
      <c r="DY1" s="639"/>
      <c r="DZ1" s="643" t="s">
        <v>731</v>
      </c>
      <c r="EA1" s="643"/>
      <c r="EB1" s="616" t="s">
        <v>897</v>
      </c>
      <c r="EC1" s="616"/>
      <c r="ED1" s="639" t="s">
        <v>816</v>
      </c>
      <c r="EE1" s="639"/>
      <c r="EF1" s="643" t="s">
        <v>731</v>
      </c>
      <c r="EG1" s="643"/>
      <c r="EH1" s="616" t="s">
        <v>883</v>
      </c>
      <c r="EI1" s="616"/>
      <c r="EJ1" s="639" t="s">
        <v>816</v>
      </c>
      <c r="EK1" s="639"/>
      <c r="EL1" s="643" t="s">
        <v>936</v>
      </c>
      <c r="EM1" s="643"/>
      <c r="EN1" s="616" t="s">
        <v>922</v>
      </c>
      <c r="EO1" s="616"/>
      <c r="EP1" s="639" t="s">
        <v>816</v>
      </c>
      <c r="EQ1" s="639"/>
      <c r="ER1" s="643" t="s">
        <v>950</v>
      </c>
      <c r="ES1" s="643"/>
      <c r="ET1" s="616" t="s">
        <v>937</v>
      </c>
      <c r="EU1" s="616"/>
      <c r="EV1" s="639" t="s">
        <v>816</v>
      </c>
      <c r="EW1" s="639"/>
      <c r="EX1" s="643" t="s">
        <v>530</v>
      </c>
      <c r="EY1" s="643"/>
      <c r="EZ1" s="616" t="s">
        <v>952</v>
      </c>
      <c r="FA1" s="61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2" t="s">
        <v>779</v>
      </c>
      <c r="CU7" s="61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2" t="s">
        <v>778</v>
      </c>
      <c r="DA8" s="61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2" t="s">
        <v>778</v>
      </c>
      <c r="DG8" s="61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2" t="s">
        <v>778</v>
      </c>
      <c r="DM8" s="61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2" t="s">
        <v>778</v>
      </c>
      <c r="DS8" s="616"/>
      <c r="DT8" s="142" t="s">
        <v>783</v>
      </c>
      <c r="DU8" s="142">
        <f>SUM(DU13:DU17)</f>
        <v>32</v>
      </c>
      <c r="DV8" s="63"/>
      <c r="DW8" s="63"/>
      <c r="DX8" s="642" t="s">
        <v>778</v>
      </c>
      <c r="DY8" s="61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2" t="s">
        <v>928</v>
      </c>
      <c r="EK8" s="61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2" t="s">
        <v>928</v>
      </c>
      <c r="EQ9" s="61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2" t="s">
        <v>928</v>
      </c>
      <c r="EW9" s="61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2" t="s">
        <v>928</v>
      </c>
      <c r="EE11" s="61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2" t="s">
        <v>778</v>
      </c>
      <c r="CU12" s="61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5" t="s">
        <v>782</v>
      </c>
      <c r="CU19" s="60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8" t="s">
        <v>858</v>
      </c>
      <c r="FA21" s="628"/>
      <c r="FC21" s="237">
        <f>FC20-FC22</f>
        <v>113457.16899999997</v>
      </c>
      <c r="FD21" s="229"/>
      <c r="FE21" s="644" t="s">
        <v>1546</v>
      </c>
      <c r="FF21" s="644"/>
      <c r="FG21" s="64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8" t="s">
        <v>871</v>
      </c>
      <c r="FA22" s="62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8" t="s">
        <v>1000</v>
      </c>
      <c r="FA23" s="62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8" t="s">
        <v>1076</v>
      </c>
      <c r="FA24" s="62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P1" zoomScaleNormal="100" workbookViewId="0">
      <selection activeCell="LA17" sqref="LA1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140625" style="341" bestFit="1" customWidth="1"/>
    <col min="310" max="310" width="16.85546875" style="341" customWidth="1"/>
    <col min="311" max="311" width="6.5703125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8" t="s">
        <v>1209</v>
      </c>
      <c r="B1" s="648"/>
      <c r="C1" s="613" t="s">
        <v>292</v>
      </c>
      <c r="D1" s="613"/>
      <c r="E1" s="611" t="s">
        <v>1010</v>
      </c>
      <c r="F1" s="611"/>
      <c r="G1" s="648" t="s">
        <v>1210</v>
      </c>
      <c r="H1" s="648"/>
      <c r="I1" s="613" t="s">
        <v>292</v>
      </c>
      <c r="J1" s="613"/>
      <c r="K1" s="611" t="s">
        <v>1011</v>
      </c>
      <c r="L1" s="611"/>
      <c r="M1" s="648" t="s">
        <v>1211</v>
      </c>
      <c r="N1" s="648"/>
      <c r="O1" s="613" t="s">
        <v>292</v>
      </c>
      <c r="P1" s="613"/>
      <c r="Q1" s="611" t="s">
        <v>1057</v>
      </c>
      <c r="R1" s="611"/>
      <c r="S1" s="648" t="s">
        <v>1212</v>
      </c>
      <c r="T1" s="648"/>
      <c r="U1" s="613" t="s">
        <v>292</v>
      </c>
      <c r="V1" s="613"/>
      <c r="W1" s="611" t="s">
        <v>627</v>
      </c>
      <c r="X1" s="611"/>
      <c r="Y1" s="648" t="s">
        <v>1213</v>
      </c>
      <c r="Z1" s="648"/>
      <c r="AA1" s="613" t="s">
        <v>292</v>
      </c>
      <c r="AB1" s="613"/>
      <c r="AC1" s="611" t="s">
        <v>1084</v>
      </c>
      <c r="AD1" s="611"/>
      <c r="AE1" s="648" t="s">
        <v>1214</v>
      </c>
      <c r="AF1" s="648"/>
      <c r="AG1" s="613" t="s">
        <v>292</v>
      </c>
      <c r="AH1" s="613"/>
      <c r="AI1" s="611" t="s">
        <v>1134</v>
      </c>
      <c r="AJ1" s="611"/>
      <c r="AK1" s="648" t="s">
        <v>1217</v>
      </c>
      <c r="AL1" s="648"/>
      <c r="AM1" s="613" t="s">
        <v>1132</v>
      </c>
      <c r="AN1" s="613"/>
      <c r="AO1" s="611" t="s">
        <v>1133</v>
      </c>
      <c r="AP1" s="611"/>
      <c r="AQ1" s="648" t="s">
        <v>1218</v>
      </c>
      <c r="AR1" s="648"/>
      <c r="AS1" s="613" t="s">
        <v>1132</v>
      </c>
      <c r="AT1" s="613"/>
      <c r="AU1" s="611" t="s">
        <v>1178</v>
      </c>
      <c r="AV1" s="611"/>
      <c r="AW1" s="648" t="s">
        <v>1215</v>
      </c>
      <c r="AX1" s="648"/>
      <c r="AY1" s="611" t="s">
        <v>1241</v>
      </c>
      <c r="AZ1" s="611"/>
      <c r="BA1" s="648" t="s">
        <v>1215</v>
      </c>
      <c r="BB1" s="648"/>
      <c r="BC1" s="613" t="s">
        <v>816</v>
      </c>
      <c r="BD1" s="613"/>
      <c r="BE1" s="611" t="s">
        <v>1208</v>
      </c>
      <c r="BF1" s="611"/>
      <c r="BG1" s="648" t="s">
        <v>1216</v>
      </c>
      <c r="BH1" s="648"/>
      <c r="BI1" s="613" t="s">
        <v>816</v>
      </c>
      <c r="BJ1" s="613"/>
      <c r="BK1" s="611" t="s">
        <v>1208</v>
      </c>
      <c r="BL1" s="611"/>
      <c r="BM1" s="648" t="s">
        <v>1226</v>
      </c>
      <c r="BN1" s="648"/>
      <c r="BO1" s="613" t="s">
        <v>816</v>
      </c>
      <c r="BP1" s="613"/>
      <c r="BQ1" s="611" t="s">
        <v>1244</v>
      </c>
      <c r="BR1" s="611"/>
      <c r="BS1" s="648" t="s">
        <v>1243</v>
      </c>
      <c r="BT1" s="648"/>
      <c r="BU1" s="613" t="s">
        <v>816</v>
      </c>
      <c r="BV1" s="613"/>
      <c r="BW1" s="611" t="s">
        <v>1248</v>
      </c>
      <c r="BX1" s="611"/>
      <c r="BY1" s="648" t="s">
        <v>1270</v>
      </c>
      <c r="BZ1" s="648"/>
      <c r="CA1" s="613" t="s">
        <v>816</v>
      </c>
      <c r="CB1" s="613"/>
      <c r="CC1" s="611" t="s">
        <v>1244</v>
      </c>
      <c r="CD1" s="611"/>
      <c r="CE1" s="648" t="s">
        <v>1291</v>
      </c>
      <c r="CF1" s="648"/>
      <c r="CG1" s="613" t="s">
        <v>816</v>
      </c>
      <c r="CH1" s="613"/>
      <c r="CI1" s="611" t="s">
        <v>1248</v>
      </c>
      <c r="CJ1" s="611"/>
      <c r="CK1" s="648" t="s">
        <v>1307</v>
      </c>
      <c r="CL1" s="648"/>
      <c r="CM1" s="613" t="s">
        <v>816</v>
      </c>
      <c r="CN1" s="613"/>
      <c r="CO1" s="611" t="s">
        <v>1244</v>
      </c>
      <c r="CP1" s="611"/>
      <c r="CQ1" s="648" t="s">
        <v>1335</v>
      </c>
      <c r="CR1" s="648"/>
      <c r="CS1" s="646" t="s">
        <v>816</v>
      </c>
      <c r="CT1" s="646"/>
      <c r="CU1" s="611" t="s">
        <v>1391</v>
      </c>
      <c r="CV1" s="611"/>
      <c r="CW1" s="648" t="s">
        <v>1374</v>
      </c>
      <c r="CX1" s="648"/>
      <c r="CY1" s="646" t="s">
        <v>816</v>
      </c>
      <c r="CZ1" s="646"/>
      <c r="DA1" s="611" t="s">
        <v>1597</v>
      </c>
      <c r="DB1" s="611"/>
      <c r="DC1" s="648" t="s">
        <v>1394</v>
      </c>
      <c r="DD1" s="648"/>
      <c r="DE1" s="646" t="s">
        <v>816</v>
      </c>
      <c r="DF1" s="646"/>
      <c r="DG1" s="611" t="s">
        <v>1491</v>
      </c>
      <c r="DH1" s="611"/>
      <c r="DI1" s="648" t="s">
        <v>1594</v>
      </c>
      <c r="DJ1" s="648"/>
      <c r="DK1" s="646" t="s">
        <v>816</v>
      </c>
      <c r="DL1" s="646"/>
      <c r="DM1" s="611" t="s">
        <v>1391</v>
      </c>
      <c r="DN1" s="611"/>
      <c r="DO1" s="648" t="s">
        <v>1595</v>
      </c>
      <c r="DP1" s="648"/>
      <c r="DQ1" s="646" t="s">
        <v>816</v>
      </c>
      <c r="DR1" s="646"/>
      <c r="DS1" s="611" t="s">
        <v>1590</v>
      </c>
      <c r="DT1" s="611"/>
      <c r="DU1" s="648" t="s">
        <v>1596</v>
      </c>
      <c r="DV1" s="648"/>
      <c r="DW1" s="646" t="s">
        <v>816</v>
      </c>
      <c r="DX1" s="646"/>
      <c r="DY1" s="611" t="s">
        <v>1616</v>
      </c>
      <c r="DZ1" s="611"/>
      <c r="EA1" s="649" t="s">
        <v>1611</v>
      </c>
      <c r="EB1" s="649"/>
      <c r="EC1" s="646" t="s">
        <v>816</v>
      </c>
      <c r="ED1" s="646"/>
      <c r="EE1" s="611" t="s">
        <v>1590</v>
      </c>
      <c r="EF1" s="611"/>
      <c r="EG1" s="465"/>
      <c r="EH1" s="649" t="s">
        <v>1641</v>
      </c>
      <c r="EI1" s="649"/>
      <c r="EJ1" s="646" t="s">
        <v>816</v>
      </c>
      <c r="EK1" s="646"/>
      <c r="EL1" s="611" t="s">
        <v>1674</v>
      </c>
      <c r="EM1" s="611"/>
      <c r="EN1" s="649" t="s">
        <v>1666</v>
      </c>
      <c r="EO1" s="649"/>
      <c r="EP1" s="646" t="s">
        <v>816</v>
      </c>
      <c r="EQ1" s="646"/>
      <c r="ER1" s="611" t="s">
        <v>1714</v>
      </c>
      <c r="ES1" s="611"/>
      <c r="ET1" s="649" t="s">
        <v>1707</v>
      </c>
      <c r="EU1" s="649"/>
      <c r="EV1" s="646" t="s">
        <v>816</v>
      </c>
      <c r="EW1" s="646"/>
      <c r="EX1" s="611" t="s">
        <v>1616</v>
      </c>
      <c r="EY1" s="611"/>
      <c r="EZ1" s="649" t="s">
        <v>1742</v>
      </c>
      <c r="FA1" s="649"/>
      <c r="FB1" s="646" t="s">
        <v>816</v>
      </c>
      <c r="FC1" s="646"/>
      <c r="FD1" s="611" t="s">
        <v>1597</v>
      </c>
      <c r="FE1" s="611"/>
      <c r="FF1" s="649" t="s">
        <v>1781</v>
      </c>
      <c r="FG1" s="649"/>
      <c r="FH1" s="646" t="s">
        <v>816</v>
      </c>
      <c r="FI1" s="646"/>
      <c r="FJ1" s="611" t="s">
        <v>1391</v>
      </c>
      <c r="FK1" s="611"/>
      <c r="FL1" s="649" t="s">
        <v>1816</v>
      </c>
      <c r="FM1" s="649"/>
      <c r="FN1" s="646" t="s">
        <v>816</v>
      </c>
      <c r="FO1" s="646"/>
      <c r="FP1" s="611" t="s">
        <v>1863</v>
      </c>
      <c r="FQ1" s="611"/>
      <c r="FR1" s="649" t="s">
        <v>1852</v>
      </c>
      <c r="FS1" s="649"/>
      <c r="FT1" s="646" t="s">
        <v>816</v>
      </c>
      <c r="FU1" s="646"/>
      <c r="FV1" s="611" t="s">
        <v>1863</v>
      </c>
      <c r="FW1" s="611"/>
      <c r="FX1" s="649" t="s">
        <v>1966</v>
      </c>
      <c r="FY1" s="649"/>
      <c r="FZ1" s="646" t="s">
        <v>816</v>
      </c>
      <c r="GA1" s="646"/>
      <c r="GB1" s="611" t="s">
        <v>1616</v>
      </c>
      <c r="GC1" s="611"/>
      <c r="GD1" s="649" t="s">
        <v>1967</v>
      </c>
      <c r="GE1" s="649"/>
      <c r="GF1" s="646" t="s">
        <v>816</v>
      </c>
      <c r="GG1" s="646"/>
      <c r="GH1" s="611" t="s">
        <v>1590</v>
      </c>
      <c r="GI1" s="611"/>
      <c r="GJ1" s="649" t="s">
        <v>1976</v>
      </c>
      <c r="GK1" s="649"/>
      <c r="GL1" s="646" t="s">
        <v>816</v>
      </c>
      <c r="GM1" s="646"/>
      <c r="GN1" s="611" t="s">
        <v>1590</v>
      </c>
      <c r="GO1" s="611"/>
      <c r="GP1" s="649" t="s">
        <v>2018</v>
      </c>
      <c r="GQ1" s="649"/>
      <c r="GR1" s="646" t="s">
        <v>816</v>
      </c>
      <c r="GS1" s="646"/>
      <c r="GT1" s="611" t="s">
        <v>1674</v>
      </c>
      <c r="GU1" s="611"/>
      <c r="GV1" s="649" t="s">
        <v>2047</v>
      </c>
      <c r="GW1" s="649"/>
      <c r="GX1" s="646" t="s">
        <v>816</v>
      </c>
      <c r="GY1" s="646"/>
      <c r="GZ1" s="611" t="s">
        <v>2086</v>
      </c>
      <c r="HA1" s="611"/>
      <c r="HB1" s="649" t="s">
        <v>2106</v>
      </c>
      <c r="HC1" s="649"/>
      <c r="HD1" s="646" t="s">
        <v>816</v>
      </c>
      <c r="HE1" s="646"/>
      <c r="HF1" s="611" t="s">
        <v>1714</v>
      </c>
      <c r="HG1" s="611"/>
      <c r="HH1" s="649" t="s">
        <v>2119</v>
      </c>
      <c r="HI1" s="649"/>
      <c r="HJ1" s="646" t="s">
        <v>816</v>
      </c>
      <c r="HK1" s="646"/>
      <c r="HL1" s="611" t="s">
        <v>1391</v>
      </c>
      <c r="HM1" s="611"/>
      <c r="HN1" s="649" t="s">
        <v>2165</v>
      </c>
      <c r="HO1" s="649"/>
      <c r="HP1" s="646" t="s">
        <v>816</v>
      </c>
      <c r="HQ1" s="646"/>
      <c r="HR1" s="611" t="s">
        <v>1391</v>
      </c>
      <c r="HS1" s="611"/>
      <c r="HT1" s="649" t="s">
        <v>2200</v>
      </c>
      <c r="HU1" s="649"/>
      <c r="HV1" s="646" t="s">
        <v>816</v>
      </c>
      <c r="HW1" s="646"/>
      <c r="HX1" s="611" t="s">
        <v>1616</v>
      </c>
      <c r="HY1" s="611"/>
      <c r="HZ1" s="649" t="s">
        <v>2245</v>
      </c>
      <c r="IA1" s="649"/>
      <c r="IB1" s="646" t="s">
        <v>816</v>
      </c>
      <c r="IC1" s="646"/>
      <c r="ID1" s="611" t="s">
        <v>1714</v>
      </c>
      <c r="IE1" s="611"/>
      <c r="IF1" s="649" t="s">
        <v>2310</v>
      </c>
      <c r="IG1" s="649"/>
      <c r="IH1" s="646" t="s">
        <v>816</v>
      </c>
      <c r="II1" s="646"/>
      <c r="IJ1" s="611" t="s">
        <v>1590</v>
      </c>
      <c r="IK1" s="611"/>
      <c r="IL1" s="649" t="s">
        <v>2379</v>
      </c>
      <c r="IM1" s="649"/>
      <c r="IN1" s="646" t="s">
        <v>816</v>
      </c>
      <c r="IO1" s="646"/>
      <c r="IP1" s="611" t="s">
        <v>1616</v>
      </c>
      <c r="IQ1" s="611"/>
      <c r="IR1" s="649" t="s">
        <v>2557</v>
      </c>
      <c r="IS1" s="649"/>
      <c r="IT1" s="646" t="s">
        <v>816</v>
      </c>
      <c r="IU1" s="646"/>
      <c r="IV1" s="611" t="s">
        <v>1747</v>
      </c>
      <c r="IW1" s="611"/>
      <c r="IX1" s="649" t="s">
        <v>2556</v>
      </c>
      <c r="IY1" s="649"/>
      <c r="IZ1" s="646" t="s">
        <v>816</v>
      </c>
      <c r="JA1" s="646"/>
      <c r="JB1" s="611" t="s">
        <v>1863</v>
      </c>
      <c r="JC1" s="611"/>
      <c r="JD1" s="649" t="s">
        <v>2597</v>
      </c>
      <c r="JE1" s="649"/>
      <c r="JF1" s="646" t="s">
        <v>816</v>
      </c>
      <c r="JG1" s="646"/>
      <c r="JH1" s="611" t="s">
        <v>1747</v>
      </c>
      <c r="JI1" s="611"/>
      <c r="JJ1" s="649" t="s">
        <v>2645</v>
      </c>
      <c r="JK1" s="649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3483.54</v>
      </c>
      <c r="KX2" s="203" t="s">
        <v>296</v>
      </c>
      <c r="KY2" s="260">
        <f>KW2+KU3-LA3</f>
        <v>1524.0200000000186</v>
      </c>
      <c r="KZ2" s="341" t="s">
        <v>3017</v>
      </c>
      <c r="LA2" s="259">
        <v>-50000</v>
      </c>
    </row>
    <row r="3" spans="1:315">
      <c r="A3" s="657" t="s">
        <v>991</v>
      </c>
      <c r="B3" s="657"/>
      <c r="E3" s="170" t="s">
        <v>233</v>
      </c>
      <c r="F3" s="174">
        <f>F2-F4</f>
        <v>17</v>
      </c>
      <c r="G3" s="657" t="s">
        <v>991</v>
      </c>
      <c r="H3" s="657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1524.0200000000186</v>
      </c>
      <c r="KZ3" s="341" t="s">
        <v>3042</v>
      </c>
      <c r="LA3" s="311">
        <f>SUM(LA10:LA39)</f>
        <v>315945.55999999994</v>
      </c>
    </row>
    <row r="4" spans="1:315" ht="12.75" customHeight="1" thickBot="1">
      <c r="A4" s="657"/>
      <c r="B4" s="657"/>
      <c r="E4" s="170" t="s">
        <v>352</v>
      </c>
      <c r="F4" s="174">
        <f>SUM(F14:F57)</f>
        <v>12750</v>
      </c>
      <c r="G4" s="657"/>
      <c r="H4" s="657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0.16000000001849912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3101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0" t="s">
        <v>3116</v>
      </c>
      <c r="KW5" s="202">
        <v>6.66</v>
      </c>
      <c r="KX5" s="341" t="s">
        <v>352</v>
      </c>
      <c r="KY5" s="260">
        <f>SUM(KY6:KY49)</f>
        <v>1523.8600000000001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3110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3110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3117</v>
      </c>
      <c r="KW8" s="332">
        <v>3129.11</v>
      </c>
      <c r="KX8" s="300" t="s">
        <v>2933</v>
      </c>
      <c r="KY8" s="202">
        <v>993.6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204" t="s">
        <v>3099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3111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>
        <v>13.96</v>
      </c>
      <c r="KX11" s="300" t="s">
        <v>1862</v>
      </c>
      <c r="KZ11" s="341" t="s">
        <v>2905</v>
      </c>
      <c r="LA11" s="259">
        <v>-70600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61" t="s">
        <v>1504</v>
      </c>
      <c r="DP14" s="66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9" t="s">
        <v>2150</v>
      </c>
      <c r="HK14" s="649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3102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45" t="s">
        <v>2841</v>
      </c>
      <c r="KE15" s="645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41001</v>
      </c>
      <c r="LB15" s="472">
        <v>45233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3098</v>
      </c>
      <c r="KW16" s="398"/>
      <c r="KX16" s="143" t="s">
        <v>3013</v>
      </c>
      <c r="KY16" s="327"/>
      <c r="KZ16" s="603" t="s">
        <v>3130</v>
      </c>
      <c r="LA16" s="259">
        <v>200002</v>
      </c>
      <c r="LB16" s="472">
        <v>45233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3100</v>
      </c>
      <c r="KY17" s="286"/>
      <c r="KZ17" s="320" t="s">
        <v>2913</v>
      </c>
      <c r="LA17" s="259">
        <v>101280</v>
      </c>
      <c r="LB17" s="472">
        <v>45233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61" t="s">
        <v>1474</v>
      </c>
      <c r="DJ18" s="662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3114</v>
      </c>
      <c r="KX18" s="143" t="s">
        <v>2460</v>
      </c>
      <c r="KY18" s="202"/>
      <c r="KZ18" s="326" t="s">
        <v>2883</v>
      </c>
      <c r="LA18" s="358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3125</v>
      </c>
      <c r="KW19" s="341">
        <v>297.89999999999998</v>
      </c>
      <c r="KX19" s="143" t="s">
        <v>3028</v>
      </c>
      <c r="KY19" s="202">
        <v>30</v>
      </c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217"/>
      <c r="KW20" s="328"/>
      <c r="KX20" s="143" t="s">
        <v>3021</v>
      </c>
      <c r="KY20" s="202"/>
      <c r="KZ20" s="561" t="s">
        <v>3107</v>
      </c>
      <c r="LA20" s="260">
        <v>30</v>
      </c>
      <c r="LB20" s="472">
        <v>45233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54" t="s">
        <v>507</v>
      </c>
      <c r="N21" s="654"/>
      <c r="Q21" s="166" t="s">
        <v>365</v>
      </c>
      <c r="S21" s="654" t="s">
        <v>507</v>
      </c>
      <c r="T21" s="654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1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217"/>
      <c r="KW21" s="328"/>
      <c r="KX21" s="143" t="s">
        <v>3020</v>
      </c>
      <c r="KY21" s="274"/>
      <c r="KZ21" s="204" t="s">
        <v>3074</v>
      </c>
      <c r="LA21" s="259">
        <f>KZ22-0.99*195000</f>
        <v>-642</v>
      </c>
      <c r="LB21" s="472">
        <v>45232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3" t="s">
        <v>990</v>
      </c>
      <c r="N22" s="653"/>
      <c r="Q22" s="166" t="s">
        <v>369</v>
      </c>
      <c r="S22" s="653" t="s">
        <v>990</v>
      </c>
      <c r="T22" s="653"/>
      <c r="W22" s="242" t="s">
        <v>1019</v>
      </c>
      <c r="X22" s="341">
        <v>0</v>
      </c>
      <c r="Y22" s="654" t="s">
        <v>507</v>
      </c>
      <c r="Z22" s="654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1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8" t="s">
        <v>2135</v>
      </c>
      <c r="IU22" s="648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448">
        <v>192408</v>
      </c>
      <c r="LA22" s="197"/>
    </row>
    <row r="23" spans="1:315">
      <c r="A23" s="654" t="s">
        <v>507</v>
      </c>
      <c r="B23" s="654"/>
      <c r="E23" s="164" t="s">
        <v>237</v>
      </c>
      <c r="F23" s="166"/>
      <c r="G23" s="654" t="s">
        <v>507</v>
      </c>
      <c r="H23" s="654"/>
      <c r="K23" s="242" t="s">
        <v>1019</v>
      </c>
      <c r="L23" s="341">
        <v>0</v>
      </c>
      <c r="M23" s="652"/>
      <c r="N23" s="652"/>
      <c r="Q23" s="166" t="s">
        <v>1056</v>
      </c>
      <c r="S23" s="652"/>
      <c r="T23" s="652"/>
      <c r="W23" s="242" t="s">
        <v>1027</v>
      </c>
      <c r="X23" s="204">
        <v>0</v>
      </c>
      <c r="Y23" s="653" t="s">
        <v>990</v>
      </c>
      <c r="Z23" s="653"/>
      <c r="AE23" s="654" t="s">
        <v>507</v>
      </c>
      <c r="AF23" s="654"/>
      <c r="AK23" s="654" t="s">
        <v>507</v>
      </c>
      <c r="AL23" s="654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0" t="s">
        <v>1536</v>
      </c>
      <c r="EF23" s="650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1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1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8" t="s">
        <v>2135</v>
      </c>
      <c r="HK23" s="648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8" t="s">
        <v>2135</v>
      </c>
      <c r="HW23" s="648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204" t="s">
        <v>2670</v>
      </c>
      <c r="LA23" s="259">
        <v>600</v>
      </c>
      <c r="LB23" s="472">
        <v>45232</v>
      </c>
    </row>
    <row r="24" spans="1:315">
      <c r="A24" s="653" t="s">
        <v>990</v>
      </c>
      <c r="B24" s="653"/>
      <c r="E24" s="164" t="s">
        <v>139</v>
      </c>
      <c r="F24" s="166"/>
      <c r="G24" s="653" t="s">
        <v>990</v>
      </c>
      <c r="H24" s="653"/>
      <c r="K24" s="242" t="s">
        <v>1027</v>
      </c>
      <c r="L24" s="204">
        <v>0</v>
      </c>
      <c r="M24" s="652"/>
      <c r="N24" s="652"/>
      <c r="Q24" s="242" t="s">
        <v>1029</v>
      </c>
      <c r="R24" s="341">
        <v>0</v>
      </c>
      <c r="S24" s="652"/>
      <c r="T24" s="652"/>
      <c r="W24" s="242" t="s">
        <v>1050</v>
      </c>
      <c r="X24" s="341">
        <v>910.17</v>
      </c>
      <c r="Y24" s="652"/>
      <c r="Z24" s="652"/>
      <c r="AC24" s="245" t="s">
        <v>1083</v>
      </c>
      <c r="AD24" s="341">
        <v>90</v>
      </c>
      <c r="AE24" s="653" t="s">
        <v>990</v>
      </c>
      <c r="AF24" s="653"/>
      <c r="AI24" s="243" t="s">
        <v>1101</v>
      </c>
      <c r="AJ24" s="341">
        <v>30</v>
      </c>
      <c r="AK24" s="653" t="s">
        <v>990</v>
      </c>
      <c r="AL24" s="65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3"/>
      <c r="BH24" s="653"/>
      <c r="BK24" s="257" t="s">
        <v>1222</v>
      </c>
      <c r="BL24" s="204">
        <v>48.54</v>
      </c>
      <c r="BM24" s="653"/>
      <c r="BN24" s="653"/>
      <c r="BQ24" s="257" t="s">
        <v>1051</v>
      </c>
      <c r="BR24" s="204">
        <v>50.15</v>
      </c>
      <c r="BS24" s="653" t="s">
        <v>1245</v>
      </c>
      <c r="BT24" s="653"/>
      <c r="BW24" s="257" t="s">
        <v>1051</v>
      </c>
      <c r="BX24" s="204">
        <v>48.54</v>
      </c>
      <c r="BY24" s="653"/>
      <c r="BZ24" s="653"/>
      <c r="CC24" s="257" t="s">
        <v>1051</v>
      </c>
      <c r="CD24" s="204">
        <v>142.91</v>
      </c>
      <c r="CE24" s="653"/>
      <c r="CF24" s="653"/>
      <c r="CI24" s="257" t="s">
        <v>1312</v>
      </c>
      <c r="CJ24" s="204">
        <v>35.049999999999997</v>
      </c>
      <c r="CK24" s="652"/>
      <c r="CL24" s="652"/>
      <c r="CO24" s="257" t="s">
        <v>1286</v>
      </c>
      <c r="CP24" s="204">
        <v>153.41</v>
      </c>
      <c r="CQ24" s="652" t="s">
        <v>1327</v>
      </c>
      <c r="CR24" s="652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1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>
        <f>16.79+10</f>
        <v>26.79</v>
      </c>
      <c r="KZ24" s="320" t="s">
        <v>2671</v>
      </c>
      <c r="LA24" s="259">
        <v>1201</v>
      </c>
      <c r="LB24" s="472">
        <v>45233</v>
      </c>
      <c r="LC24" s="259"/>
    </row>
    <row r="25" spans="1:315">
      <c r="A25" s="652"/>
      <c r="B25" s="652"/>
      <c r="E25" s="197" t="s">
        <v>362</v>
      </c>
      <c r="F25" s="170"/>
      <c r="G25" s="652"/>
      <c r="H25" s="652"/>
      <c r="K25" s="242" t="s">
        <v>1018</v>
      </c>
      <c r="L25" s="341">
        <f>910+40</f>
        <v>950</v>
      </c>
      <c r="M25" s="652"/>
      <c r="N25" s="652"/>
      <c r="Q25" s="242" t="s">
        <v>1026</v>
      </c>
      <c r="R25" s="341">
        <v>0</v>
      </c>
      <c r="S25" s="652"/>
      <c r="T25" s="652"/>
      <c r="W25" s="143" t="s">
        <v>1085</v>
      </c>
      <c r="X25" s="341">
        <v>110.58</v>
      </c>
      <c r="Y25" s="652"/>
      <c r="Z25" s="652"/>
      <c r="AE25" s="652"/>
      <c r="AF25" s="652"/>
      <c r="AK25" s="652"/>
      <c r="AL25" s="652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2"/>
      <c r="AX25" s="652"/>
      <c r="AY25" s="143"/>
      <c r="AZ25" s="204"/>
      <c r="BA25" s="652"/>
      <c r="BB25" s="652"/>
      <c r="BE25" s="143" t="s">
        <v>1195</v>
      </c>
      <c r="BF25" s="204">
        <f>6.5*2</f>
        <v>13</v>
      </c>
      <c r="BG25" s="652"/>
      <c r="BH25" s="652"/>
      <c r="BK25" s="257" t="s">
        <v>1195</v>
      </c>
      <c r="BL25" s="204">
        <f>6.5*2</f>
        <v>13</v>
      </c>
      <c r="BM25" s="652"/>
      <c r="BN25" s="652"/>
      <c r="BQ25" s="257" t="s">
        <v>1195</v>
      </c>
      <c r="BR25" s="204">
        <v>13</v>
      </c>
      <c r="BS25" s="652"/>
      <c r="BT25" s="652"/>
      <c r="BW25" s="257" t="s">
        <v>1195</v>
      </c>
      <c r="BX25" s="204">
        <v>13</v>
      </c>
      <c r="BY25" s="652"/>
      <c r="BZ25" s="652"/>
      <c r="CC25" s="257" t="s">
        <v>1195</v>
      </c>
      <c r="CD25" s="204">
        <v>13</v>
      </c>
      <c r="CE25" s="652"/>
      <c r="CF25" s="652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7" t="s">
        <v>1536</v>
      </c>
      <c r="DZ25" s="668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0" t="s">
        <v>1536</v>
      </c>
      <c r="ES25" s="650"/>
      <c r="ET25" s="285" t="s">
        <v>1702</v>
      </c>
      <c r="EU25" s="319">
        <v>20000</v>
      </c>
      <c r="EW25" s="651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8" t="s">
        <v>2135</v>
      </c>
      <c r="IC25" s="648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3112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3127</v>
      </c>
      <c r="KY25" s="202">
        <v>10</v>
      </c>
      <c r="KZ25" s="320" t="s">
        <v>2672</v>
      </c>
      <c r="LA25" s="335">
        <v>808</v>
      </c>
      <c r="LB25" s="472">
        <v>45233</v>
      </c>
      <c r="LC25" s="335">
        <v>794</v>
      </c>
    </row>
    <row r="26" spans="1:315">
      <c r="A26" s="652"/>
      <c r="B26" s="652"/>
      <c r="F26" s="194"/>
      <c r="G26" s="652"/>
      <c r="H26" s="652"/>
      <c r="M26" s="656" t="s">
        <v>506</v>
      </c>
      <c r="N26" s="656"/>
      <c r="Q26" s="242" t="s">
        <v>1019</v>
      </c>
      <c r="R26" s="341">
        <v>0</v>
      </c>
      <c r="S26" s="656" t="s">
        <v>506</v>
      </c>
      <c r="T26" s="656"/>
      <c r="W26" s="143" t="s">
        <v>1051</v>
      </c>
      <c r="X26" s="341">
        <v>60.75</v>
      </c>
      <c r="Y26" s="652"/>
      <c r="Z26" s="652"/>
      <c r="AC26" s="218" t="s">
        <v>1092</v>
      </c>
      <c r="AD26" s="218"/>
      <c r="AE26" s="656" t="s">
        <v>506</v>
      </c>
      <c r="AF26" s="656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0" t="s">
        <v>1536</v>
      </c>
      <c r="EY26" s="650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8" t="s">
        <v>2135</v>
      </c>
      <c r="HQ26" s="648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320" t="s">
        <v>2946</v>
      </c>
      <c r="LA26" s="259">
        <v>10</v>
      </c>
    </row>
    <row r="27" spans="1:315" ht="12.75" customHeight="1">
      <c r="A27" s="652"/>
      <c r="B27" s="652"/>
      <c r="E27" s="193" t="s">
        <v>360</v>
      </c>
      <c r="F27" s="194"/>
      <c r="G27" s="652"/>
      <c r="H27" s="652"/>
      <c r="K27" s="143" t="s">
        <v>1017</v>
      </c>
      <c r="L27" s="341">
        <f>60</f>
        <v>60</v>
      </c>
      <c r="M27" s="656" t="s">
        <v>992</v>
      </c>
      <c r="N27" s="656"/>
      <c r="Q27" s="242" t="s">
        <v>1073</v>
      </c>
      <c r="R27" s="204">
        <v>200</v>
      </c>
      <c r="S27" s="656" t="s">
        <v>992</v>
      </c>
      <c r="T27" s="656"/>
      <c r="W27" s="143" t="s">
        <v>1016</v>
      </c>
      <c r="X27" s="341">
        <v>61.35</v>
      </c>
      <c r="Y27" s="656" t="s">
        <v>506</v>
      </c>
      <c r="Z27" s="656"/>
      <c r="AC27" s="218" t="s">
        <v>1088</v>
      </c>
      <c r="AD27" s="218">
        <f>53+207+63</f>
        <v>323</v>
      </c>
      <c r="AE27" s="656" t="s">
        <v>992</v>
      </c>
      <c r="AF27" s="656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0" t="s">
        <v>1746</v>
      </c>
      <c r="FE27" s="650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3123</v>
      </c>
      <c r="KY27" s="202">
        <v>21.3</v>
      </c>
      <c r="KZ27" s="285" t="s">
        <v>3060</v>
      </c>
      <c r="LA27" s="259">
        <v>100</v>
      </c>
      <c r="LB27" s="472">
        <v>45232</v>
      </c>
    </row>
    <row r="28" spans="1:315">
      <c r="A28" s="656" t="s">
        <v>506</v>
      </c>
      <c r="B28" s="656"/>
      <c r="E28" s="193" t="s">
        <v>282</v>
      </c>
      <c r="F28" s="194"/>
      <c r="G28" s="656" t="s">
        <v>506</v>
      </c>
      <c r="H28" s="656"/>
      <c r="K28" s="143" t="s">
        <v>1016</v>
      </c>
      <c r="L28" s="341">
        <v>0</v>
      </c>
      <c r="M28" s="647" t="s">
        <v>93</v>
      </c>
      <c r="N28" s="647"/>
      <c r="Q28" s="242" t="s">
        <v>1050</v>
      </c>
      <c r="R28" s="341">
        <v>0</v>
      </c>
      <c r="S28" s="647" t="s">
        <v>93</v>
      </c>
      <c r="T28" s="647"/>
      <c r="W28" s="143" t="s">
        <v>1015</v>
      </c>
      <c r="X28" s="341">
        <v>64</v>
      </c>
      <c r="Y28" s="656" t="s">
        <v>992</v>
      </c>
      <c r="Z28" s="656"/>
      <c r="AC28" s="218" t="s">
        <v>1089</v>
      </c>
      <c r="AD28" s="218">
        <f>63+46</f>
        <v>109</v>
      </c>
      <c r="AE28" s="647" t="s">
        <v>93</v>
      </c>
      <c r="AF28" s="647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0" t="s">
        <v>1536</v>
      </c>
      <c r="EM28" s="650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8" t="s">
        <v>2135</v>
      </c>
      <c r="JA28" s="648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3104</v>
      </c>
      <c r="KS28" s="202">
        <v>60</v>
      </c>
      <c r="KT28" s="326" t="s">
        <v>2408</v>
      </c>
      <c r="KU28" s="202"/>
      <c r="KW28" s="285"/>
      <c r="KX28" s="297" t="s">
        <v>3124</v>
      </c>
      <c r="KY28" s="202">
        <v>42.17</v>
      </c>
      <c r="KZ28" s="486" t="s">
        <v>2390</v>
      </c>
      <c r="LA28" s="259">
        <v>1000</v>
      </c>
    </row>
    <row r="29" spans="1:315">
      <c r="A29" s="656" t="s">
        <v>992</v>
      </c>
      <c r="B29" s="656"/>
      <c r="E29" s="193" t="s">
        <v>372</v>
      </c>
      <c r="F29" s="194"/>
      <c r="G29" s="656" t="s">
        <v>992</v>
      </c>
      <c r="H29" s="656"/>
      <c r="K29" s="143" t="s">
        <v>1015</v>
      </c>
      <c r="L29" s="341">
        <v>64</v>
      </c>
      <c r="M29" s="652" t="s">
        <v>385</v>
      </c>
      <c r="N29" s="652"/>
      <c r="S29" s="652" t="s">
        <v>385</v>
      </c>
      <c r="T29" s="652"/>
      <c r="W29" s="143" t="s">
        <v>1014</v>
      </c>
      <c r="X29" s="341">
        <v>100.01</v>
      </c>
      <c r="Y29" s="647" t="s">
        <v>93</v>
      </c>
      <c r="Z29" s="647"/>
      <c r="AC29" s="341" t="s">
        <v>1087</v>
      </c>
      <c r="AD29" s="341">
        <v>65</v>
      </c>
      <c r="AE29" s="652" t="s">
        <v>385</v>
      </c>
      <c r="AF29" s="652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0" t="s">
        <v>1746</v>
      </c>
      <c r="FK29" s="650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1862</v>
      </c>
      <c r="KY29" s="202"/>
      <c r="KZ29" s="326" t="s">
        <v>2408</v>
      </c>
      <c r="LA29" s="202"/>
    </row>
    <row r="30" spans="1:315">
      <c r="A30" s="647" t="s">
        <v>93</v>
      </c>
      <c r="B30" s="647"/>
      <c r="E30" s="193" t="s">
        <v>1007</v>
      </c>
      <c r="F30" s="170"/>
      <c r="G30" s="647" t="s">
        <v>93</v>
      </c>
      <c r="H30" s="647"/>
      <c r="K30" s="143" t="s">
        <v>1014</v>
      </c>
      <c r="L30" s="341">
        <v>50.01</v>
      </c>
      <c r="M30" s="655" t="s">
        <v>1001</v>
      </c>
      <c r="N30" s="655"/>
      <c r="Q30" s="143" t="s">
        <v>1052</v>
      </c>
      <c r="R30" s="341">
        <v>26</v>
      </c>
      <c r="S30" s="655" t="s">
        <v>1001</v>
      </c>
      <c r="T30" s="655"/>
      <c r="Y30" s="652" t="s">
        <v>385</v>
      </c>
      <c r="Z30" s="652"/>
      <c r="AC30" s="341" t="s">
        <v>1090</v>
      </c>
      <c r="AD30" s="341">
        <v>10</v>
      </c>
      <c r="AE30" s="655" t="s">
        <v>1001</v>
      </c>
      <c r="AF30" s="655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604" t="s">
        <v>3128</v>
      </c>
      <c r="LA30" s="202">
        <v>52.8</v>
      </c>
    </row>
    <row r="31" spans="1:315" ht="12.75" customHeight="1">
      <c r="A31" s="652" t="s">
        <v>385</v>
      </c>
      <c r="B31" s="652"/>
      <c r="E31" s="170"/>
      <c r="F31" s="170"/>
      <c r="G31" s="652" t="s">
        <v>385</v>
      </c>
      <c r="H31" s="652"/>
      <c r="M31" s="653" t="s">
        <v>243</v>
      </c>
      <c r="N31" s="653"/>
      <c r="Q31" s="143" t="s">
        <v>1051</v>
      </c>
      <c r="R31" s="341">
        <v>55</v>
      </c>
      <c r="S31" s="653" t="s">
        <v>243</v>
      </c>
      <c r="T31" s="653"/>
      <c r="W31" s="241" t="s">
        <v>1072</v>
      </c>
      <c r="X31" s="241">
        <v>0</v>
      </c>
      <c r="Y31" s="655" t="s">
        <v>1001</v>
      </c>
      <c r="Z31" s="655"/>
      <c r="AE31" s="653" t="s">
        <v>243</v>
      </c>
      <c r="AF31" s="65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60" t="s">
        <v>1438</v>
      </c>
      <c r="DP31" s="660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X31" s="297" t="s">
        <v>1862</v>
      </c>
      <c r="KY31" s="336"/>
      <c r="KZ31" s="602" t="s">
        <v>3129</v>
      </c>
      <c r="LA31" s="202">
        <v>57.6</v>
      </c>
    </row>
    <row r="32" spans="1:315">
      <c r="A32" s="655" t="s">
        <v>1001</v>
      </c>
      <c r="B32" s="655"/>
      <c r="C32" s="244"/>
      <c r="D32" s="244"/>
      <c r="E32" s="244"/>
      <c r="F32" s="244"/>
      <c r="G32" s="655" t="s">
        <v>1001</v>
      </c>
      <c r="H32" s="655"/>
      <c r="K32" s="241" t="s">
        <v>1021</v>
      </c>
      <c r="L32" s="241"/>
      <c r="M32" s="658" t="s">
        <v>1034</v>
      </c>
      <c r="N32" s="658"/>
      <c r="Q32" s="143" t="s">
        <v>1016</v>
      </c>
      <c r="R32" s="341">
        <v>77.239999999999995</v>
      </c>
      <c r="S32" s="658" t="s">
        <v>1034</v>
      </c>
      <c r="T32" s="658"/>
      <c r="Y32" s="653" t="s">
        <v>243</v>
      </c>
      <c r="Z32" s="653"/>
      <c r="AC32" s="196" t="s">
        <v>1012</v>
      </c>
      <c r="AD32" s="341">
        <v>350</v>
      </c>
      <c r="AE32" s="658" t="s">
        <v>1034</v>
      </c>
      <c r="AF32" s="658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3" t="s">
        <v>1411</v>
      </c>
      <c r="DB32" s="66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8" t="s">
        <v>2135</v>
      </c>
      <c r="IO32" s="648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3108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486" t="s">
        <v>3051</v>
      </c>
      <c r="LA32" s="202">
        <v>1202.04</v>
      </c>
    </row>
    <row r="33" spans="1:313">
      <c r="A33" s="653" t="s">
        <v>243</v>
      </c>
      <c r="B33" s="653"/>
      <c r="E33" s="187" t="s">
        <v>368</v>
      </c>
      <c r="F33" s="170"/>
      <c r="G33" s="653" t="s">
        <v>243</v>
      </c>
      <c r="H33" s="653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8" t="s">
        <v>1034</v>
      </c>
      <c r="Z33" s="658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486" t="s">
        <v>3059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326" t="s">
        <v>2950</v>
      </c>
      <c r="LA34" s="202"/>
    </row>
    <row r="35" spans="1:313" ht="14.25" customHeight="1">
      <c r="A35" s="659"/>
      <c r="B35" s="659"/>
      <c r="E35" s="172" t="s">
        <v>403</v>
      </c>
      <c r="F35" s="170">
        <v>250</v>
      </c>
      <c r="G35" s="659"/>
      <c r="H35" s="659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>
        <v>400</v>
      </c>
      <c r="KZ35" s="326" t="s">
        <v>2361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5" t="s">
        <v>1536</v>
      </c>
      <c r="DT36" s="666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3103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993.6</v>
      </c>
      <c r="KX36" s="217" t="s">
        <v>2161</v>
      </c>
      <c r="KY36" s="274"/>
      <c r="KZ36" s="486" t="s">
        <v>3113</v>
      </c>
      <c r="LA36" s="202">
        <v>2498.12</v>
      </c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3109</v>
      </c>
      <c r="KS37" s="336">
        <f>7.5+7.5</f>
        <v>15</v>
      </c>
      <c r="KT37" s="326" t="s">
        <v>3107</v>
      </c>
      <c r="KV37" s="254" t="s">
        <v>2992</v>
      </c>
      <c r="KW37" s="332">
        <f>SUM(KY12:KY14)</f>
        <v>0</v>
      </c>
      <c r="KX37" s="547">
        <v>25.54</v>
      </c>
      <c r="KY37" s="274"/>
      <c r="KZ37" s="599" t="s">
        <v>3115</v>
      </c>
      <c r="LA37" s="202">
        <v>30</v>
      </c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56.79</v>
      </c>
      <c r="KX38" s="548" t="s">
        <v>1411</v>
      </c>
      <c r="KY38" s="549">
        <f>KU26+KW42-LA27</f>
        <v>0</v>
      </c>
      <c r="KZ38" s="601"/>
      <c r="LA38" s="202"/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0" t="s">
        <v>1438</v>
      </c>
      <c r="DJ39" s="660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73.47</v>
      </c>
      <c r="KX39" s="552"/>
      <c r="KY39" s="565"/>
      <c r="KZ39" s="326"/>
      <c r="LA39" s="202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8" t="s">
        <v>2135</v>
      </c>
      <c r="II40" s="648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63.47</v>
      </c>
      <c r="KX40" s="552"/>
      <c r="KY40" s="557"/>
      <c r="KZ40" s="326" t="s">
        <v>3023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47" t="s">
        <v>2967</v>
      </c>
      <c r="KO41" s="647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3122</v>
      </c>
      <c r="LA41" s="285"/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26" t="s">
        <v>2675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506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3105</v>
      </c>
      <c r="KV44" s="341" t="s">
        <v>2961</v>
      </c>
      <c r="KW44" s="285"/>
      <c r="KZ44" s="341" t="s">
        <v>3032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3106</v>
      </c>
      <c r="KT45" s="341" t="s">
        <v>2965</v>
      </c>
      <c r="KV45" s="341" t="s">
        <v>2962</v>
      </c>
      <c r="KW45" s="285"/>
      <c r="KZ45" s="341" t="s">
        <v>3031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341" t="s">
        <v>3030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Z47" s="285" t="s">
        <v>2967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69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Z49" s="341" t="s">
        <v>2965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69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341" t="s">
        <v>2966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69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69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  <c r="LA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3118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3121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3119</v>
      </c>
      <c r="E9" s="213" t="s">
        <v>3126</v>
      </c>
    </row>
    <row r="10" spans="2:6">
      <c r="D10" t="s">
        <v>2761</v>
      </c>
      <c r="E10" t="s">
        <v>3120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2023-11-03T16:50:56Z</dcterms:modified>
</cp:coreProperties>
</file>