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Y3" i="32" l="1"/>
  <c r="IS3" i="32"/>
  <c r="IM3" i="32"/>
  <c r="IG3" i="32"/>
  <c r="HY14" i="32"/>
  <c r="IW32" i="32" l="1"/>
  <c r="IW24" i="32"/>
  <c r="IU5" i="32"/>
  <c r="I4" i="41" l="1"/>
  <c r="I16" i="41"/>
  <c r="I5" i="41" l="1"/>
  <c r="I10" i="41" s="1"/>
  <c r="IU7" i="32" l="1"/>
  <c r="IU31" i="32"/>
  <c r="HY45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IS2" i="32" l="1"/>
  <c r="IQ2" i="32" s="1"/>
  <c r="IQ3" i="32" s="1"/>
  <c r="IY2" i="32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<sst xmlns="http://schemas.openxmlformats.org/spreadsheetml/2006/main" count="6760" uniqueCount="2694">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</sst>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5" fillId="0" borderId="0" xfId="3" applyFont="1" applyFill="1"/>
    <xf numFmtId="0" fontId="77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opLeftCell="C1" zoomScaleNormal="100" workbookViewId="0">
      <selection activeCell="O20" sqref="O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2572</v>
      </c>
      <c r="G2" s="612"/>
      <c r="H2" s="736"/>
      <c r="I2" s="739" t="s">
        <v>2551</v>
      </c>
      <c r="J2" s="739"/>
      <c r="K2" s="740" t="s">
        <v>2563</v>
      </c>
      <c r="L2" s="621"/>
      <c r="M2" s="734" t="s">
        <v>2542</v>
      </c>
      <c r="N2" s="733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5"/>
      <c r="F3" s="735"/>
      <c r="G3" s="613"/>
      <c r="H3" s="737"/>
      <c r="I3" s="599" t="s">
        <v>2663</v>
      </c>
      <c r="J3" s="600" t="s">
        <v>2229</v>
      </c>
      <c r="K3" s="741"/>
      <c r="L3" s="622"/>
      <c r="M3" s="735"/>
      <c r="N3" s="733"/>
    </row>
    <row r="4" spans="2:16" s="680" customFormat="1" x14ac:dyDescent="0.2">
      <c r="B4" s="680">
        <v>38</v>
      </c>
      <c r="C4" s="680">
        <v>29</v>
      </c>
      <c r="D4" s="680">
        <v>130</v>
      </c>
      <c r="G4" s="681">
        <v>44958</v>
      </c>
      <c r="I4" s="680">
        <f>360-J4</f>
        <v>285</v>
      </c>
      <c r="J4" s="680">
        <v>75</v>
      </c>
      <c r="K4" s="680">
        <v>65</v>
      </c>
      <c r="M4" s="680">
        <v>485.00099999999998</v>
      </c>
      <c r="N4" s="680" t="s">
        <v>2555</v>
      </c>
      <c r="O4" s="680" t="s">
        <v>2607</v>
      </c>
    </row>
    <row r="5" spans="2:16" x14ac:dyDescent="0.2">
      <c r="B5" s="680" t="s">
        <v>2538</v>
      </c>
      <c r="C5" s="680" t="s">
        <v>2538</v>
      </c>
      <c r="D5" s="680">
        <f>D4</f>
        <v>130</v>
      </c>
      <c r="E5" s="680" t="s">
        <v>2574</v>
      </c>
      <c r="F5" s="680" t="s">
        <v>311</v>
      </c>
      <c r="G5" s="681">
        <v>44964</v>
      </c>
      <c r="H5" s="777"/>
      <c r="I5" s="680">
        <f>360-J5</f>
        <v>285</v>
      </c>
      <c r="J5" s="680">
        <v>75</v>
      </c>
      <c r="K5" s="680">
        <v>65</v>
      </c>
      <c r="L5" s="680"/>
      <c r="M5" s="680">
        <v>418.00099999999998</v>
      </c>
      <c r="N5" s="680" t="s">
        <v>2555</v>
      </c>
    </row>
    <row r="6" spans="2:16" x14ac:dyDescent="0.2">
      <c r="H6" s="606"/>
    </row>
    <row r="7" spans="2:16" x14ac:dyDescent="0.2">
      <c r="B7" s="623"/>
      <c r="G7" s="614">
        <v>44985</v>
      </c>
      <c r="H7" s="778" t="s">
        <v>2609</v>
      </c>
      <c r="P7" s="606"/>
    </row>
    <row r="8" spans="2:16" x14ac:dyDescent="0.2">
      <c r="B8" s="623"/>
      <c r="G8" s="669" t="s">
        <v>2673</v>
      </c>
      <c r="H8" s="606" t="s">
        <v>2668</v>
      </c>
      <c r="O8" s="602"/>
      <c r="P8" s="606"/>
    </row>
    <row r="9" spans="2:16" x14ac:dyDescent="0.2">
      <c r="B9" s="623"/>
      <c r="G9" s="611">
        <v>45013</v>
      </c>
      <c r="H9" s="606" t="s">
        <v>2693</v>
      </c>
      <c r="O9" s="602"/>
      <c r="P9" s="606"/>
    </row>
    <row r="10" spans="2:16" x14ac:dyDescent="0.2">
      <c r="B10" s="623"/>
      <c r="G10" s="611">
        <v>45015</v>
      </c>
      <c r="H10" s="606"/>
      <c r="I10" s="594">
        <f>I5+K5</f>
        <v>350</v>
      </c>
      <c r="J10" s="594" t="s">
        <v>2692</v>
      </c>
    </row>
    <row r="11" spans="2:16" x14ac:dyDescent="0.2">
      <c r="B11" s="624"/>
      <c r="E11" s="608" t="s">
        <v>2571</v>
      </c>
      <c r="F11" s="602" t="s">
        <v>2672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5"/>
      <c r="C12" s="745" t="s">
        <v>2540</v>
      </c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4" t="s">
        <v>2537</v>
      </c>
      <c r="F14" s="734" t="s">
        <v>2572</v>
      </c>
      <c r="G14" s="613"/>
      <c r="H14" s="736" t="s">
        <v>2551</v>
      </c>
      <c r="I14" s="743" t="s">
        <v>2559</v>
      </c>
      <c r="J14" s="746" t="s">
        <v>2568</v>
      </c>
      <c r="K14" s="746"/>
      <c r="L14" s="740" t="s">
        <v>2599</v>
      </c>
      <c r="M14" s="734" t="s">
        <v>2542</v>
      </c>
      <c r="N14" s="733" t="s">
        <v>2552</v>
      </c>
    </row>
    <row r="15" spans="2:16" x14ac:dyDescent="0.2">
      <c r="B15" s="624"/>
      <c r="C15" s="597" t="s">
        <v>1890</v>
      </c>
      <c r="D15" s="598" t="s">
        <v>2452</v>
      </c>
      <c r="E15" s="735"/>
      <c r="F15" s="735"/>
      <c r="G15" s="616"/>
      <c r="H15" s="737"/>
      <c r="I15" s="744"/>
      <c r="J15" s="617" t="s">
        <v>2569</v>
      </c>
      <c r="K15" s="618" t="s">
        <v>1891</v>
      </c>
      <c r="L15" s="741"/>
      <c r="M15" s="735"/>
      <c r="N15" s="733"/>
    </row>
    <row r="16" spans="2:16" x14ac:dyDescent="0.2">
      <c r="B16" s="624"/>
      <c r="G16" s="747">
        <v>45017</v>
      </c>
      <c r="H16" s="606" t="s">
        <v>2538</v>
      </c>
      <c r="I16" s="742">
        <f>I11</f>
        <v>182</v>
      </c>
      <c r="J16" s="742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8"/>
      <c r="H17" s="624"/>
      <c r="I17" s="594" t="s">
        <v>2665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49" t="s">
        <v>2664</v>
      </c>
      <c r="F19" s="750"/>
      <c r="G19" s="611">
        <v>45013</v>
      </c>
      <c r="H19" s="624"/>
      <c r="N19" s="606"/>
      <c r="O19" s="603" t="s">
        <v>2660</v>
      </c>
    </row>
    <row r="20" spans="2:18" x14ac:dyDescent="0.2">
      <c r="B20" s="624"/>
      <c r="E20" s="750"/>
      <c r="F20" s="750"/>
      <c r="G20" s="611" t="s">
        <v>2612</v>
      </c>
      <c r="H20" s="624"/>
      <c r="N20" s="606"/>
      <c r="O20" s="647" t="s">
        <v>2670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2674</v>
      </c>
      <c r="H22" s="668" t="s">
        <v>2667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2614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5" t="s">
        <v>2541</v>
      </c>
      <c r="D25" s="745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</row>
    <row r="26" spans="2:18" x14ac:dyDescent="0.2">
      <c r="B26" s="624"/>
      <c r="C26" s="594">
        <v>9</v>
      </c>
      <c r="E26" s="608" t="s">
        <v>2661</v>
      </c>
      <c r="F26" s="603" t="s">
        <v>2672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2671</v>
      </c>
      <c r="G27" s="614" t="s">
        <v>2613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2615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2644</v>
      </c>
      <c r="E3" s="263"/>
      <c r="F3" s="263"/>
      <c r="G3" s="753" t="s">
        <v>2623</v>
      </c>
      <c r="H3" s="754"/>
      <c r="I3" s="655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2650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2650</v>
      </c>
      <c r="D5" s="71" t="s">
        <v>1053</v>
      </c>
      <c r="E5" s="63" t="s">
        <v>2651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2654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2650</v>
      </c>
      <c r="D7" s="71" t="s">
        <v>1060</v>
      </c>
      <c r="E7" s="63" t="s">
        <v>2655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2656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2657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2658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2630</v>
      </c>
      <c r="F11" s="63" t="s">
        <v>2638</v>
      </c>
      <c r="G11" s="659"/>
      <c r="H11" s="233" t="s">
        <v>2632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8" t="s">
        <v>2666</v>
      </c>
      <c r="D17" s="71" t="s">
        <v>1197</v>
      </c>
      <c r="E17" s="63" t="s">
        <v>2646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2648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2647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2645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2641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2641</v>
      </c>
      <c r="E23" s="63" t="s">
        <v>2619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2617</v>
      </c>
      <c r="C24" s="71" t="s">
        <v>316</v>
      </c>
      <c r="D24" s="71" t="s">
        <v>331</v>
      </c>
      <c r="E24" s="63" t="s">
        <v>2649</v>
      </c>
      <c r="F24" s="63" t="s">
        <v>1200</v>
      </c>
      <c r="G24" s="660" t="s">
        <v>2618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2617</v>
      </c>
      <c r="C25" s="71" t="s">
        <v>316</v>
      </c>
      <c r="D25" s="71" t="s">
        <v>331</v>
      </c>
      <c r="E25" s="63" t="s">
        <v>2662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2642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2640</v>
      </c>
      <c r="F27" s="63" t="s">
        <v>1201</v>
      </c>
      <c r="G27" s="660">
        <v>1000</v>
      </c>
      <c r="H27" s="233" t="s">
        <v>2622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2634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2643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2636</v>
      </c>
      <c r="E30" s="755" t="s">
        <v>2635</v>
      </c>
      <c r="F30" s="63" t="s">
        <v>2620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2630</v>
      </c>
      <c r="F32" s="71" t="s">
        <v>2638</v>
      </c>
      <c r="G32" s="660" t="s">
        <v>2631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2637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2650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2627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2628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2659</v>
      </c>
      <c r="F37" s="207">
        <v>1.33</v>
      </c>
      <c r="G37" s="114"/>
      <c r="H37" s="114" t="s">
        <v>2621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2633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2629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2626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2625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2624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Normal="100" workbookViewId="0">
      <selection activeCell="IY11" sqref="IY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1607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1607</v>
      </c>
      <c r="IK1" s="689"/>
      <c r="IL1" s="711" t="s">
        <v>2480</v>
      </c>
      <c r="IM1" s="711"/>
      <c r="IN1" s="712" t="s">
        <v>824</v>
      </c>
      <c r="IO1" s="712"/>
      <c r="IP1" s="689" t="s">
        <v>1633</v>
      </c>
      <c r="IQ1" s="689"/>
      <c r="IR1" s="711" t="s">
        <v>2589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7754.679999999993</v>
      </c>
      <c r="IX2" s="630" t="s">
        <v>1928</v>
      </c>
      <c r="IY2" s="370">
        <f>SUM(IY3:IY25)</f>
        <v>115211.13</v>
      </c>
      <c r="IZ2" s="677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30" t="s">
        <v>641</v>
      </c>
      <c r="IU3" s="587">
        <v>43151.3</v>
      </c>
      <c r="IV3" s="630" t="s">
        <v>2434</v>
      </c>
      <c r="IW3" s="280">
        <f>IW2-IU30-IU29-IW52</f>
        <v>3854.659999999993</v>
      </c>
      <c r="IX3" s="630" t="s">
        <v>2382</v>
      </c>
      <c r="IY3" s="275">
        <f>$IA$6</f>
        <v>-420000</v>
      </c>
      <c r="IZ3" s="677"/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9" t="s">
        <v>2256</v>
      </c>
      <c r="IU4" s="587">
        <v>-1437.02</v>
      </c>
      <c r="IV4" s="630" t="s">
        <v>1220</v>
      </c>
      <c r="IW4" s="293">
        <f>IW2-IW5</f>
        <v>0.11999999999079591</v>
      </c>
      <c r="IX4" s="635" t="s">
        <v>2316</v>
      </c>
      <c r="IY4" s="279">
        <v>-75000</v>
      </c>
      <c r="IZ4" s="677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2690</v>
      </c>
      <c r="IU5" s="537">
        <f>-30-11-12-13</f>
        <v>-66</v>
      </c>
      <c r="IV5" s="630" t="s">
        <v>358</v>
      </c>
      <c r="IW5" s="280">
        <f>SUM(IW6:IW47)</f>
        <v>7754.5600000000022</v>
      </c>
      <c r="IX5" s="634" t="s">
        <v>2439</v>
      </c>
      <c r="IY5" s="275">
        <v>-4000</v>
      </c>
      <c r="IZ5" s="677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2681</v>
      </c>
      <c r="IU6" s="537">
        <v>100</v>
      </c>
      <c r="IV6" s="358" t="s">
        <v>2496</v>
      </c>
      <c r="IW6" s="61"/>
      <c r="IX6" s="630" t="s">
        <v>2461</v>
      </c>
      <c r="IY6" s="275">
        <v>360000</v>
      </c>
      <c r="IZ6" s="677">
        <v>44964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5" t="s">
        <v>2678</v>
      </c>
      <c r="IU7" s="537">
        <f>10582.19+14077.74-24508</f>
        <v>151.93000000000029</v>
      </c>
      <c r="IV7" s="358" t="s">
        <v>2533</v>
      </c>
      <c r="IW7" s="61"/>
      <c r="IX7" s="327" t="s">
        <v>2504</v>
      </c>
      <c r="IY7" s="642">
        <v>30.13</v>
      </c>
      <c r="IZ7" s="677">
        <v>44964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635" t="s">
        <v>1647</v>
      </c>
      <c r="IY8" s="641">
        <v>-800</v>
      </c>
      <c r="IZ8" s="678">
        <v>44963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2677</v>
      </c>
      <c r="IW9" s="61">
        <v>2000</v>
      </c>
      <c r="IX9" s="633" t="s">
        <v>1855</v>
      </c>
      <c r="IY9" s="541">
        <v>2600</v>
      </c>
      <c r="IZ9" s="677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2689</v>
      </c>
      <c r="IU10" s="537">
        <v>15.03</v>
      </c>
      <c r="IV10" s="402" t="s">
        <v>2676</v>
      </c>
      <c r="IW10" s="578">
        <v>2000</v>
      </c>
      <c r="IX10" s="634" t="s">
        <v>1522</v>
      </c>
      <c r="IY10" s="275">
        <v>1024</v>
      </c>
      <c r="IZ10" s="677">
        <v>44964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2682</v>
      </c>
      <c r="IW11" s="578">
        <v>135.25</v>
      </c>
      <c r="IX11" s="634" t="s">
        <v>2530</v>
      </c>
      <c r="IY11" s="275">
        <v>940</v>
      </c>
      <c r="IZ11" s="677">
        <v>44964</v>
      </c>
      <c r="JA11" s="676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2639</v>
      </c>
      <c r="IW12" s="578">
        <v>378.81</v>
      </c>
      <c r="IX12" s="634" t="s">
        <v>2602</v>
      </c>
      <c r="IY12" s="275">
        <v>3000</v>
      </c>
      <c r="IZ12" s="677">
        <v>44963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2687</v>
      </c>
      <c r="IU13" s="559">
        <v>43</v>
      </c>
      <c r="IV13" s="353" t="s">
        <v>2679</v>
      </c>
      <c r="IW13" s="579">
        <v>170</v>
      </c>
      <c r="IX13" s="261" t="s">
        <v>2488</v>
      </c>
      <c r="IY13" s="2">
        <f>100*(120+1000+330+310)</f>
        <v>176000</v>
      </c>
      <c r="IZ13" s="677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2691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535" t="s">
        <v>2505</v>
      </c>
      <c r="IY14" s="248">
        <v>65005</v>
      </c>
      <c r="IZ14" s="677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2680</v>
      </c>
      <c r="IU15" s="537">
        <v>14</v>
      </c>
      <c r="IV15" s="252" t="s">
        <v>2038</v>
      </c>
      <c r="IW15" s="61"/>
      <c r="IX15" s="634" t="s">
        <v>2597</v>
      </c>
      <c r="IY15" s="676">
        <v>4175</v>
      </c>
      <c r="IZ15" s="677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5" t="s">
        <v>2592</v>
      </c>
      <c r="IY16" s="630">
        <v>230</v>
      </c>
      <c r="IZ16" s="677">
        <v>44964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7" t="s">
        <v>2491</v>
      </c>
      <c r="IY17" s="630">
        <v>2007</v>
      </c>
      <c r="IZ17" s="677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66"/>
      <c r="IY21" s="66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44"/>
      <c r="IY22" s="644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549"/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  <c r="IY24" s="645"/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636"/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0" t="s">
        <v>514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2683</v>
      </c>
      <c r="IW27" s="61">
        <v>42.51</v>
      </c>
      <c r="IX27" s="630" t="s">
        <v>93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3" t="s">
        <v>2188</v>
      </c>
      <c r="IU28" s="683"/>
      <c r="IV28" s="344" t="s">
        <v>2686</v>
      </c>
      <c r="IW28" s="61">
        <v>45.2</v>
      </c>
      <c r="IX28" s="630" t="s">
        <v>2418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2675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1691</v>
      </c>
      <c r="JA29" s="630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1050</v>
      </c>
      <c r="JA30" s="630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JA31" s="630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2675</v>
      </c>
      <c r="IC32" s="672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</row>
    <row r="33" spans="1:257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2688</v>
      </c>
    </row>
    <row r="34" spans="1:257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87.710000000000008</v>
      </c>
      <c r="IV34" s="399" t="s">
        <v>1428</v>
      </c>
      <c r="IW34" s="421">
        <f>IS19+IU36-IY16</f>
        <v>40</v>
      </c>
    </row>
    <row r="35" spans="1:257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2653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2" t="s">
        <v>2685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2652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2652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1" t="s">
        <v>2354</v>
      </c>
      <c r="HY43" s="671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2669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71"/>
      <c r="HY44" s="671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2684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2684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3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2684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74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73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74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74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4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4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3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4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2023-02-08T01:17:27Z</dcterms:modified>
</cp:coreProperties>
</file>