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CDD1FD0-18BF-42DB-93C2-12D84F7A7A5A}" xr6:coauthVersionLast="38" xr6:coauthVersionMax="47" xr10:uidLastSave="{00000000-0000-0000-0000-000000000000}"/>
  <bookViews>
    <workbookView xWindow="2160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35" i="32" l="1"/>
  <c r="LI38" i="32" l="1"/>
  <c r="LI20" i="32"/>
  <c r="LI21" i="32"/>
  <c r="I33" i="42"/>
  <c r="J33" i="42"/>
  <c r="H33" i="42"/>
  <c r="T3" i="44"/>
  <c r="LK23" i="32"/>
  <c r="LK12" i="32"/>
  <c r="LK22" i="32" l="1"/>
  <c r="LK37" i="32" l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M2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<sst xmlns="http://schemas.openxmlformats.org/spreadsheetml/2006/main" count="7889" uniqueCount="3237">
  <si>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</si>
  <si>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</si>
  <si>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</si>
  <si>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</si>
  <si>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</si>
  <si>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</si>
  <si>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</si>
  <si>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</si>
  <si>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</si>
  <si>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</si>
  <si>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</si>
  <si>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</si>
  <si>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</si>
  <si>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</si>
  <si>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</si>
  <si>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</si>
  <si>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</si>
  <si>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</si>
  <si>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</si>
  <si>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</si>
  <si>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</si>
  <si>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</si>
  <si>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</si>
  <si>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</si>
  <si>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</si>
  <si>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</si>
  <si>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</si>
  <si>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</si>
  <si>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</si>
  <si>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</si>
  <si>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</si>
  <si>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</si>
  <si>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</si>
  <si>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</si>
  <si>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</si>
  <si>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</si>
  <si>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</si>
  <si>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</si>
  <si>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</si>
  <si>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</si>
  <si>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</si>
  <si>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</si>
  <si>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</si>
  <si>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</si>
  <si>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</si>
  <si>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</si>
  <si>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</si>
  <si>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</si>
  <si>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</si>
  <si>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</si>
  <si>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</si>
  <si>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</si>
  <si>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</si>
  <si>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</si>
  <si>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</si>
  <si>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</si>
  <si>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</si>
  <si>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</si>
  <si>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</si>
  <si>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</si>
  <si>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</si>
  <si>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</si>
  <si>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</si>
  <si>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</si>
  <si>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</si>
  <si>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</si>
  <si>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</si>
  <si>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</si>
  <si>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</si>
  <si>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</si>
  <si>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</si>
  <si>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</si>
  <si>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</si>
  <si>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</si>
  <si>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</si>
  <si>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</si>
  <si>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</si>
  <si>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</si>
  <si>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</si>
  <si>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</si>
  <si>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</si>
  <si>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</si>
  <si>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</si>
  <si>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</si>
  <si>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</si>
  <si>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</si>
  <si>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</si>
  <si>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</si>
  <si>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</si>
  <si>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</si>
  <si>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</si>
  <si>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</si>
  <si>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</si>
  <si>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</si>
  <si>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</si>
  <si>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</si>
  <si>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</si>
  <si>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</si>
  <si>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</si>
  <si>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</si>
  <si>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</si>
  <si>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</si>
  <si>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</si>
  <si>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</si>
  <si>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</si>
  <si>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</si>
  <si>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</si>
  <si>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</si>
  <si>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</si>
  <si>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</si>
  <si>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</si>
  <si>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</si>
  <si>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</si>
  <si>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</si>
  <si>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</si>
  <si>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</si>
  <si>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</si>
  <si>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</si>
  <si>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</si>
  <si>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</si>
  <si>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</si>
  <si>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</si>
  <si>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</si>
  <si>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</si>
  <si>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</si>
  <si>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</si>
  <si>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</si>
  <si>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</si>
  <si>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</si>
  <si>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</si>
  <si>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</si>
  <si>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</si>
  <si>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</si>
  <si>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</si>
  <si>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</si>
  <si>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</si>
  <si>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</si>
  <si>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</si>
  <si>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</si>
  <si>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</si>
  <si>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</si>
  <si>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</si>
  <si>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</si>
  <si>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</si>
  <si>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</si>
  <si>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</si>
  <si>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</si>
  <si>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</si>
  <si>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</si>
  <si>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</si>
  <si>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</si>
  <si>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</si>
  <si>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</si>
  <si>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</si>
  <si>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</si>
  <si>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</si>
  <si>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</si>
  <si>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</si>
  <si>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</si>
  <si>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</si>
  <si>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</si>
  <si>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</si>
  <si>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</si>
  <si>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</si>
  <si>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</si>
  <si>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</si>
  <si>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</si>
  <si>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</si>
  <si>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</si>
  <si>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</si>
  <si>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</si>
  <si>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</si>
  <si>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</si>
  <si>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</si>
  <si>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</si>
  <si>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</si>
  <si>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</si>
  <si>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</si>
  <si>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</si>
  <si>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</si>
  <si>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</si>
  <si>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</si>
  <si>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</si>
  <si>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</si>
  <si>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</si>
  <si>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</si>
  <si>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</si>
  <si>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</si>
  <si>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</si>
  <si>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</si>
  <si>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</si>
  <si>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</si>
  <si>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</si>
  <si>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</si>
  <si>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</si>
  <si>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</si>
  <si>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</si>
  <si>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</si>
  <si>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</si>
  <si>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</si>
  <si>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</si>
  <si>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</si>
  <si>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</si>
  <si>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</si>
  <si>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</si>
  <si>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</si>
  <si>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</si>
  <si>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</si>
  <si>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</si>
  <si>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</si>
  <si>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</si>
  <si>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</si>
  <si>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</si>
  <si>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</si>
  <si>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</si>
  <si>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</si>
  <si>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</si>
  <si>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</si>
  <si>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</si>
  <si>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</si>
  <si>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</si>
  <si>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</si>
  <si>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</si>
  <si>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</si>
  <si>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</si>
  <si>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</si>
  <si>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</si>
  <si>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</si>
  <si>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</si>
  <si>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</si>
  <si>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</si>
  <si>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</si>
  <si>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</si>
  <si>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</si>
  <si>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</si>
  <si>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</si>
  <si>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</si>
  <si>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</si>
  <si>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</si>
  <si>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</si>
  <si>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</si>
  <si>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</si>
  <si>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</si>
  <si>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</si>
  <si>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</si>
  <si>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</si>
  <si>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</si>
  <si>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</si>
  <si>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</si>
  <si>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</si>
  <si>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</si>
  <si>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</si>
  <si>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</si>
  <si>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</si>
  <si>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</si>
  <si>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</si>
  <si>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</si>
  <si>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</si>
  <si>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</si>
  <si>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</si>
  <si>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</si>
  <si>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</si>
  <si>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</si>
  <si>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</si>
  <si>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</si>
  <si>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</si>
  <si>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</si>
  <si>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</si>
  <si>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</si>
  <si>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</si>
  <si>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</si>
  <si>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</si>
  <si>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</si>
  <si>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</si>
  <si>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</si>
  <si>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</si>
  <si>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</si>
  <si>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</si>
  <si>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</si>
  <si>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</si>
  <si>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</si>
  <si>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</si>
  <si>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</si>
  <si>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</si>
  <si>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</si>
  <si>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</si>
  <si>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</si>
  <si>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</si>
  <si>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</si>
  <si>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</si>
  <si>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</si>
  <si>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</si>
  <si>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</si>
  <si>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</si>
  <si>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</si>
  <si>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</si>
  <si>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</si>
  <si>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</si>
  <si>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</si>
  <si>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</si>
  <si>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</si>
  <si>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</si>
  <si>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</si>
  <si>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</si>
  <si>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</si>
  <si>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</si>
  <si>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</si>
  <si>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</si>
  <si>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</si>
  <si>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</si>
  <si>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</si>
  <si>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</si>
  <si>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</si>
  <si>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</si>
  <si>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</si>
  <si>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</si>
  <si>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</si>
  <si>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</si>
  <si>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</si>
  <si>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</si>
  <si>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</si>
  <si>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</si>
  <si>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</si>
  <si>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</si>
  <si>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</si>
  <si>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</si>
  <si>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</si>
  <si>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</si>
  <si>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</si>
  <si>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</si>
  <si>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</si>
  <si>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</si>
  <si>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</si>
  <si>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</si>
  <si>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</si>
  <si>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</si>
  <si>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</si>
  <si>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</si>
  <si>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</si>
  <si>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</si>
  <si>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</si>
  <si>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</si>
  <si>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</si>
  <si>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</si>
  <si>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</si>
  <si>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</si>
  <si>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</si>
  <si>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</si>
  <si>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</si>
  <si>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</si>
  <si>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</si>
  <si>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</si>
  <si>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</si>
  <si>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</si>
  <si>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</si>
  <si>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</si>
  <si>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</si>
  <si>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</si>
  <si>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</si>
  <si>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</si>
  <si>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</si>
  <si>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</si>
  <si>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</si>
  <si>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</si>
  <si>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</si>
  <si>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</si>
  <si>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</si>
  <si>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</si>
  <si>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</si>
  <si>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</si>
  <si>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</si>
  <si>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</si>
  <si>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</si>
  <si>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</si>
  <si>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</si>
  <si>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</si>
  <si>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</si>
  <si>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</si>
  <si>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</si>
  <si>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</si>
  <si>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</si>
  <si>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</si>
  <si>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</si>
  <si>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</si>
  <si>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</si>
  <si>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</si>
  <si>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</si>
  <si>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</si>
  <si>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</si>
  <si>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</si>
  <si>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</si>
  <si>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</si>
  <si>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</si>
  <si>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</si>
  <si>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</si>
  <si>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</si>
  <si>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</si>
  <si>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</si>
  <si>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</si>
  <si>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</si>
  <si>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</si>
  <si>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</si>
  <si>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</si>
  <si>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</si>
  <si>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</si>
  <si>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</si>
  <si>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</si>
  <si>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</si>
  <si>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</si>
  <si>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</si>
  <si>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</si>
  <si>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</si>
  <si>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</si>
  <si>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</si>
  <si>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</si>
  <si>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</si>
  <si>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</si>
  <si>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</si>
  <si>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</si>
  <si>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</si>
  <si>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</si>
  <si>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</si>
  <si>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</si>
  <si>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</si>
  <si>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</si>
  <si>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</si>
  <si>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</si>
  <si>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</si>
  <si>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</si>
  <si>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</si>
  <si>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</si>
  <si>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</si>
  <si>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</si>
  <si>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</si>
  <si>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</si>
  <si>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</si>
  <si>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</si>
  <si>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</si>
  <si>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</si>
  <si>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</si>
  <si>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</si>
  <si>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</si>
  <si>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</si>
  <si>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</si>
  <si>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</si>
  <si>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</si>
  <si>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</si>
  <si>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</si>
  <si>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</si>
  <si>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</si>
  <si>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</si>
  <si>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</si>
  <si>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</si>
  <si>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</si>
  <si>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</si>
  <si>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</si>
  <si>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</si>
  <si>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</si>
  <si>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</si>
  <si>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</si>
  <si>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</si>
  <si>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</si>
  <si>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</si>
  <si>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</si>
  <si>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</si>
  <si>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</si>
  <si>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</si>
  <si>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</si>
  <si>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</si>
  <si>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</si>
  <si>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</si>
  <si>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</si>
  <si>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</si>
  <si>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</si>
  <si>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</si>
  <si>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</si>
  <si>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</si>
  <si>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</si>
  <si>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</si>
  <si>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</si>
  <si>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</si>
  <si>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</si>
  <si>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</si>
  <si>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</si>
  <si>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</si>
  <si>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</si>
  <si>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</si>
  <si>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</si>
  <si>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</si>
  <si>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</si>
  <si>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</si>
  <si>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</si>
  <si>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</si>
  <si>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</si>
  <si>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</si>
  <si>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</si>
  <si>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</si>
  <si>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</si>
  <si>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</si>
  <si>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</si>
  <si>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</si>
  <si>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</si>
  <si>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</si>
  <si>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</si>
  <si>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</si>
  <si>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</si>
  <si>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</si>
  <si>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</si>
  <si>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</si>
  <si>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</si>
  <si>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</si>
  <si>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</si>
  <si>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</si>
  <si>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</si>
  <si>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</si>
  <si>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</si>
  <si>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</si>
  <si>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</si>
  <si>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</si>
  <si>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</si>
  <si>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</si>
  <si>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</si>
  <si>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</si>
  <si>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</si>
  <si>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</si>
  <si>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</si>
  <si>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</si>
  <si>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</si>
  <si>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</si>
  <si>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</si>
  <si>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</si>
  <si>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</si>
  <si>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</si>
  <si>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</si>
  <si>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</si>
  <si>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</si>
  <si>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</si>
  <si>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</si>
  <si>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</si>
  <si>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</si>
  <si>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</si>
  <si>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</si>
  <si>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</si>
  <si>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</si>
  <si>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</si>
  <si>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</si>
  <si>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</si>
  <si>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</si>
  <si>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</si>
  <si>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</si>
  <si>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</si>
  <si>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</si>
  <si>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</si>
  <si>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</si>
  <si>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</si>
  <si>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</si>
  <si>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</si>
  <si>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</si>
  <si>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</si>
  <si>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</si>
  <si>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</si>
  <si>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</si>
  <si>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</si>
  <si>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</si>
  <si>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</si>
  <si>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</si>
  <si>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</si>
  <si>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</si>
  <si>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</si>
  <si>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</si>
  <si>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</si>
  <si>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</si>
  <si>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</si>
  <si>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</si>
  <si>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</si>
  <si>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</si>
  <si>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</si>
  <si>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</si>
  <si>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</si>
  <si>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</si>
  <si>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</si>
  <si>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</si>
  <si>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</si>
  <si>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</si>
  <si>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</si>
  <si>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</si>
  <si>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</si>
  <si>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</si>
  <si>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</si>
  <si>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</si>
  <si>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</si>
  <si>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</si>
  <si>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</si>
  <si>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</si>
  <si>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</si>
  <si>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</si>
  <si>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</si>
  <si>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</si>
  <si>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</si>
  <si>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</si>
  <si>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</si>
  <si>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</si>
  <si>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</si>
  <si>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</si>
  <si>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</si>
  <si>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</si>
  <si>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</si>
  <si>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</si>
  <si>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</si>
  <si>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</si>
  <si>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</si>
  <si>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</si>
  <si>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</si>
  <si>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</si>
  <si>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</si>
  <si>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</si>
  <si>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</si>
  <si>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</si>
  <si>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</si>
  <si>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</si>
  <si>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</si>
  <si>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</si>
  <si>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</si>
  <si>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</si>
  <si>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</si>
  <si>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</si>
  <si>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</si>
  <si>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</si>
  <si>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</si>
  <si>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</si>
  <si>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</si>
  <si>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</si>
  <si>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</si>
  <si>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</si>
  <si>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</si>
  <si>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</si>
  <si>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</si>
  <si>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</si>
  <si>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</si>
  <si>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</si>
  <si>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</si>
  <si>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</si>
  <si>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</si>
  <si>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</si>
  <si>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</si>
  <si>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</si>
  <si>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</si>
  <si>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</si>
  <si>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</si>
  <si>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</si>
  <si>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</si>
  <si>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</si>
  <si>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</si>
  <si>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</si>
  <si>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</si>
  <si>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</si>
  <si>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</si>
  <si>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</si>
  <si>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</si>
  <si>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</si>
  <si>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</si>
  <si>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</si>
  <si>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</si>
  <si>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</si>
  <si>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</si>
  <si>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</si>
  <si>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</si>
  <si>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</si>
  <si>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</si>
  <si>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</si>
  <si>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</si>
  <si>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</si>
  <si>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</si>
  <si>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</si>
  <si>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</si>
  <si>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</si>
  <si>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</si>
  <si>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</si>
  <si>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</si>
  <si>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</si>
  <si>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</si>
  <si>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</si>
  <si>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</si>
  <si>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</si>
  <si>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</si>
  <si>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</si>
  <si>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</si>
  <si>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</si>
  <si>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</si>
  <si>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</si>
  <si>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</si>
  <si>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</si>
  <si>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</si>
  <si>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</si>
  <si>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</si>
  <si>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</si>
  <si>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</si>
  <si>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</si>
  <si>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</si>
  <si>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</si>
  <si>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</si>
  <si>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</si>
  <si>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</si>
  <si>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</si>
  <si>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</si>
  <si>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</si>
  <si>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</si>
  <si>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</si>
  <si>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</si>
  <si>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</si>
  <si>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</si>
  <si>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</si>
  <si>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</si>
  <si>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</si>
  <si>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</si>
  <si>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</si>
  <si>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</si>
  <si>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</si>
  <si>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</si>
  <si>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</si>
  <si>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</si>
  <si>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</si>
  <si>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</si>
  <si>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</si>
  <si>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</si>
  <si>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</si>
  <si>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</si>
  <si>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</si>
  <si>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</si>
  <si>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</si>
  <si>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</si>
  <si>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</si>
  <si>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</si>
  <si>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</si>
  <si>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</si>
  <si>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</si>
  <si>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</si>
  <si>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</si>
  <si>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</si>
  <si>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</si>
  <si>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</si>
  <si>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</si>
  <si>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</si>
  <si>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</si>
  <si>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</si>
  <si>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</si>
  <si>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</si>
  <si>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</si>
  <si>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</si>
  <si>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</si>
  <si>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</si>
  <si>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</si>
  <si>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</si>
  <si>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</si>
  <si>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</si>
  <si>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</si>
  <si>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</si>
  <si>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</si>
  <si>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</si>
  <si>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</si>
  <si>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</si>
  <si>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</si>
  <si>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</si>
  <si>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</si>
  <si>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</si>
  <si>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</si>
  <si>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</si>
  <si>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</si>
  <si>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</si>
  <si>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</si>
  <si>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</si>
  <si>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</si>
  <si>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</si>
  <si>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</si>
  <si>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</si>
  <si>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</si>
  <si>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</si>
  <si>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</si>
  <si>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</si>
  <si>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</si>
  <si>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</si>
  <si>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</si>
  <si>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</si>
  <si>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</si>
  <si>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</si>
  <si>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</si>
  <si>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</si>
  <si>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</si>
  <si>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</si>
  <si>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</si>
  <si>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</si>
  <si>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</si>
  <si>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</si>
  <si>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</si>
  <si>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</si>
  <si>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</si>
  <si>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</si>
  <si>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</si>
  <si>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</si>
  <si>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</si>
  <si>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</si>
  <si>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</si>
  <si>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</si>
  <si>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</si>
  <si>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</si>
  <si>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</si>
  <si>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</si>
  <si>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</si>
  <si>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</si>
  <si>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</si>
  <si>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</si>
  <si>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</si>
  <si>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</si>
  <si>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</si>
  <si>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</si>
  <si>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</si>
  <si>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</si>
  <si>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</si>
  <si>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</si>
  <si>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</si>
  <si>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</si>
  <si>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</si>
  <si>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</si>
  <si>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</si>
  <si>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</si>
  <si>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</si>
  <si>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</si>
  <si>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</si>
  <si>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</si>
  <si>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</si>
  <si>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</si>
  <si>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</si>
  <si>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</si>
  <si>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</si>
  <si>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</si>
  <si>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</si>
  <si>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</si>
  <si>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</si>
  <si>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</si>
  <si>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</si>
  <si>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</si>
  <si>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</si>
  <si>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</si>
  <si>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</si>
  <si>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</si>
  <si>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</si>
  <si>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</si>
  <si>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</si>
  <si>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</si>
  <si>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</si>
  <si>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</si>
  <si>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</si>
  <si>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</si>
  <si>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</si>
  <si>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</si>
  <si>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</si>
  <si>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</si>
  <si>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</si>
  <si>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</si>
  <si>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</si>
  <si>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</si>
  <si>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</si>
  <si>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</si>
  <si>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</si>
  <si>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</si>
  <si>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</si>
  <si>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</si>
  <si>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</si>
  <si>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</si>
  <si>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</si>
  <si>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</si>
  <si>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</si>
  <si>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</si>
  <si>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</si>
  <si>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</si>
  <si>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</si>
  <si>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</si>
  <si>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</si>
  <si>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</si>
  <si>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</si>
  <si>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</si>
  <si>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</si>
  <si>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</si>
  <si>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</si>
  <si>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</si>
  <si>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</si>
  <si>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</si>
  <si>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</si>
  <si>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</si>
  <si>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</si>
  <si>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</si>
  <si>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</si>
  <si>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</si>
  <si>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</si>
  <si>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</si>
  <si>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</si>
  <si>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</si>
  <si>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</si>
  <si>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</si>
  <si>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</si>
  <si>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</si>
  <si>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</si>
  <si>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</si>
  <si>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</si>
  <si>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</si>
  <si>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</si>
  <si>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</si>
  <si>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</si>
  <si>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</si>
  <si>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</si>
  <si>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</si>
  <si>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</si>
  <si>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</si>
  <si>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</si>
  <si>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</si>
  <si>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</si>
  <si>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</si>
  <si>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</si>
  <si>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</si>
  <si>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</si>
  <si>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</si>
  <si>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</si>
  <si>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</si>
  <si>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</si>
  <si>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</si>
  <si>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</si>
  <si>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</si>
  <si>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</si>
  <si>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</si>
  <si>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</si>
  <si>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</si>
  <si>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</si>
  <si>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</si>
  <si>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</si>
  <si>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</si>
  <si>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</si>
  <si>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</si>
  <si>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</si>
  <si>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</si>
  <si>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</si>
  <si>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</si>
  <si>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</si>
  <si>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</si>
  <si>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</si>
  <si>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</si>
  <si>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</si>
  <si>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</si>
  <si>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</si>
  <si>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</si>
  <si>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</si>
  <si>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</si>
  <si>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</si>
  <si>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</si>
  <si>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</si>
  <si>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</si>
  <si>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</si>
  <si>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</si>
  <si>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</si>
  <si>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</si>
  <si>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</si>
  <si>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</si>
  <si>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</si>
  <si>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</si>
  <si>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</si>
  <si>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</si>
  <si>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</si>
  <si>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</si>
  <si>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</si>
  <si>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</si>
  <si>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</si>
  <si>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</si>
  <si>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</si>
  <si>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</si>
  <si>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</si>
  <si>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</si>
  <si>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</si>
  <si>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</si>
  <si>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</si>
  <si>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</si>
  <si>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</si>
  <si>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</si>
  <si>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</si>
  <si>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</si>
  <si>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</si>
  <si>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</si>
  <si>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</si>
  <si>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</si>
  <si>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</si>
  <si>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</si>
  <si>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</si>
  <si>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</si>
  <si>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</si>
  <si>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</si>
  <si>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</si>
  <si>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</si>
  <si>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</si>
  <si>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</si>
  <si>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</si>
  <si>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</si>
  <si>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</si>
  <si>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</si>
  <si>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</si>
  <si>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</si>
  <si>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</si>
  <si>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</si>
  <si>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</si>
  <si>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</si>
  <si>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</si>
  <si>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</si>
  <si>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</si>
  <si>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</si>
  <si>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</si>
  <si>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</si>
  <si>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</si>
  <si>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</si>
  <si>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</si>
  <si>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</si>
  <si>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</si>
  <si>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</si>
  <si>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</si>
  <si>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</si>
  <si>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</si>
  <si>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</si>
  <si>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</si>
  <si>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</si>
  <si>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</si>
  <si>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</si>
  <si>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</si>
  <si>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</si>
  <si>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</si>
  <si>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</si>
  <si>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</si>
  <si>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</si>
  <si>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</si>
  <si>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</si>
  <si>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</si>
  <si>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</si>
  <si>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</si>
  <si>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</si>
  <si>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</si>
  <si>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</si>
  <si>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</si>
  <si>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</si>
  <si>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</si>
  <si>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</si>
  <si>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</si>
  <si>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</si>
  <si>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</si>
  <si>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</si>
  <si>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</si>
  <si>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</si>
  <si>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</si>
  <si>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</si>
  <si>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</si>
  <si>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</si>
  <si>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</si>
  <si>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</si>
  <si>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</si>
  <si>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</si>
  <si>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</si>
  <si>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</si>
  <si>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</si>
  <si>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</si>
  <si>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</si>
  <si>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</si>
  <si>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</si>
  <si>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</si>
  <si>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</si>
  <si>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</si>
  <si>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</si>
  <si>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</si>
  <si>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</si>
  <si>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</si>
  <si>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</si>
  <si>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</si>
  <si>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</si>
  <si>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</si>
  <si>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</si>
  <si>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</si>
  <si>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</si>
  <si>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</si>
  <si>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</si>
  <si>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</si>
  <si>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</si>
  <si>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</si>
  <si>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</si>
  <si>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</si>
  <si>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</si>
  <si>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</si>
  <si>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</si>
  <si>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</si>
  <si>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</si>
  <si>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</si>
  <si>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</si>
  <si>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</si>
  <si>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</si>
  <si>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</si>
  <si>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</si>
  <si>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</si>
  <si>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</si>
  <si>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</si>
  <si>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</si>
  <si>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</si>
  <si>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</si>
  <si>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</si>
  <si>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</si>
  <si>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</si>
  <si>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</si>
  <si>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</si>
  <si>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</si>
  <si>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</si>
  <si>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</si>
  <si>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</si>
  <si>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</si>
  <si>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</si>
  <si>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</si>
  <si>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</si>
  <si>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</si>
  <si>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</si>
  <si>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</si>
  <si>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</si>
  <si>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</si>
  <si>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</si>
  <si>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</si>
  <si>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</si>
  <si>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</si>
  <si>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</si>
  <si>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</si>
  <si>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</si>
  <si>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</si>
  <si>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</si>
  <si>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</si>
  <si>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</si>
  <si>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</si>
  <si>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</si>
  <si>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</si>
  <si>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</si>
  <si>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</si>
  <si>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</si>
  <si>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</si>
  <si>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</si>
  <si>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</si>
  <si>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</si>
  <si>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</si>
  <si>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</si>
  <si>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</si>
  <si>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</si>
  <si>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</si>
  <si>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</si>
  <si>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</si>
  <si>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</si>
  <si>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</si>
  <si>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</si>
  <si>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</si>
  <si>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</si>
  <si>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</si>
  <si>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</si>
  <si>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</si>
  <si>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</si>
  <si>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</si>
  <si>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</si>
  <si>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</si>
  <si>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</si>
  <si>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</si>
  <si>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</si>
  <si>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</si>
  <si>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</si>
  <si>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</si>
  <si>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</si>
  <si>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</si>
  <si>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</si>
  <si>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</si>
  <si>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</si>
  <si>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</si>
  <si>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</si>
  <si>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</si>
  <si>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</si>
  <si>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</si>
  <si>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</si>
  <si>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</si>
  <si>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</si>
  <si>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</si>
  <si>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</si>
  <si>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</si>
  <si>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</si>
  <si>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</si>
  <si>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</si>
  <si>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</si>
  <si>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</si>
  <si>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</si>
  <si>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</si>
  <si>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</si>
  <si>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</si>
  <si>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</si>
  <si>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</si>
  <si>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</si>
  <si>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</si>
  <si>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</si>
  <si>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</si>
  <si>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</si>
  <si>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</si>
  <si>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</si>
  <si>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</si>
  <si>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</si>
  <si>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</si>
  <si>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</si>
  <si>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</si>
  <si>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</si>
  <si>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</si>
  <si>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</si>
  <si>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</si>
  <si>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</si>
  <si>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</si>
  <si>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</si>
  <si>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</si>
  <si>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</si>
  <si>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</si>
  <si>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</si>
  <si>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</si>
  <si>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</si>
  <si>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</si>
  <si>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</si>
  <si>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</si>
  <si>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</si>
  <si>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</si>
  <si>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</si>
  <si>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</si>
  <si>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</si>
  <si>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</si>
  <si>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</si>
  <si>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</si>
  <si>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</si>
  <si>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</si>
  <si>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</si>
  <si>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</si>
  <si>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</si>
  <si>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</si>
  <si>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</si>
  <si>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</si>
  <si>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</si>
  <si>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</si>
  <si>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</si>
  <si>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</si>
  <si>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</si>
  <si>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</si>
  <si>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</si>
  <si>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</si>
  <si>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</si>
  <si>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</si>
  <si>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</si>
  <si>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</si>
  <si>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</si>
  <si>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</si>
  <si>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</si>
  <si>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</si>
  <si>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</si>
  <si>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</si>
  <si>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</si>
  <si>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</si>
  <si>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</si>
  <si>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</si>
  <si>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</si>
  <si>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</si>
  <si>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</si>
  <si>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</si>
  <si>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</si>
  <si>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</si>
  <si>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</si>
  <si>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</si>
  <si>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</si>
  <si>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</si>
  <si>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</si>
  <si>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</si>
  <si>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</si>
  <si>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</si>
  <si>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</si>
  <si>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</si>
  <si>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</si>
  <si>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</si>
  <si>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</si>
  <si>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</si>
  <si>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</si>
  <si>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</si>
  <si>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</si>
  <si>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</si>
  <si>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</si>
  <si>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</si>
  <si>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</si>
  <si>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</si>
  <si>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</si>
  <si>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</si>
  <si>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</si>
  <si>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</si>
  <si>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</si>
  <si>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</si>
  <si>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</si>
  <si>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</si>
  <si>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</si>
  <si>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</si>
  <si>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</si>
  <si>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</si>
  <si>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</si>
  <si>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</si>
  <si>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</si>
  <si>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</si>
  <si>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</si>
  <si>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</si>
  <si>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</si>
  <si>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</si>
  <si>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</si>
  <si>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</si>
  <si>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</si>
  <si>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</si>
  <si>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</si>
  <si>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</si>
  <si>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</si>
  <si>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</si>
  <si>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</si>
  <si>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</si>
  <si>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</si>
  <si>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</si>
  <si>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</si>
  <si>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</si>
  <si>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</si>
  <si>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</si>
  <si>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</si>
  <si>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</si>
  <si>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</si>
  <si>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</si>
  <si>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</si>
  <si>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</si>
  <si>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</si>
  <si>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</si>
  <si>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</si>
  <si>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</si>
  <si>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</si>
  <si>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</si>
  <si>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</si>
  <si>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</si>
  <si>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</si>
  <si>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</si>
  <si>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</si>
  <si>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</si>
  <si>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</si>
  <si>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</si>
  <si>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</si>
  <si>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</si>
  <si>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</si>
  <si>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</si>
  <si>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</si>
  <si>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</si>
  <si>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</si>
  <si>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</si>
  <si>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</si>
  <si>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</si>
  <si>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</si>
  <si>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</si>
  <si>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</si>
  <si>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</si>
  <si>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</si>
  <si>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</si>
  <si>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</si>
  <si>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</si>
  <si>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</si>
  <si>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</si>
  <si>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</si>
  <si>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</si>
  <si>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</si>
  <si>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</si>
  <si>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</si>
  <si>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</si>
  <si>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</si>
  <si>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</si>
  <si>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</si>
  <si>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</si>
  <si>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</si>
  <si>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</si>
  <si>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</si>
  <si>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</si>
  <si>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</si>
  <si>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</si>
  <si>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</si>
  <si>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</si>
  <si>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</si>
  <si>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</si>
  <si>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</si>
  <si>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</si>
  <si>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</si>
  <si>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</si>
  <si>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</si>
  <si>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</si>
  <si>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</si>
  <si>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</si>
  <si>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</si>
  <si>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</si>
  <si>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</si>
  <si>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</si>
  <si>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</si>
  <si>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</si>
  <si>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</si>
  <si>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</si>
  <si>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</si>
  <si>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</si>
  <si>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</si>
  <si>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</si>
  <si>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</si>
  <si>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</si>
  <si>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</si>
  <si>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</si>
  <si>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</si>
  <si>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</si>
  <si>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</si>
  <si>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</si>
  <si>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</si>
  <si>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</si>
  <si>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</si>
  <si>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</si>
  <si>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</si>
  <si>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</si>
  <si>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</si>
  <si>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</si>
  <si>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</si>
  <si>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</si>
  <si>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</si>
  <si>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</si>
  <si>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</si>
  <si>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</si>
  <si>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</si>
  <si>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</si>
  <si>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</si>
  <si>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</si>
  <si>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</si>
  <si>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</si>
  <si>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</si>
  <si>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</si>
  <si>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</si>
  <si>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</si>
  <si>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</si>
  <si>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</si>
  <si>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</si>
  <si>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</si>
  <si>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</si>
  <si>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</si>
  <si>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</si>
  <si>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</si>
  <si>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</si>
  <si>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</si>
  <si>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</si>
  <si>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</si>
  <si>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</si>
  <si>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</si>
  <si>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</si>
  <si>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</si>
  <si>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</si>
  <si>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</si>
  <si>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</si>
  <si>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</si>
  <si>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</si>
  <si>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</si>
  <si>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</si>
  <si>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</si>
  <si>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</si>
  <si>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</si>
  <si>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</si>
  <si>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</si>
  <si>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</si>
  <si>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</si>
  <si>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</si>
  <si>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</si>
  <si>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</si>
  <si>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</si>
  <si>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</si>
  <si>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</si>
  <si>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</si>
  <si>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</si>
  <si>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</si>
  <si>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</si>
  <si>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</si>
  <si>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</si>
  <si>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</si>
  <si>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</si>
  <si>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</si>
  <si>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</si>
  <si>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</si>
  <si>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</si>
  <si>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</si>
  <si>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</si>
  <si>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</si>
  <si>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</si>
  <si>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</si>
  <si>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</si>
  <si>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</si>
  <si>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</si>
  <si>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</si>
  <si>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</si>
  <si>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</si>
  <si>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</si>
  <si>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</si>
  <si>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</si>
  <si>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</si>
  <si>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</si>
  <si>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</si>
  <si>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</si>
  <si>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</si>
  <si>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</si>
  <si>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</si>
  <si>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</si>
  <si>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</si>
  <si>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</si>
  <si>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</si>
  <si>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</si>
  <si>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</si>
  <si>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</si>
  <si>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</si>
  <si>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</si>
  <si>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</si>
  <si>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</si>
  <si>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</si>
  <si>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</si>
  <si>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</si>
  <si>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</si>
  <si>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</si>
  <si>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</si>
  <si>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</si>
  <si>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</si>
  <si>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</si>
  <si>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</si>
  <si>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</si>
  <si>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</si>
  <si>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</si>
  <si>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</si>
  <si>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</si>
  <si>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</si>
  <si>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</si>
  <si>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</si>
  <si>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</si>
  <si>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</si>
  <si>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</si>
  <si>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</si>
  <si>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</si>
  <si>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</si>
  <si>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</si>
  <si>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</si>
  <si>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</si>
  <si>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</si>
  <si>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</si>
  <si>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</si>
  <si>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</si>
  <si>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</si>
  <si>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</si>
  <si>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</si>
  <si>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</si>
  <si>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</si>
  <si>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</si>
  <si>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</si>
  <si>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</si>
  <si>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</si>
  <si>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</si>
  <si>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</si>
  <si>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</si>
  <si>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</si>
  <si>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</si>
  <si>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</si>
  <si>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</si>
  <si>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</si>
  <si>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</si>
  <si>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</si>
  <si>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</si>
  <si>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</si>
  <si>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</si>
  <si>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</si>
  <si>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</si>
  <si>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</si>
  <si>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</si>
  <si>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</si>
  <si>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</si>
  <si>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</si>
  <si>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</si>
  <si>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</si>
  <si>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</si>
  <si>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</si>
  <si>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</si>
  <si>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</si>
  <si>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</si>
  <si>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</si>
  <si>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</si>
  <si>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</si>
  <si>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</si>
  <si>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</si>
  <si>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</si>
  <si>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</si>
  <si>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</si>
  <si>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</si>
  <si>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</si>
  <si>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</si>
  <si>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</si>
  <si>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</si>
  <si>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</si>
  <si>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</si>
  <si>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</si>
  <si>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</si>
  <si>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</si>
  <si>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</si>
  <si>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</si>
  <si>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</si>
  <si>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</si>
  <si>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</si>
  <si>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</si>
  <si>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</si>
  <si>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</si>
  <si>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</si>
  <si>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</si>
  <si>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</si>
  <si>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</si>
  <si>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</si>
  <si>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</si>
  <si>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</si>
  <si>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</si>
  <si>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</si>
  <si>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</si>
  <si>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</si>
  <si>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</si>
  <si>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</si>
  <si>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</si>
  <si>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</si>
  <si>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</si>
  <si>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</si>
  <si>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</si>
  <si>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</si>
  <si>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</si>
  <si>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</si>
  <si>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</si>
  <si>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</si>
  <si>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</si>
  <si>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</si>
  <si>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</si>
  <si>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</si>
  <si>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</si>
  <si>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</si>
  <si>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</si>
  <si>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</si>
  <si>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</si>
  <si>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</si>
  <si>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</si>
  <si>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</si>
  <si>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</si>
  <si>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</si>
  <si>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</si>
  <si>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</si>
  <si>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</si>
  <si>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</si>
  <si>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</si>
  <si>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</si>
  <si>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</si>
  <si>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</si>
  <si>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</si>
  <si>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</si>
  <si>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</si>
  <si>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</si>
  <si>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</si>
  <si>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</si>
  <si>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</si>
  <si>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</si>
  <si>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</si>
  <si>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</si>
  <si>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</si>
  <si>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</si>
  <si>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</si>
  <si>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</si>
  <si>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</si>
  <si>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</si>
  <si>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</si>
  <si>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</si>
  <si>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</si>
  <si>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</si>
  <si>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</si>
  <si>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</si>
  <si>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</si>
  <si>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</si>
  <si>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</si>
  <si>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</si>
  <si>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</si>
  <si>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</si>
  <si>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</si>
  <si>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</si>
  <si>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</si>
  <si>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</si>
  <si>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</si>
  <si>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</si>
  <si>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</si>
  <si>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</si>
  <si>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</si>
  <si>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</si>
  <si>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</si>
  <si>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</si>
  <si>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</si>
  <si>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</si>
  <si>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</si>
  <si>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</si>
  <si>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</si>
  <si>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</si>
  <si>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</si>
  <si>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</si>
  <si>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</si>
  <si>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</si>
  <si>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</si>
  <si>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</si>
  <si>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</si>
  <si>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</si>
  <si>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</si>
  <si>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</si>
  <si>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</si>
  <si>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</si>
  <si>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</si>
  <si>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</si>
  <si>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</si>
  <si>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</si>
  <si>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</si>
  <si>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</si>
  <si>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</si>
  <si>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</si>
  <si>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</si>
  <si>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</si>
  <si>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</si>
  <si>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</si>
  <si>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</si>
  <si>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</si>
  <si>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</si>
  <si>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</si>
  <si>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</si>
  <si>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</si>
  <si>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</si>
  <si>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</si>
  <si>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</si>
  <si>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</si>
  <si>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</si>
  <si>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</si>
  <si>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</si>
  <si>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</si>
  <si>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</si>
  <si>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</si>
  <si>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</si>
  <si>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</si>
  <si>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</si>
  <si>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</si>
  <si>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</si>
  <si>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</si>
  <si>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</si>
  <si>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</si>
  <si>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</si>
  <si>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</si>
  <si>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</si>
  <si>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</si>
  <si>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</si>
  <si>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</si>
  <si>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</si>
  <si>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</si>
  <si>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</si>
  <si>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</si>
  <si>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</si>
  <si>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</si>
  <si>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</si>
  <si>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</si>
  <si>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</si>
  <si>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</si>
  <si>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</si>
  <si>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</si>
  <si>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</si>
  <si>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</si>
  <si>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</si>
  <si>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</si>
  <si>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</si>
  <si>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</si>
  <si>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</si>
  <si>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</si>
  <si>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</si>
  <si>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</si>
  <si>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</si>
  <si>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</si>
  <si>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</si>
  <si>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</si>
  <si>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</si>
  <si>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</si>
  <si>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</si>
  <si>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</si>
  <si>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</si>
  <si>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</si>
  <si>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</si>
  <si>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</si>
  <si>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</si>
  <si>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</si>
  <si>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</si>
  <si>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</si>
  <si>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</si>
  <si>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</si>
  <si>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</si>
  <si>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</si>
  <si>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</si>
  <si>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</si>
  <si>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</si>
  <si>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</si>
  <si>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</si>
  <si>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</si>
  <si>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</si>
  <si>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</si>
  <si>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</si>
  <si>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</si>
  <si>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</si>
  <si>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</si>
  <si>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</si>
  <si>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</si>
  <si>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</si>
  <si>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</si>
  <si>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</si>
  <si>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</si>
  <si>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</si>
  <si>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</si>
  <si>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</si>
  <si>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</si>
  <si>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</si>
  <si>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</si>
  <si>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</si>
  <si>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</si>
  <si>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</si>
  <si>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</si>
  <si>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</si>
  <si>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</si>
  <si>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</si>
  <si>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</si>
  <si>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</si>
  <si>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</si>
  <si>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</si>
  <si>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</si>
  <si>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</si>
  <si>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</si>
  <si>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</si>
  <si>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</si>
  <si>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</si>
  <si>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</si>
  <si>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</si>
  <si>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</si>
  <si>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</si>
  <si>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</si>
  <si>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</si>
  <si>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</si>
  <si>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</si>
  <si>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</si>
  <si>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</si>
  <si>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</si>
  <si>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</si>
  <si>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</si>
  <si>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</si>
  <si>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</si>
  <si>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</si>
  <si>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</si>
  <si>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</si>
  <si>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</si>
  <si>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</si>
  <si>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</si>
  <si>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</si>
  <si>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</si>
  <si>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</si>
  <si>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</si>
  <si>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</si>
  <si>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</si>
  <si>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</si>
  <si>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</si>
  <si>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</si>
  <si>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</si>
  <si>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</si>
  <si>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</si>
  <si>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</si>
  <si>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</si>
  <si>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</si>
  <si>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</si>
  <si>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</si>
  <si>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</si>
  <si>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</si>
  <si>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</si>
  <si>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</si>
  <si>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</si>
  <si>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</si>
  <si>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</si>
  <si>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</si>
  <si>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</si>
  <si>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</si>
  <si>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</si>
  <si>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</si>
  <si>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</si>
  <si>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</si>
  <si>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</si>
  <si>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</si>
  <si>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</si>
  <si>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</si>
  <si>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</si>
  <si>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</si>
  <si>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</si>
  <si>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</si>
  <si>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</si>
  <si>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</si>
  <si>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</si>
  <si>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</si>
  <si>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</si>
  <si>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</si>
  <si>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</si>
  <si>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</si>
  <si>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</si>
  <si>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</si>
  <si>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</si>
  <si>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</si>
  <si>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</si>
  <si>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</si>
  <si>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</si>
  <si>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</si>
  <si>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</si>
  <si>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</si>
  <si>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</si>
  <si>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</si>
  <si>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</si>
  <si>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</si>
  <si>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</si>
  <si>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</si>
  <si>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</si>
  <si>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</si>
  <si>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</si>
  <si>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</si>
  <si>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</si>
  <si>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</si>
  <si>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</si>
  <si>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</si>
  <si>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</si>
  <si>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</si>
  <si>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</si>
  <si>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</si>
  <si>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</si>
  <si>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</si>
  <si>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</si>
  <si>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</si>
  <si>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</si>
  <si>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</si>
  <si>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</si>
  <si>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</si>
  <si>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</si>
  <si>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</si>
  <si>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</si>
  <si>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</si>
  <si>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</si>
  <si>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</si>
  <si>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</si>
  <si>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</si>
  <si>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</si>
  <si>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</si>
  <si>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</si>
  <si>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</si>
  <si>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</si>
  <si>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</si>
  <si>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</si>
  <si>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</si>
  <si>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</si>
  <si>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</si>
  <si>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</si>
  <si>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</si>
  <si>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</si>
  <si>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</si>
  <si>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</si>
  <si>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</si>
  <si>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</si>
  <si>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</si>
  <si>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</si>
  <si>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</si>
  <si>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</si>
  <si>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</si>
  <si>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</si>
  <si>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</si>
  <si>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</si>
  <si>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</si>
  <si>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</si>
  <si>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</si>
  <si>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</si>
  <si>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</si>
  <si>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</si>
  <si>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</si>
  <si>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</si>
  <si>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</si>
  <si>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</si>
  <si>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</si>
  <si>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</si>
  <si>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</si>
  <si>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</si>
  <si>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</si>
  <si>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</si>
  <si>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</si>
  <si>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</si>
  <si>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</si>
  <si>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</si>
  <si>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</si>
  <si>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</si>
  <si>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</si>
  <si>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</si>
  <si>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</si>
  <si>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</si>
  <si>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</si>
  <si>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</si>
  <si>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</si>
  <si>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</si>
  <si>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</si>
  <si>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</si>
  <si>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</si>
  <si>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</si>
  <si>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</si>
  <si>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</si>
  <si>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</si>
  <si>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</si>
  <si>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</si>
  <si>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</si>
  <si>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</si>
  <si>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</si>
  <si>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</si>
  <si>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</si>
  <si>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</si>
  <si>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</si>
  <si>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</si>
  <si>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</si>
  <si>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</si>
  <si>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</si>
  <si>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</si>
  <si>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</si>
  <si>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</si>
  <si>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</si>
  <si>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</si>
  <si>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</si>
  <si>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</si>
  <si>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</si>
  <si>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</si>
  <si>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</si>
  <si>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</si>
  <si>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</si>
  <si>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</si>
  <si>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</si>
  <si>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</si>
  <si>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</si>
  <si>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</si>
  <si>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</si>
  <si>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</si>
  <si>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</si>
  <si>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</si>
  <si>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</si>
  <si>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</si>
  <si>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</si>
  <si>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</si>
  <si>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</si>
  <si>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</si>
  <si>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</si>
  <si>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</si>
  <si>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</si>
  <si>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</si>
  <si>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</si>
  <si>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</si>
  <si>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</si>
  <si>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</si>
  <si>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</si>
  <si>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</si>
  <si>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</si>
  <si>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</si>
  <si>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</si>
  <si>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</si>
  <si>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</si>
  <si>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</si>
  <si>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</si>
  <si>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</si>
  <si>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</si>
  <si>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</si>
  <si>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</si>
  <si>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</si>
  <si>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</si>
  <si>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</si>
  <si>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</si>
  <si>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</si>
  <si>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</si>
  <si>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</si>
  <si>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</si>
  <si>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</si>
  <si>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</si>
  <si>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</si>
  <si>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</si>
  <si>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</si>
  <si>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</si>
  <si>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</si>
  <si>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</si>
  <si>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</si>
  <si>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</si>
  <si>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</si>
  <si>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</si>
  <si>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</si>
  <si>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</si>
  <si>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</si>
  <si>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</si>
  <si>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</si>
  <si>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</si>
  <si>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</si>
  <si>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</si>
  <si>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</si>
  <si>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</si>
  <si>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</si>
  <si>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</si>
  <si>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</si>
  <si>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</si>
  <si>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</si>
  <si>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</si>
  <si>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</si>
  <si>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</si>
  <si>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</si>
  <si>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</si>
  <si>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</si>
  <si>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</si>
  <si>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</si>
  <si>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</si>
  <si>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</si>
  <si>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</si>
  <si>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</si>
  <si>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</si>
  <si>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</si>
  <si>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</si>
  <si>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</si>
  <si>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</si>
  <si>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</si>
  <si>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</si>
  <si>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</si>
  <si>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</si>
  <si>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</si>
  <si>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</si>
  <si>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</si>
  <si>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</si>
  <si>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</si>
  <si>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</si>
  <si>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</si>
  <si>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</si>
  <si>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</si>
  <si>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</si>
  <si>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</si>
  <si>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</si>
  <si>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</si>
  <si>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</si>
  <si>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</si>
  <si>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</si>
  <si>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</si>
  <si>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</si>
  <si>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</si>
  <si>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</si>
  <si>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</si>
  <si>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</si>
  <si>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</si>
  <si>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</si>
  <si>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</si>
  <si>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</si>
  <si>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</si>
  <si>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</si>
  <si>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</si>
  <si>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</si>
  <si>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</si>
  <si>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</si>
  <si>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</si>
  <si>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</si>
  <si>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</si>
  <si>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</si>
  <si>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</si>
  <si>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</si>
  <si>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</si>
  <si>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</si>
  <si>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</si>
  <si>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</si>
  <si>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</si>
  <si>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</si>
  <si>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</si>
  <si>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</si>
  <si>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</si>
  <si>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</si>
  <si>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</si>
  <si>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</si>
  <si>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</si>
  <si>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</si>
  <si>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</si>
  <si>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</si>
  <si>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</si>
  <si>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</si>
  <si>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</si>
  <si>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</si>
  <si>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</si>
  <si>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</si>
  <si>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</si>
  <si>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</si>
  <si>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</si>
  <si>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</si>
  <si>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</si>
  <si>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</si>
  <si>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</si>
  <si>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</si>
  <si>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</si>
  <si>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</si>
  <si>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</si>
  <si>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</si>
  <si>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</si>
  <si>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</si>
  <si>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</si>
  <si>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</si>
  <si>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</si>
  <si>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</si>
  <si>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</si>
  <si>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</si>
  <si>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</si>
  <si>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</si>
  <si>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</si>
  <si>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</si>
  <si>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</si>
  <si>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</si>
  <si>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</si>
  <si>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</si>
  <si>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</si>
  <si>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</si>
  <si>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</si>
  <si>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</si>
  <si>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</si>
  <si>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</si>
  <si>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</si>
  <si>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</si>
  <si>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</si>
  <si>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</si>
  <si>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</si>
  <si>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</si>
  <si>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</si>
  <si>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</si>
  <si>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</si>
  <si>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</si>
  <si>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</si>
  <si>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</si>
  <si>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</si>
  <si>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</si>
  <si>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</si>
  <si>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</si>
  <si>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</si>
  <si>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</si>
  <si>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</si>
  <si>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</si>
  <si>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</si>
  <si>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</si>
  <si>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</si>
  <si>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</si>
  <si>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</si>
  <si>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</si>
  <si>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</si>
  <si>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</si>
  <si>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</si>
  <si>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</si>
  <si>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</si>
  <si>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</si>
  <si>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</si>
  <si>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</si>
  <si>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</si>
  <si>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</si>
  <si>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</si>
  <si>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</si>
  <si>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</si>
  <si>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</si>
  <si>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</si>
  <si>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</si>
  <si>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</si>
  <si>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</si>
  <si>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</si>
  <si>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</si>
  <si>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</si>
  <si>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</si>
  <si>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</si>
  <si>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</si>
  <si>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</si>
  <si>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</si>
  <si>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</si>
  <si>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</si>
  <si>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</si>
  <si>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</si>
  <si>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</si>
  <si>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</si>
  <si>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</si>
  <si>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</si>
  <si>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</si>
  <si>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</si>
  <si>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</si>
  <si>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</si>
  <si>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</si>
  <si>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</si>
  <si>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</si>
  <si>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</si>
  <si>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</si>
  <si>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</si>
  <si>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</si>
  <si>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</si>
  <si>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</si>
  <si>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</si>
  <si>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</si>
  <si>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</si>
  <si>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</si>
  <si>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</si>
  <si>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</si>
  <si>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</si>
  <si>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</si>
  <si>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</si>
  <si>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</si>
  <si>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</si>
  <si>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</si>
  <si>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</si>
  <si>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</si>
  <si>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</si>
  <si>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</si>
  <si>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</si>
  <si>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</si>
  <si>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</si>
  <si>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</si>
  <si>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</si>
  <si>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</si>
  <si>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</si>
  <si>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</si>
  <si>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</si>
  <si>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</si>
  <si>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</si>
  <si>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</si>
  <si>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</si>
  <si>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</si>
  <si>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</si>
  <si>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</si>
  <si>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</si>
  <si>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</si>
  <si>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</si>
  <si>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</si>
  <si>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</si>
  <si>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</si>
  <si>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</si>
  <si>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</si>
  <si>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</si>
  <si>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</si>
  <si>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</si>
  <si>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</si>
  <si>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</si>
  <si>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</si>
  <si>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</si>
  <si>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</si>
  <si>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</si>
  <si>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</si>
  <si>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</si>
  <si>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</si>
  <si>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</si>
  <si>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</si>
  <si>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</si>
  <si>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</si>
  <si>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</si>
  <si>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</si>
  <si>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</si>
  <si>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</si>
  <si>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</si>
  <si>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</si>
  <si>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</si>
  <si>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</si>
  <si>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</si>
  <si>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</si>
  <si>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</si>
  <si>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</si>
  <si>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</si>
  <si>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</si>
  <si>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</si>
  <si>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</si>
  <si>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</si>
  <si>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</si>
  <si>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</si>
  <si>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</si>
  <si>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</si>
  <si>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</si>
  <si>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</si>
  <si>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</si>
  <si>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</si>
  <si>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</si>
  <si>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</si>
  <si>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</si>
  <si>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</si>
  <si>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</si>
  <si>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</si>
  <si>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</si>
  <si>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</si>
  <si>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</si>
  <si>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</si>
  <si>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</si>
  <si>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</si>
  <si>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</si>
  <si>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</si>
  <si>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</si>
  <si>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</si>
  <si>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</si>
  <si>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</si>
  <si>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</si>
  <si>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</si>
  <si>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</si>
  <si>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</si>
  <si>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</si>
  <si>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</si>
  <si>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</si>
  <si>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</si>
  <si>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</si>
  <si>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</si>
  <si>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</si>
  <si>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</si>
  <si>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</si>
  <si>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</si>
  <si>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</si>
  <si>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</si>
  <si>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</si>
  <si>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</si>
  <si>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</si>
  <si>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</si>
  <si>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</si>
  <si>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</si>
  <si>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</si>
  <si>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</si>
  <si>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</si>
  <si>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</si>
  <si>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</si>
  <si>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</si>
  <si>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</si>
  <si>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</si>
  <si>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</si>
  <si>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</si>
  <si>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</si>
  <si>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</si>
  <si>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</si>
  <si>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</si>
  <si>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</si>
  <si>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</si>
  <si>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</si>
  <si>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</si>
  <si>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</si>
  <si>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</si>
  <si>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</si>
  <si>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</si>
  <si>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</si>
  <si>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</si>
  <si>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</si>
  <si>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</si>
  <si>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</si>
  <si>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</si>
  <si>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</si>
  <si>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</si>
  <si>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</si>
  <si>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</si>
  <si>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</si>
  <si>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</si>
  <si>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</si>
  <si>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</si>
  <si>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</si>
  <si>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</si>
  <si>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</si>
  <si>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</si>
  <si>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</si>
  <si>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</si>
  <si>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</si>
  <si>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</si>
  <si>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</si>
  <si>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</si>
  <si>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</si>
  <si>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</si>
  <si>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</si>
  <si>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</si>
  <si>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</si>
  <si>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</si>
  <si>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</si>
  <si>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</si>
  <si>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</si>
  <si>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</si>
  <si>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</si>
  <si>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</si>
  <si>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</si>
  <si>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</si>
  <si>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</si>
  <si>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</si>
  <si>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</si>
  <si>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</si>
  <si>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</si>
  <si>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</si>
  <si>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</si>
  <si>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</si>
  <si>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</si>
  <si>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</si>
  <si>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</si>
  <si>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</si>
  <si>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</si>
  <si>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</si>
  <si>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</si>
  <si>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</si>
  <si>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</si>
  <si>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</si>
  <si>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</si>
  <si>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</si>
  <si>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</si>
  <si>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</si>
  <si>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</si>
  <si>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</si>
  <si>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</si>
  <si>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</si>
  <si>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</si>
  <si>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</si>
  <si>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</si>
  <si>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</si>
  <si>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</si>
  <si>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</si>
  <si>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</si>
  <si>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</si>
  <si>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</si>
  <si>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</si>
  <si>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</si>
  <si>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</si>
  <si>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</si>
  <si>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</si>
  <si>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</si>
  <si>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</si>
  <si>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</si>
  <si>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</si>
  <si>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</si>
  <si>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</si>
  <si>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</si>
  <si>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</si>
  <si>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</si>
  <si>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</si>
  <si>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</si>
  <si>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</si>
  <si>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</si>
  <si>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</si>
  <si>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</si>
  <si>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</si>
  <si>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</si>
  <si>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</si>
  <si>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</si>
  <si>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</si>
  <si>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</si>
  <si>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</si>
  <si>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</si>
  <si>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</si>
  <si>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</si>
  <si>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</si>
  <si>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</si>
  <si>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</si>
  <si>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</si>
  <si>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</si>
  <si>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</si>
  <si>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</si>
  <si>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</si>
  <si>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</si>
  <si>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</si>
  <si>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</si>
  <si>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</si>
  <si>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</si>
  <si>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</si>
  <si>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</si>
  <si>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</si>
  <si>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</si>
  <si>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</si>
  <si>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</si>
  <si>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</si>
  <si>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</si>
  <si>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</si>
  <si>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</si>
  <si>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</si>
  <si>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</si>
  <si>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</si>
  <si>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</si>
  <si>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</si>
  <si>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</si>
  <si>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</si>
  <si>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</si>
  <si>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</si>
  <si>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</si>
  <si>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</si>
  <si>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</si>
  <si>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</si>
  <si>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</si>
  <si>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</si>
  <si>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</si>
  <si>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</si>
  <si>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</si>
  <si>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</si>
  <si>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</si>
  <si>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</si>
  <si>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</si>
  <si>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</si>
  <si>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</si>
  <si>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</si>
  <si>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</si>
  <si>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</si>
  <si>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</si>
  <si>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</si>
  <si>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</si>
  <si>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</si>
  <si>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</si>
  <si>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</si>
  <si>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</si>
  <si>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</si>
  <si>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</si>
  <si>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</si>
  <si>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</si>
  <si>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</si>
  <si>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</si>
  <si>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</si>
  <si>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</si>
  <si>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</si>
  <si>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</si>
  <si>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</si>
  <si>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</si>
  <si>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</si>
  <si>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</si>
  <si>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</si>
  <si>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</si>
  <si>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</si>
  <si>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</si>
  <si>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</si>
  <si>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</si>
  <si>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</si>
  <si>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</si>
  <si>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</si>
  <si>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</si>
  <si>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</si>
  <si>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</si>
  <si>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</si>
  <si>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</si>
  <si>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</si>
  <si>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</si>
  <si>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</si>
  <si>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</si>
  <si>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</si>
  <si>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</si>
  <si>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</si>
  <si>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</si>
  <si>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</si>
  <si>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</si>
  <si>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</si>
  <si>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</si>
  <si>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</si>
  <si>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</si>
  <si>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</si>
  <si>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</si>
  <si>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</si>
  <si>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</si>
  <si>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</si>
  <si>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</si>
  <si>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</si>
  <si>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</si>
  <si>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</si>
  <si>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</si>
  <si>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</si>
  <si>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</si>
  <si>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</si>
  <si>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</si>
  <si>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</si>
  <si>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</si>
  <si>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</si>
  <si>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</si>
  <si>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</si>
  <si>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</si>
  <si>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</si>
  <si>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</si>
  <si>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</si>
  <si>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</si>
  <si>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</si>
  <si>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</si>
  <si>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</si>
  <si>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</si>
  <si>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</si>
  <si>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</si>
  <si>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</si>
  <si>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</si>
  <si>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</si>
  <si>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</si>
  <si>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</si>
  <si>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</si>
  <si>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</si>
  <si>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</si>
  <si>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</si>
  <si>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</si>
  <si>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</si>
  <si>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</si>
  <si>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</si>
  <si>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</si>
  <si>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</si>
  <si>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</si>
  <si>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</si>
  <si>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</si>
  <si>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</si>
  <si>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</si>
  <si>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</si>
  <si>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</si>
  <si>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</si>
  <si>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</si>
  <si>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</si>
  <si>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</si>
  <si>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</si>
  <si>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</si>
  <si>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</si>
  <si>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</si>
  <si>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</si>
  <si>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</si>
  <si>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</si>
  <si>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</si>
  <si>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</si>
  <si>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</si>
  <si>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</si>
  <si>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</si>
  <si>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</si>
  <si>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</si>
  <si>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</si>
  <si>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</si>
  <si>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</si>
  <si>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</si>
  <si>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</si>
  <si>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</si>
  <si>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</si>
  <si>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</si>
  <si>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</si>
  <si>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</si>
  <si>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</si>
  <si>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</si>
  <si>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</si>
  <si>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</si>
  <si>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</si>
  <si>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</si>
  <si>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</si>
  <si>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</si>
  <si>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</si>
  <si>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</si>
  <si>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</si>
  <si>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</si>
  <si>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</si>
  <si>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</si>
  <si>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</si>
  <si>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</si>
  <si>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</si>
  <si>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</si>
  <si>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</si>
  <si>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</si>
  <si>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</si>
  <si>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</si>
  <si>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</si>
  <si>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</si>
  <si>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</si>
  <si>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</si>
  <si>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</si>
  <si>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</si>
  <si>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</si>
  <si>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</si>
  <si>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</si>
  <si>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</si>
  <si>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</si>
  <si>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</si>
  <si>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</si>
  <si>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</si>
  <si>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</si>
  <si>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</si>
  <si>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</si>
  <si>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</si>
  <si>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</si>
  <si>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</si>
  <si>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</si>
  <si>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</si>
  <si>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</si>
  <si>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</si>
  <si>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</si>
  <si>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</si>
  <si>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</si>
  <si>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</si>
  <si>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</si>
  <si>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</si>
  <si>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</si>
  <si>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</si>
  <si>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</si>
  <si>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</si>
  <si>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</si>
  <si>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</si>
  <si>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</si>
  <si>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</si>
  <si>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</si>
  <si>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</si>
  <si>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</si>
  <si>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</si>
  <si>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</si>
  <si>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</si>
  <si>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</si>
  <si>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</si>
  <si>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</si>
  <si>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</si>
  <si>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</si>
  <si>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</si>
  <si>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</si>
  <si>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</si>
  <si>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</si>
  <si>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</si>
  <si>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</si>
  <si>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</si>
  <si>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</si>
  <si>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</si>
  <si>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</si>
  <si>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</si>
  <si>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</si>
  <si>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</si>
  <si>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</si>
  <si>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</si>
  <si>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</si>
  <si>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</si>
  <si>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</si>
  <si>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</si>
  <si>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</si>
  <si>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</si>
  <si>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</si>
  <si>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</si>
  <si>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</si>
  <si>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</si>
  <si>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</si>
  <si>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</si>
  <si>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</si>
  <si>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</si>
  <si>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</si>
  <si>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</si>
  <si>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</si>
  <si>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</si>
  <si>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</si>
  <si>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</si>
  <si>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</si>
  <si>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</si>
  <si>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</si>
  <si>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</si>
  <si>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</si>
  <si>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</si>
  <si>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</si>
  <si>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</si>
  <si>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</si>
  <si>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</si>
  <si>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</si>
  <si>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</si>
  <si>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</si>
  <si>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</si>
  <si>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</si>
  <si>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</si>
  <si>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</si>
  <si>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</si>
  <si>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</si>
  <si>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</si>
  <si>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</si>
  <si>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</si>
  <si>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</si>
  <si>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</si>
  <si>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</si>
  <si>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</si>
  <si>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</si>
  <si>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</si>
  <si>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</si>
  <si>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</si>
  <si>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</si>
  <si>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</si>
  <si>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</si>
  <si>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</si>
  <si>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</si>
  <si>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</si>
  <si>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</si>
  <si>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</si>
  <si>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</si>
  <si>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</si>
  <si>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</si>
  <si>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</si>
  <si>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</si>
  <si>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</si>
  <si>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</si>
  <si>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</si>
  <si>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</si>
  <si>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</si>
  <si>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</si>
  <si>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</si>
  <si>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</si>
  <si>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</si>
  <si>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</si>
  <si>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</si>
  <si>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</si>
  <si>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</si>
  <si>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</si>
  <si>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</si>
  <si>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</si>
  <si>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</si>
  <si>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</si>
  <si>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</si>
  <si>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</si>
  <si>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</si>
  <si>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</si>
  <si>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</si>
  <si>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</si>
  <si>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</si>
  <si>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</si>
  <si>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</si>
  <si>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</si>
  <si>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</si>
  <si>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</si>
  <si>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</si>
  <si>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</si>
  <si>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</si>
  <si>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</si>
  <si>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</si>
  <si>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</si>
  <si>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</si>
  <si>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</si>
  <si>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</si>
  <si>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</si>
  <si>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</si>
  <si>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</si>
  <si>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</si>
  <si>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</si>
  <si>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</si>
  <si>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</si>
  <si>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</si>
  <si>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</si>
  <si>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</si>
  <si>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</si>
  <si>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</si>
  <si>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</si>
  <si>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</si>
  <si>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</si>
  <si>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</si>
  <si>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</si>
  <si>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</si>
  <si>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</si>
  <si>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</si>
  <si>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</si>
  <si>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</si>
  <si>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</si>
  <si>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</si>
  <si>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</si>
  <si>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</si>
  <si>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</si>
  <si>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</si>
  <si>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</si>
  <si>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</si>
  <si>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</si>
  <si>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</si>
  <si>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</si>
  <si>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</si>
  <si>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</si>
  <si>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</si>
  <si>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</si>
  <si>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</si>
  <si>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</si>
  <si>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</si>
  <si>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</si>
  <si>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</si>
  <si>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</si>
  <si>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</si>
  <si>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</si>
  <si>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</si>
  <si>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</si>
  <si>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</si>
  <si>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</si>
  <si>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</si>
  <si>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</si>
  <si>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</si>
  <si>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</si>
  <si>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</si>
  <si>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</si>
  <si>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</si>
  <si>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</si>
  <si>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</si>
  <si>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</si>
  <si>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</si>
  <si>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</si>
  <si>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</si>
  <si>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</si>
  <si>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</si>
  <si>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</si>
  <si>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</si>
  <si>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</si>
  <si>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</si>
  <si>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</si>
  <si>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</si>
  <si>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</si>
  <si>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</si>
  <si>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</si>
  <si>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</si>
  <si>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</si>
  <si>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</si>
  <si>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</si>
  <si>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</si>
  <si>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</si>
  <si>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</si>
  <si>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</si>
  <si>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</si>
  <si>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</si>
  <si>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</si>
  <si>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</si>
  <si>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</si>
  <si>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</si>
  <si>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</si>
  <si>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</si>
  <si>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</si>
  <si>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</si>
  <si>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</si>
  <si>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</si>
  <si>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</si>
  <si>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</si>
  <si>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</si>
  <si>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</si>
  <si>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</si>
  <si>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</si>
  <si>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</si>
  <si>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</si>
  <si>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</si>
  <si>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</si>
  <si>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</si>
  <si>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</si>
  <si>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</si>
  <si>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</si>
  <si>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</si>
  <si>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</si>
  <si>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</si>
  <si>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</si>
  <si>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</si>
  <si>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</si>
  <si>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</si>
  <si>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</si>
  <si>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</si>
  <si>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</si>
  <si>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</si>
  <si>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</si>
  <si>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</si>
  <si>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</si>
  <si>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</si>
  <si>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</si>
  <si>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</si>
  <si>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</si>
  <si>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</si>
  <si>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</si>
  <si>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</si>
  <si>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</si>
  <si>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</si>
  <si>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</si>
  <si>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</si>
  <si>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</si>
  <si>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</si>
  <si>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</si>
  <si>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</si>
  <si>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</si>
  <si>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</si>
  <si>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</si>
  <si>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</si>
  <si>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</si>
  <si>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</si>
  <si>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</si>
  <si>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</si>
  <si>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</si>
  <si>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</si>
  <si>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</si>
  <si>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</si>
  <si>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</si>
  <si>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</si>
  <si>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</si>
  <si>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</si>
  <si>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</si>
  <si>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</si>
  <si>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</si>
  <si>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</si>
  <si>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</si>
  <si>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</si>
  <si>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</si>
  <si>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</si>
  <si>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</si>
  <si>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</si>
  <si>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</si>
  <si>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</si>
  <si>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</si>
  <si>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</si>
  <si>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</si>
  <si>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</si>
  <si>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</si>
  <si>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</si>
  <si>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</si>
  <si>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</si>
  <si>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</si>
  <si>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</si>
  <si>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</si>
  <si>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</si>
  <si>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</si>
  <si>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</si>
  <si>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</si>
  <si>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</si>
  <si>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</si>
  <si>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</si>
  <si>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</si>
  <si>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</si>
  <si>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</si>
  <si>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</si>
  <si>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</si>
  <si>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</si>
  <si>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</si>
  <si>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</si>
  <si>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</si>
  <si>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</si>
  <si>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</si>
  <si>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</si>
  <si>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</si>
  <si>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</si>
  <si>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</si>
  <si>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</si>
  <si>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</si>
  <si>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</si>
  <si>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</si>
  <si>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</si>
  <si>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</si>
  <si>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</si>
  <si>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</si>
  <si>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</si>
  <si>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</si>
  <si>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</si>
  <si>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</si>
  <si>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</si>
  <si>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</si>
  <si>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</si>
  <si>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</si>
  <si>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</si>
  <si>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</si>
  <si>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</si>
  <si>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</si>
  <si>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</si>
  <si>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</si>
  <si>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</si>
  <si>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</si>
  <si>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</si>
  <si>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</si>
  <si>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</si>
  <si>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</si>
  <si>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</si>
  <si>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</si>
  <si>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</si>
  <si>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</si>
  <si>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</si>
  <si>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</si>
  <si>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</si>
  <si>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</si>
  <si>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</si>
  <si>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</si>
  <si>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</si>
  <si>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</si>
  <si>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</si>
  <si>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</si>
  <si>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</si>
  <si>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</si>
  <si>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</si>
  <si>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</si>
  <si>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</si>
  <si>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</si>
  <si>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</si>
  <si>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</si>
  <si>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</si>
  <si>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</si>
  <si>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</si>
  <si>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</si>
  <si>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</si>
  <si>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</si>
  <si>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</si>
  <si>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</si>
  <si>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</si>
  <si>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</si>
  <si>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</si>
  <si>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</si>
  <si>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</si>
  <si>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</si>
  <si>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</si>
  <si>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</si>
  <si>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</si>
  <si>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</si>
  <si>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</si>
  <si>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</si>
  <si>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</si>
  <si>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</si>
  <si>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</si>
  <si>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</si>
  <si>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</si>
  <si>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</si>
  <si>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</si>
  <si>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</si>
  <si>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</si>
  <si>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</si>
  <si>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</si>
  <si>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</si>
  <si>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</si>
  <si>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</si>
  <si>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</si>
  <si>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</si>
  <si>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</si>
  <si>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</si>
  <si>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</si>
  <si>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</si>
  <si>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</si>
  <si>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</si>
  <si>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</si>
  <si>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</si>
  <si>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</si>
  <si>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</si>
  <si>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</si>
  <si>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</si>
  <si>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</si>
  <si>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</si>
  <si>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</si>
  <si>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</si>
  <si>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</si>
  <si>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</si>
  <si>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</si>
  <si>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</si>
  <si>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</si>
  <si>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</si>
  <si>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</si>
  <si>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</si>
  <si>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</si>
  <si>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</si>
  <si>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</si>
  <si>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</si>
  <si>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</si>
  <si>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</si>
  <si>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</si>
  <si>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</si>
  <si>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</si>
  <si>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</si>
  <si>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</si>
  <si>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</si>
  <si>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SOD20Jan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</si>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</sst>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37" sqref="T3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6">
        <f>SUMPRODUCT(D3:D33,E3:E33)/365</f>
        <v>34.344222465753433</v>
      </c>
      <c r="E35" s="746"/>
      <c r="F35" s="400"/>
    </row>
    <row r="36" spans="2:11">
      <c r="B36" s="396" t="s">
        <v>2681</v>
      </c>
      <c r="D36" s="746" t="s">
        <v>2671</v>
      </c>
      <c r="E36" s="746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1" t="s">
        <v>124</v>
      </c>
      <c r="C1" s="691"/>
      <c r="D1" s="694" t="s">
        <v>292</v>
      </c>
      <c r="E1" s="694"/>
      <c r="F1" s="694" t="s">
        <v>341</v>
      </c>
      <c r="G1" s="694"/>
      <c r="H1" s="692" t="s">
        <v>127</v>
      </c>
      <c r="I1" s="692"/>
      <c r="J1" s="688" t="s">
        <v>292</v>
      </c>
      <c r="K1" s="688"/>
      <c r="L1" s="693" t="s">
        <v>520</v>
      </c>
      <c r="M1" s="693"/>
      <c r="N1" s="692" t="s">
        <v>146</v>
      </c>
      <c r="O1" s="692"/>
      <c r="P1" s="688" t="s">
        <v>293</v>
      </c>
      <c r="Q1" s="688"/>
      <c r="R1" s="693" t="s">
        <v>522</v>
      </c>
      <c r="S1" s="693"/>
      <c r="T1" s="682" t="s">
        <v>193</v>
      </c>
      <c r="U1" s="682"/>
      <c r="V1" s="688" t="s">
        <v>292</v>
      </c>
      <c r="W1" s="688"/>
      <c r="X1" s="687" t="s">
        <v>524</v>
      </c>
      <c r="Y1" s="687"/>
      <c r="Z1" s="682" t="s">
        <v>241</v>
      </c>
      <c r="AA1" s="682"/>
      <c r="AB1" s="689" t="s">
        <v>292</v>
      </c>
      <c r="AC1" s="689"/>
      <c r="AD1" s="690" t="s">
        <v>524</v>
      </c>
      <c r="AE1" s="690"/>
      <c r="AF1" s="682" t="s">
        <v>367</v>
      </c>
      <c r="AG1" s="682"/>
      <c r="AH1" s="689" t="s">
        <v>292</v>
      </c>
      <c r="AI1" s="689"/>
      <c r="AJ1" s="687" t="s">
        <v>530</v>
      </c>
      <c r="AK1" s="687"/>
      <c r="AL1" s="682" t="s">
        <v>389</v>
      </c>
      <c r="AM1" s="682"/>
      <c r="AN1" s="699" t="s">
        <v>292</v>
      </c>
      <c r="AO1" s="699"/>
      <c r="AP1" s="697" t="s">
        <v>531</v>
      </c>
      <c r="AQ1" s="697"/>
      <c r="AR1" s="682" t="s">
        <v>416</v>
      </c>
      <c r="AS1" s="682"/>
      <c r="AV1" s="697" t="s">
        <v>285</v>
      </c>
      <c r="AW1" s="697"/>
      <c r="AX1" s="700" t="s">
        <v>998</v>
      </c>
      <c r="AY1" s="700"/>
      <c r="AZ1" s="700"/>
      <c r="BA1" s="207"/>
      <c r="BB1" s="695">
        <v>42942</v>
      </c>
      <c r="BC1" s="696"/>
      <c r="BD1" s="69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19" t="s">
        <v>233</v>
      </c>
      <c r="Y4" s="123">
        <f>Y3-Y6</f>
        <v>4.9669099999591708</v>
      </c>
      <c r="Z4" s="681" t="s">
        <v>262</v>
      </c>
      <c r="AA4" s="681"/>
      <c r="AD4" s="154" t="s">
        <v>233</v>
      </c>
      <c r="AE4" s="154">
        <f>AE3-AE5</f>
        <v>-52.526899999851594</v>
      </c>
      <c r="AF4" s="681" t="s">
        <v>262</v>
      </c>
      <c r="AG4" s="681"/>
      <c r="AH4" s="143"/>
      <c r="AI4" s="143"/>
      <c r="AJ4" s="154" t="s">
        <v>233</v>
      </c>
      <c r="AK4" s="154">
        <f>AK3-AK5</f>
        <v>94.988909999992757</v>
      </c>
      <c r="AL4" s="681" t="s">
        <v>262</v>
      </c>
      <c r="AM4" s="681"/>
      <c r="AP4" s="170" t="s">
        <v>233</v>
      </c>
      <c r="AQ4" s="174">
        <f>AQ3-AQ5</f>
        <v>33.841989999942598</v>
      </c>
      <c r="AR4" s="681" t="s">
        <v>262</v>
      </c>
      <c r="AS4" s="681"/>
      <c r="AX4" s="681" t="s">
        <v>564</v>
      </c>
      <c r="AY4" s="681"/>
      <c r="BB4" s="681" t="s">
        <v>567</v>
      </c>
      <c r="BC4" s="6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1"/>
      <c r="AG5" s="681"/>
      <c r="AH5" s="143"/>
      <c r="AI5" s="143"/>
      <c r="AJ5" s="154" t="s">
        <v>352</v>
      </c>
      <c r="AK5" s="162">
        <f>SUM(AK11:AK59)</f>
        <v>30858.011000000002</v>
      </c>
      <c r="AL5" s="681"/>
      <c r="AM5" s="6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999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3" t="s">
        <v>264</v>
      </c>
      <c r="W23" s="6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5"/>
      <c r="W24" s="6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1" t="s">
        <v>2565</v>
      </c>
      <c r="H3" s="702"/>
      <c r="I3" s="345"/>
      <c r="J3" s="701" t="s">
        <v>2566</v>
      </c>
      <c r="K3" s="702"/>
      <c r="L3" s="273"/>
      <c r="M3" s="701">
        <v>43739</v>
      </c>
      <c r="N3" s="702"/>
      <c r="O3" s="701">
        <v>42401</v>
      </c>
      <c r="P3" s="70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7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8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8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8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8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8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8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8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9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0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1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6">
        <f>G40/F42+H40</f>
        <v>1932511.2781954887</v>
      </c>
      <c r="H43" s="706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5">
        <f>H40*F42+G40</f>
        <v>2570240</v>
      </c>
      <c r="H44" s="705"/>
      <c r="I44" s="2"/>
      <c r="J44" s="705">
        <f>K40*1.37+J40</f>
        <v>1877697.6600000001</v>
      </c>
      <c r="K44" s="705"/>
      <c r="L44" s="2"/>
      <c r="M44" s="705">
        <f>N40*1.37+M40</f>
        <v>1789659</v>
      </c>
      <c r="N44" s="705"/>
      <c r="O44" s="705">
        <f>P40*1.36+O40</f>
        <v>1320187.2</v>
      </c>
      <c r="P44" s="70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4" t="s">
        <v>1186</v>
      </c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</row>
    <row r="48" spans="2:16">
      <c r="B48" s="704" t="s">
        <v>2469</v>
      </c>
      <c r="C48" s="704"/>
      <c r="D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</row>
    <row r="49" spans="2:14">
      <c r="B49" s="704" t="s">
        <v>2468</v>
      </c>
      <c r="C49" s="704"/>
      <c r="D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</row>
    <row r="50" spans="2:14">
      <c r="B50" s="703" t="s">
        <v>2467</v>
      </c>
      <c r="C50" s="703"/>
      <c r="D50" s="703"/>
      <c r="E50" s="703"/>
      <c r="F50" s="703"/>
      <c r="G50" s="703"/>
      <c r="H50" s="703"/>
      <c r="I50" s="703"/>
      <c r="J50" s="703"/>
      <c r="K50" s="703"/>
      <c r="L50" s="703"/>
      <c r="M50" s="703"/>
      <c r="N50" s="703"/>
    </row>
    <row r="51" spans="2:14">
      <c r="B51" s="703"/>
      <c r="C51" s="703"/>
      <c r="D51" s="703"/>
      <c r="E51" s="703"/>
      <c r="F51" s="703"/>
      <c r="G51" s="703"/>
      <c r="H51" s="703"/>
      <c r="I51" s="703"/>
      <c r="J51" s="703"/>
      <c r="K51" s="703"/>
      <c r="L51" s="703"/>
      <c r="M51" s="703"/>
      <c r="N51" s="703"/>
    </row>
    <row r="52" spans="2:14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3" t="s">
        <v>2554</v>
      </c>
      <c r="F38" s="714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2" t="s">
        <v>989</v>
      </c>
      <c r="C41" s="712"/>
      <c r="D41" s="712"/>
      <c r="E41" s="712"/>
      <c r="F41" s="712"/>
      <c r="G41" s="712"/>
      <c r="H41" s="7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1" t="s">
        <v>909</v>
      </c>
      <c r="C1" s="691"/>
      <c r="D1" s="690" t="s">
        <v>515</v>
      </c>
      <c r="E1" s="690"/>
      <c r="F1" s="691" t="s">
        <v>513</v>
      </c>
      <c r="G1" s="691"/>
      <c r="H1" s="718" t="s">
        <v>549</v>
      </c>
      <c r="I1" s="718"/>
      <c r="J1" s="690" t="s">
        <v>515</v>
      </c>
      <c r="K1" s="690"/>
      <c r="L1" s="691" t="s">
        <v>908</v>
      </c>
      <c r="M1" s="691"/>
      <c r="N1" s="718" t="s">
        <v>549</v>
      </c>
      <c r="O1" s="718"/>
      <c r="P1" s="690" t="s">
        <v>515</v>
      </c>
      <c r="Q1" s="690"/>
      <c r="R1" s="691" t="s">
        <v>552</v>
      </c>
      <c r="S1" s="691"/>
      <c r="T1" s="718" t="s">
        <v>549</v>
      </c>
      <c r="U1" s="718"/>
      <c r="V1" s="690" t="s">
        <v>515</v>
      </c>
      <c r="W1" s="690"/>
      <c r="X1" s="691" t="s">
        <v>907</v>
      </c>
      <c r="Y1" s="691"/>
      <c r="Z1" s="718" t="s">
        <v>549</v>
      </c>
      <c r="AA1" s="718"/>
      <c r="AB1" s="690" t="s">
        <v>515</v>
      </c>
      <c r="AC1" s="690"/>
      <c r="AD1" s="691" t="s">
        <v>591</v>
      </c>
      <c r="AE1" s="691"/>
      <c r="AF1" s="718" t="s">
        <v>549</v>
      </c>
      <c r="AG1" s="718"/>
      <c r="AH1" s="690" t="s">
        <v>515</v>
      </c>
      <c r="AI1" s="690"/>
      <c r="AJ1" s="691" t="s">
        <v>906</v>
      </c>
      <c r="AK1" s="691"/>
      <c r="AL1" s="718" t="s">
        <v>626</v>
      </c>
      <c r="AM1" s="718"/>
      <c r="AN1" s="690" t="s">
        <v>627</v>
      </c>
      <c r="AO1" s="690"/>
      <c r="AP1" s="691" t="s">
        <v>621</v>
      </c>
      <c r="AQ1" s="691"/>
      <c r="AR1" s="718" t="s">
        <v>549</v>
      </c>
      <c r="AS1" s="718"/>
      <c r="AT1" s="690" t="s">
        <v>515</v>
      </c>
      <c r="AU1" s="690"/>
      <c r="AV1" s="691" t="s">
        <v>905</v>
      </c>
      <c r="AW1" s="691"/>
      <c r="AX1" s="718" t="s">
        <v>549</v>
      </c>
      <c r="AY1" s="718"/>
      <c r="AZ1" s="690" t="s">
        <v>515</v>
      </c>
      <c r="BA1" s="690"/>
      <c r="BB1" s="691" t="s">
        <v>653</v>
      </c>
      <c r="BC1" s="691"/>
      <c r="BD1" s="718" t="s">
        <v>549</v>
      </c>
      <c r="BE1" s="718"/>
      <c r="BF1" s="690" t="s">
        <v>515</v>
      </c>
      <c r="BG1" s="690"/>
      <c r="BH1" s="691" t="s">
        <v>904</v>
      </c>
      <c r="BI1" s="691"/>
      <c r="BJ1" s="718" t="s">
        <v>549</v>
      </c>
      <c r="BK1" s="718"/>
      <c r="BL1" s="690" t="s">
        <v>515</v>
      </c>
      <c r="BM1" s="690"/>
      <c r="BN1" s="691" t="s">
        <v>921</v>
      </c>
      <c r="BO1" s="691"/>
      <c r="BP1" s="718" t="s">
        <v>549</v>
      </c>
      <c r="BQ1" s="718"/>
      <c r="BR1" s="690" t="s">
        <v>515</v>
      </c>
      <c r="BS1" s="690"/>
      <c r="BT1" s="691" t="s">
        <v>903</v>
      </c>
      <c r="BU1" s="691"/>
      <c r="BV1" s="718" t="s">
        <v>704</v>
      </c>
      <c r="BW1" s="718"/>
      <c r="BX1" s="690" t="s">
        <v>705</v>
      </c>
      <c r="BY1" s="690"/>
      <c r="BZ1" s="691" t="s">
        <v>703</v>
      </c>
      <c r="CA1" s="691"/>
      <c r="CB1" s="718" t="s">
        <v>730</v>
      </c>
      <c r="CC1" s="718"/>
      <c r="CD1" s="690" t="s">
        <v>731</v>
      </c>
      <c r="CE1" s="690"/>
      <c r="CF1" s="691" t="s">
        <v>902</v>
      </c>
      <c r="CG1" s="691"/>
      <c r="CH1" s="718" t="s">
        <v>730</v>
      </c>
      <c r="CI1" s="718"/>
      <c r="CJ1" s="690" t="s">
        <v>731</v>
      </c>
      <c r="CK1" s="690"/>
      <c r="CL1" s="691" t="s">
        <v>748</v>
      </c>
      <c r="CM1" s="691"/>
      <c r="CN1" s="718" t="s">
        <v>730</v>
      </c>
      <c r="CO1" s="718"/>
      <c r="CP1" s="690" t="s">
        <v>731</v>
      </c>
      <c r="CQ1" s="690"/>
      <c r="CR1" s="691" t="s">
        <v>901</v>
      </c>
      <c r="CS1" s="691"/>
      <c r="CT1" s="718" t="s">
        <v>730</v>
      </c>
      <c r="CU1" s="718"/>
      <c r="CV1" s="716" t="s">
        <v>731</v>
      </c>
      <c r="CW1" s="716"/>
      <c r="CX1" s="691" t="s">
        <v>769</v>
      </c>
      <c r="CY1" s="691"/>
      <c r="CZ1" s="718" t="s">
        <v>730</v>
      </c>
      <c r="DA1" s="718"/>
      <c r="DB1" s="716" t="s">
        <v>731</v>
      </c>
      <c r="DC1" s="716"/>
      <c r="DD1" s="691" t="s">
        <v>900</v>
      </c>
      <c r="DE1" s="691"/>
      <c r="DF1" s="718" t="s">
        <v>816</v>
      </c>
      <c r="DG1" s="718"/>
      <c r="DH1" s="716" t="s">
        <v>817</v>
      </c>
      <c r="DI1" s="716"/>
      <c r="DJ1" s="691" t="s">
        <v>809</v>
      </c>
      <c r="DK1" s="691"/>
      <c r="DL1" s="718" t="s">
        <v>816</v>
      </c>
      <c r="DM1" s="718"/>
      <c r="DN1" s="716" t="s">
        <v>731</v>
      </c>
      <c r="DO1" s="716"/>
      <c r="DP1" s="691" t="s">
        <v>899</v>
      </c>
      <c r="DQ1" s="691"/>
      <c r="DR1" s="718" t="s">
        <v>816</v>
      </c>
      <c r="DS1" s="718"/>
      <c r="DT1" s="716" t="s">
        <v>731</v>
      </c>
      <c r="DU1" s="716"/>
      <c r="DV1" s="691" t="s">
        <v>898</v>
      </c>
      <c r="DW1" s="691"/>
      <c r="DX1" s="718" t="s">
        <v>816</v>
      </c>
      <c r="DY1" s="718"/>
      <c r="DZ1" s="716" t="s">
        <v>731</v>
      </c>
      <c r="EA1" s="716"/>
      <c r="EB1" s="691" t="s">
        <v>897</v>
      </c>
      <c r="EC1" s="691"/>
      <c r="ED1" s="718" t="s">
        <v>816</v>
      </c>
      <c r="EE1" s="718"/>
      <c r="EF1" s="716" t="s">
        <v>731</v>
      </c>
      <c r="EG1" s="716"/>
      <c r="EH1" s="691" t="s">
        <v>883</v>
      </c>
      <c r="EI1" s="691"/>
      <c r="EJ1" s="718" t="s">
        <v>816</v>
      </c>
      <c r="EK1" s="718"/>
      <c r="EL1" s="716" t="s">
        <v>936</v>
      </c>
      <c r="EM1" s="716"/>
      <c r="EN1" s="691" t="s">
        <v>922</v>
      </c>
      <c r="EO1" s="691"/>
      <c r="EP1" s="718" t="s">
        <v>816</v>
      </c>
      <c r="EQ1" s="718"/>
      <c r="ER1" s="716" t="s">
        <v>950</v>
      </c>
      <c r="ES1" s="716"/>
      <c r="ET1" s="691" t="s">
        <v>937</v>
      </c>
      <c r="EU1" s="691"/>
      <c r="EV1" s="718" t="s">
        <v>816</v>
      </c>
      <c r="EW1" s="718"/>
      <c r="EX1" s="716" t="s">
        <v>530</v>
      </c>
      <c r="EY1" s="716"/>
      <c r="EZ1" s="691" t="s">
        <v>952</v>
      </c>
      <c r="FA1" s="69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7" t="s">
        <v>779</v>
      </c>
      <c r="CU7" s="69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7" t="s">
        <v>778</v>
      </c>
      <c r="DA8" s="69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7" t="s">
        <v>778</v>
      </c>
      <c r="DG8" s="69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7" t="s">
        <v>778</v>
      </c>
      <c r="DM8" s="69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7" t="s">
        <v>778</v>
      </c>
      <c r="DS8" s="691"/>
      <c r="DT8" s="142" t="s">
        <v>783</v>
      </c>
      <c r="DU8" s="142">
        <f>SUM(DU13:DU17)</f>
        <v>32</v>
      </c>
      <c r="DV8" s="63"/>
      <c r="DW8" s="63"/>
      <c r="DX8" s="717" t="s">
        <v>778</v>
      </c>
      <c r="DY8" s="6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7" t="s">
        <v>928</v>
      </c>
      <c r="EK8" s="6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7" t="s">
        <v>928</v>
      </c>
      <c r="EQ9" s="69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7" t="s">
        <v>928</v>
      </c>
      <c r="EW9" s="69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7" t="s">
        <v>928</v>
      </c>
      <c r="EE11" s="69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7" t="s">
        <v>778</v>
      </c>
      <c r="CU12" s="6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2" t="s">
        <v>782</v>
      </c>
      <c r="CU19" s="68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4" t="s">
        <v>858</v>
      </c>
      <c r="FA21" s="704"/>
      <c r="FC21" s="237">
        <f>FC20-FC22</f>
        <v>113457.16899999997</v>
      </c>
      <c r="FD21" s="229"/>
      <c r="FE21" s="715" t="s">
        <v>1546</v>
      </c>
      <c r="FF21" s="715"/>
      <c r="FG21" s="71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4" t="s">
        <v>871</v>
      </c>
      <c r="FA22" s="70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4" t="s">
        <v>1000</v>
      </c>
      <c r="FA23" s="70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4" t="s">
        <v>1076</v>
      </c>
      <c r="FA24" s="70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D1" zoomScaleNormal="100" workbookViewId="0">
      <selection activeCell="LO16" sqref="LO1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9.140625" style="622" bestFit="1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9.7109375" style="622" bestFit="1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9.7109375" style="656" bestFit="1" customWidth="1"/>
    <col min="326" max="326" width="6.85546875" style="465" bestFit="1" customWidth="1"/>
    <col min="327" max="16384" width="14.5703125" style="340"/>
  </cols>
  <sheetData>
    <row r="1" spans="1:328">
      <c r="A1" s="721" t="s">
        <v>1209</v>
      </c>
      <c r="B1" s="721"/>
      <c r="C1" s="699" t="s">
        <v>292</v>
      </c>
      <c r="D1" s="699"/>
      <c r="E1" s="697" t="s">
        <v>1010</v>
      </c>
      <c r="F1" s="697"/>
      <c r="G1" s="721" t="s">
        <v>1210</v>
      </c>
      <c r="H1" s="721"/>
      <c r="I1" s="699" t="s">
        <v>292</v>
      </c>
      <c r="J1" s="699"/>
      <c r="K1" s="697" t="s">
        <v>1011</v>
      </c>
      <c r="L1" s="697"/>
      <c r="M1" s="721" t="s">
        <v>1211</v>
      </c>
      <c r="N1" s="721"/>
      <c r="O1" s="699" t="s">
        <v>292</v>
      </c>
      <c r="P1" s="699"/>
      <c r="Q1" s="697" t="s">
        <v>1057</v>
      </c>
      <c r="R1" s="697"/>
      <c r="S1" s="721" t="s">
        <v>1212</v>
      </c>
      <c r="T1" s="721"/>
      <c r="U1" s="699" t="s">
        <v>292</v>
      </c>
      <c r="V1" s="699"/>
      <c r="W1" s="697" t="s">
        <v>627</v>
      </c>
      <c r="X1" s="697"/>
      <c r="Y1" s="721" t="s">
        <v>1213</v>
      </c>
      <c r="Z1" s="721"/>
      <c r="AA1" s="699" t="s">
        <v>292</v>
      </c>
      <c r="AB1" s="699"/>
      <c r="AC1" s="697" t="s">
        <v>1084</v>
      </c>
      <c r="AD1" s="697"/>
      <c r="AE1" s="721" t="s">
        <v>1214</v>
      </c>
      <c r="AF1" s="721"/>
      <c r="AG1" s="699" t="s">
        <v>292</v>
      </c>
      <c r="AH1" s="699"/>
      <c r="AI1" s="697" t="s">
        <v>1134</v>
      </c>
      <c r="AJ1" s="697"/>
      <c r="AK1" s="721" t="s">
        <v>1217</v>
      </c>
      <c r="AL1" s="721"/>
      <c r="AM1" s="699" t="s">
        <v>1132</v>
      </c>
      <c r="AN1" s="699"/>
      <c r="AO1" s="697" t="s">
        <v>1133</v>
      </c>
      <c r="AP1" s="697"/>
      <c r="AQ1" s="721" t="s">
        <v>1218</v>
      </c>
      <c r="AR1" s="721"/>
      <c r="AS1" s="699" t="s">
        <v>1132</v>
      </c>
      <c r="AT1" s="699"/>
      <c r="AU1" s="697" t="s">
        <v>1178</v>
      </c>
      <c r="AV1" s="697"/>
      <c r="AW1" s="721" t="s">
        <v>1215</v>
      </c>
      <c r="AX1" s="721"/>
      <c r="AY1" s="697" t="s">
        <v>1241</v>
      </c>
      <c r="AZ1" s="697"/>
      <c r="BA1" s="721" t="s">
        <v>1215</v>
      </c>
      <c r="BB1" s="721"/>
      <c r="BC1" s="699" t="s">
        <v>816</v>
      </c>
      <c r="BD1" s="699"/>
      <c r="BE1" s="697" t="s">
        <v>1208</v>
      </c>
      <c r="BF1" s="697"/>
      <c r="BG1" s="721" t="s">
        <v>1216</v>
      </c>
      <c r="BH1" s="721"/>
      <c r="BI1" s="699" t="s">
        <v>816</v>
      </c>
      <c r="BJ1" s="699"/>
      <c r="BK1" s="697" t="s">
        <v>1208</v>
      </c>
      <c r="BL1" s="697"/>
      <c r="BM1" s="721" t="s">
        <v>1226</v>
      </c>
      <c r="BN1" s="721"/>
      <c r="BO1" s="699" t="s">
        <v>816</v>
      </c>
      <c r="BP1" s="699"/>
      <c r="BQ1" s="697" t="s">
        <v>1244</v>
      </c>
      <c r="BR1" s="697"/>
      <c r="BS1" s="721" t="s">
        <v>1243</v>
      </c>
      <c r="BT1" s="721"/>
      <c r="BU1" s="699" t="s">
        <v>816</v>
      </c>
      <c r="BV1" s="699"/>
      <c r="BW1" s="697" t="s">
        <v>1248</v>
      </c>
      <c r="BX1" s="697"/>
      <c r="BY1" s="721" t="s">
        <v>1270</v>
      </c>
      <c r="BZ1" s="721"/>
      <c r="CA1" s="699" t="s">
        <v>816</v>
      </c>
      <c r="CB1" s="699"/>
      <c r="CC1" s="697" t="s">
        <v>1244</v>
      </c>
      <c r="CD1" s="697"/>
      <c r="CE1" s="721" t="s">
        <v>1291</v>
      </c>
      <c r="CF1" s="721"/>
      <c r="CG1" s="699" t="s">
        <v>816</v>
      </c>
      <c r="CH1" s="699"/>
      <c r="CI1" s="697" t="s">
        <v>1248</v>
      </c>
      <c r="CJ1" s="697"/>
      <c r="CK1" s="721" t="s">
        <v>1307</v>
      </c>
      <c r="CL1" s="721"/>
      <c r="CM1" s="699" t="s">
        <v>816</v>
      </c>
      <c r="CN1" s="699"/>
      <c r="CO1" s="697" t="s">
        <v>1244</v>
      </c>
      <c r="CP1" s="697"/>
      <c r="CQ1" s="721" t="s">
        <v>1335</v>
      </c>
      <c r="CR1" s="721"/>
      <c r="CS1" s="723" t="s">
        <v>816</v>
      </c>
      <c r="CT1" s="723"/>
      <c r="CU1" s="697" t="s">
        <v>1391</v>
      </c>
      <c r="CV1" s="697"/>
      <c r="CW1" s="721" t="s">
        <v>1374</v>
      </c>
      <c r="CX1" s="721"/>
      <c r="CY1" s="723" t="s">
        <v>816</v>
      </c>
      <c r="CZ1" s="723"/>
      <c r="DA1" s="697" t="s">
        <v>1597</v>
      </c>
      <c r="DB1" s="697"/>
      <c r="DC1" s="721" t="s">
        <v>1394</v>
      </c>
      <c r="DD1" s="721"/>
      <c r="DE1" s="723" t="s">
        <v>816</v>
      </c>
      <c r="DF1" s="723"/>
      <c r="DG1" s="697" t="s">
        <v>1491</v>
      </c>
      <c r="DH1" s="697"/>
      <c r="DI1" s="721" t="s">
        <v>1594</v>
      </c>
      <c r="DJ1" s="721"/>
      <c r="DK1" s="723" t="s">
        <v>816</v>
      </c>
      <c r="DL1" s="723"/>
      <c r="DM1" s="697" t="s">
        <v>1391</v>
      </c>
      <c r="DN1" s="697"/>
      <c r="DO1" s="721" t="s">
        <v>1595</v>
      </c>
      <c r="DP1" s="721"/>
      <c r="DQ1" s="723" t="s">
        <v>816</v>
      </c>
      <c r="DR1" s="723"/>
      <c r="DS1" s="697" t="s">
        <v>1590</v>
      </c>
      <c r="DT1" s="697"/>
      <c r="DU1" s="721" t="s">
        <v>1596</v>
      </c>
      <c r="DV1" s="721"/>
      <c r="DW1" s="723" t="s">
        <v>816</v>
      </c>
      <c r="DX1" s="723"/>
      <c r="DY1" s="697" t="s">
        <v>1616</v>
      </c>
      <c r="DZ1" s="697"/>
      <c r="EA1" s="722" t="s">
        <v>1611</v>
      </c>
      <c r="EB1" s="722"/>
      <c r="EC1" s="723" t="s">
        <v>816</v>
      </c>
      <c r="ED1" s="723"/>
      <c r="EE1" s="697" t="s">
        <v>1590</v>
      </c>
      <c r="EF1" s="697"/>
      <c r="EG1" s="458"/>
      <c r="EH1" s="722" t="s">
        <v>1641</v>
      </c>
      <c r="EI1" s="722"/>
      <c r="EJ1" s="723" t="s">
        <v>816</v>
      </c>
      <c r="EK1" s="723"/>
      <c r="EL1" s="697" t="s">
        <v>1674</v>
      </c>
      <c r="EM1" s="697"/>
      <c r="EN1" s="722" t="s">
        <v>1666</v>
      </c>
      <c r="EO1" s="722"/>
      <c r="EP1" s="723" t="s">
        <v>816</v>
      </c>
      <c r="EQ1" s="723"/>
      <c r="ER1" s="697" t="s">
        <v>1714</v>
      </c>
      <c r="ES1" s="697"/>
      <c r="ET1" s="722" t="s">
        <v>1707</v>
      </c>
      <c r="EU1" s="722"/>
      <c r="EV1" s="723" t="s">
        <v>816</v>
      </c>
      <c r="EW1" s="723"/>
      <c r="EX1" s="697" t="s">
        <v>1616</v>
      </c>
      <c r="EY1" s="697"/>
      <c r="EZ1" s="722" t="s">
        <v>1742</v>
      </c>
      <c r="FA1" s="722"/>
      <c r="FB1" s="723" t="s">
        <v>816</v>
      </c>
      <c r="FC1" s="723"/>
      <c r="FD1" s="697" t="s">
        <v>1597</v>
      </c>
      <c r="FE1" s="697"/>
      <c r="FF1" s="722" t="s">
        <v>1781</v>
      </c>
      <c r="FG1" s="722"/>
      <c r="FH1" s="723" t="s">
        <v>816</v>
      </c>
      <c r="FI1" s="723"/>
      <c r="FJ1" s="697" t="s">
        <v>1391</v>
      </c>
      <c r="FK1" s="697"/>
      <c r="FL1" s="722" t="s">
        <v>1816</v>
      </c>
      <c r="FM1" s="722"/>
      <c r="FN1" s="723" t="s">
        <v>816</v>
      </c>
      <c r="FO1" s="723"/>
      <c r="FP1" s="697" t="s">
        <v>1863</v>
      </c>
      <c r="FQ1" s="697"/>
      <c r="FR1" s="722" t="s">
        <v>1852</v>
      </c>
      <c r="FS1" s="722"/>
      <c r="FT1" s="723" t="s">
        <v>816</v>
      </c>
      <c r="FU1" s="723"/>
      <c r="FV1" s="697" t="s">
        <v>1863</v>
      </c>
      <c r="FW1" s="697"/>
      <c r="FX1" s="722" t="s">
        <v>1966</v>
      </c>
      <c r="FY1" s="722"/>
      <c r="FZ1" s="723" t="s">
        <v>816</v>
      </c>
      <c r="GA1" s="723"/>
      <c r="GB1" s="697" t="s">
        <v>1616</v>
      </c>
      <c r="GC1" s="697"/>
      <c r="GD1" s="722" t="s">
        <v>1967</v>
      </c>
      <c r="GE1" s="722"/>
      <c r="GF1" s="723" t="s">
        <v>816</v>
      </c>
      <c r="GG1" s="723"/>
      <c r="GH1" s="697" t="s">
        <v>1590</v>
      </c>
      <c r="GI1" s="697"/>
      <c r="GJ1" s="722" t="s">
        <v>1976</v>
      </c>
      <c r="GK1" s="722"/>
      <c r="GL1" s="723" t="s">
        <v>816</v>
      </c>
      <c r="GM1" s="723"/>
      <c r="GN1" s="697" t="s">
        <v>1590</v>
      </c>
      <c r="GO1" s="697"/>
      <c r="GP1" s="722" t="s">
        <v>2018</v>
      </c>
      <c r="GQ1" s="722"/>
      <c r="GR1" s="723" t="s">
        <v>816</v>
      </c>
      <c r="GS1" s="723"/>
      <c r="GT1" s="697" t="s">
        <v>1674</v>
      </c>
      <c r="GU1" s="697"/>
      <c r="GV1" s="722" t="s">
        <v>2047</v>
      </c>
      <c r="GW1" s="722"/>
      <c r="GX1" s="723" t="s">
        <v>816</v>
      </c>
      <c r="GY1" s="723"/>
      <c r="GZ1" s="697" t="s">
        <v>2086</v>
      </c>
      <c r="HA1" s="697"/>
      <c r="HB1" s="722" t="s">
        <v>2106</v>
      </c>
      <c r="HC1" s="722"/>
      <c r="HD1" s="723" t="s">
        <v>816</v>
      </c>
      <c r="HE1" s="723"/>
      <c r="HF1" s="697" t="s">
        <v>1714</v>
      </c>
      <c r="HG1" s="697"/>
      <c r="HH1" s="722" t="s">
        <v>2119</v>
      </c>
      <c r="HI1" s="722"/>
      <c r="HJ1" s="723" t="s">
        <v>816</v>
      </c>
      <c r="HK1" s="723"/>
      <c r="HL1" s="697" t="s">
        <v>1391</v>
      </c>
      <c r="HM1" s="697"/>
      <c r="HN1" s="722" t="s">
        <v>2165</v>
      </c>
      <c r="HO1" s="722"/>
      <c r="HP1" s="723" t="s">
        <v>816</v>
      </c>
      <c r="HQ1" s="723"/>
      <c r="HR1" s="697" t="s">
        <v>1391</v>
      </c>
      <c r="HS1" s="697"/>
      <c r="HT1" s="722" t="s">
        <v>2200</v>
      </c>
      <c r="HU1" s="722"/>
      <c r="HV1" s="723" t="s">
        <v>816</v>
      </c>
      <c r="HW1" s="723"/>
      <c r="HX1" s="697" t="s">
        <v>1616</v>
      </c>
      <c r="HY1" s="697"/>
      <c r="HZ1" s="722" t="s">
        <v>2245</v>
      </c>
      <c r="IA1" s="722"/>
      <c r="IB1" s="723" t="s">
        <v>816</v>
      </c>
      <c r="IC1" s="723"/>
      <c r="ID1" s="697" t="s">
        <v>1714</v>
      </c>
      <c r="IE1" s="697"/>
      <c r="IF1" s="722" t="s">
        <v>2310</v>
      </c>
      <c r="IG1" s="722"/>
      <c r="IH1" s="723" t="s">
        <v>816</v>
      </c>
      <c r="II1" s="723"/>
      <c r="IJ1" s="697" t="s">
        <v>1590</v>
      </c>
      <c r="IK1" s="697"/>
      <c r="IL1" s="722" t="s">
        <v>2379</v>
      </c>
      <c r="IM1" s="722"/>
      <c r="IN1" s="723" t="s">
        <v>816</v>
      </c>
      <c r="IO1" s="723"/>
      <c r="IP1" s="697" t="s">
        <v>1616</v>
      </c>
      <c r="IQ1" s="697"/>
      <c r="IR1" s="722" t="s">
        <v>2557</v>
      </c>
      <c r="IS1" s="722"/>
      <c r="IT1" s="723" t="s">
        <v>816</v>
      </c>
      <c r="IU1" s="723"/>
      <c r="IV1" s="697" t="s">
        <v>1747</v>
      </c>
      <c r="IW1" s="697"/>
      <c r="IX1" s="722" t="s">
        <v>2556</v>
      </c>
      <c r="IY1" s="722"/>
      <c r="IZ1" s="723" t="s">
        <v>816</v>
      </c>
      <c r="JA1" s="723"/>
      <c r="JB1" s="697" t="s">
        <v>1863</v>
      </c>
      <c r="JC1" s="697"/>
      <c r="JD1" s="722" t="s">
        <v>2597</v>
      </c>
      <c r="JE1" s="722"/>
      <c r="JF1" s="723" t="s">
        <v>816</v>
      </c>
      <c r="JG1" s="723"/>
      <c r="JH1" s="697" t="s">
        <v>1747</v>
      </c>
      <c r="JI1" s="697"/>
      <c r="JJ1" s="722" t="s">
        <v>2640</v>
      </c>
      <c r="JK1" s="722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2689.4710000000005</v>
      </c>
      <c r="LJ2" s="203" t="s">
        <v>296</v>
      </c>
      <c r="LK2" s="260">
        <f>LI2+LG2-LM2</f>
        <v>2861.1710000000312</v>
      </c>
      <c r="LL2" s="656" t="s">
        <v>3030</v>
      </c>
      <c r="LM2" s="311">
        <f>SUM(LM6:LM33)</f>
        <v>315584.92</v>
      </c>
    </row>
    <row r="3" spans="1:328">
      <c r="A3" s="744" t="s">
        <v>991</v>
      </c>
      <c r="B3" s="744"/>
      <c r="E3" s="170" t="s">
        <v>233</v>
      </c>
      <c r="F3" s="174">
        <f>F2-F4</f>
        <v>17</v>
      </c>
      <c r="G3" s="744" t="s">
        <v>991</v>
      </c>
      <c r="H3" s="744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2861.1710000000312</v>
      </c>
      <c r="LL3" s="450">
        <v>7000</v>
      </c>
      <c r="LM3" s="451">
        <v>45342</v>
      </c>
    </row>
    <row r="4" spans="1:328" ht="12.75" customHeight="1" thickBot="1">
      <c r="A4" s="744"/>
      <c r="B4" s="744"/>
      <c r="E4" s="170" t="s">
        <v>352</v>
      </c>
      <c r="F4" s="174">
        <f>SUM(F14:F57)</f>
        <v>12750</v>
      </c>
      <c r="G4" s="744"/>
      <c r="H4" s="744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5.1000000030853698E-2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SUM(LK6:LK49)</f>
        <v>2861.1200000000003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3230</v>
      </c>
      <c r="LI7" s="202" t="s">
        <v>3229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471</v>
      </c>
      <c r="LK8" s="444"/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3235</v>
      </c>
      <c r="LK10" s="636">
        <v>9.5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3092</v>
      </c>
      <c r="LK11" s="636"/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254" t="s">
        <v>2504</v>
      </c>
      <c r="LK12" s="657">
        <f>88.33+39.69</f>
        <v>128.01999999999998</v>
      </c>
      <c r="LL12" s="661" t="s">
        <v>3085</v>
      </c>
      <c r="LM12" s="259">
        <v>85010</v>
      </c>
      <c r="LN12" s="465" t="s">
        <v>3228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3090</v>
      </c>
      <c r="LI13" s="395"/>
      <c r="LJ13" s="254" t="s">
        <v>3214</v>
      </c>
      <c r="LK13" s="657">
        <v>55.9</v>
      </c>
      <c r="LL13" s="661" t="s">
        <v>2905</v>
      </c>
      <c r="LM13" s="259">
        <v>100952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26" t="s">
        <v>1504</v>
      </c>
      <c r="DP14" s="72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2" t="s">
        <v>2150</v>
      </c>
      <c r="HK14" s="72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43" t="s">
        <v>3001</v>
      </c>
      <c r="LK14" s="395"/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5" t="s">
        <v>2835</v>
      </c>
      <c r="KE15" s="745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143" t="s">
        <v>3002</v>
      </c>
      <c r="LK15" s="286"/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143" t="s">
        <v>3071</v>
      </c>
      <c r="LK16" s="286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143" t="s">
        <v>2460</v>
      </c>
      <c r="LK17" s="202"/>
      <c r="LL17" s="657" t="s">
        <v>3202</v>
      </c>
      <c r="LM17" s="259">
        <v>-955</v>
      </c>
      <c r="LN17" s="465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26" t="s">
        <v>1474</v>
      </c>
      <c r="DJ18" s="727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3231</v>
      </c>
      <c r="LK18" s="202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3236</v>
      </c>
      <c r="LK19" s="274">
        <v>152.15</v>
      </c>
      <c r="LL19" s="657" t="s">
        <v>2665</v>
      </c>
      <c r="LM19" s="175">
        <v>2600</v>
      </c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1195</v>
      </c>
      <c r="LK20" s="202"/>
      <c r="LL20" s="661" t="s">
        <v>2666</v>
      </c>
      <c r="LM20" s="259">
        <v>638</v>
      </c>
      <c r="LN20" s="465">
        <v>45310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2" t="s">
        <v>507</v>
      </c>
      <c r="N21" s="742"/>
      <c r="Q21" s="166" t="s">
        <v>365</v>
      </c>
      <c r="S21" s="742" t="s">
        <v>507</v>
      </c>
      <c r="T21" s="742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3199</v>
      </c>
      <c r="LK21" s="202"/>
      <c r="LL21" s="661" t="s">
        <v>2667</v>
      </c>
      <c r="LM21" s="334">
        <v>1558</v>
      </c>
      <c r="LN21" s="465" t="s">
        <v>3228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7" t="s">
        <v>990</v>
      </c>
      <c r="N22" s="737"/>
      <c r="Q22" s="166" t="s">
        <v>369</v>
      </c>
      <c r="S22" s="737" t="s">
        <v>990</v>
      </c>
      <c r="T22" s="737"/>
      <c r="W22" s="242" t="s">
        <v>1019</v>
      </c>
      <c r="X22" s="340">
        <v>0</v>
      </c>
      <c r="Y22" s="742" t="s">
        <v>507</v>
      </c>
      <c r="Z22" s="742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1" t="s">
        <v>2135</v>
      </c>
      <c r="IU22" s="721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2674</v>
      </c>
      <c r="LK22" s="202">
        <f>13.57</f>
        <v>13.57</v>
      </c>
      <c r="LL22" s="661" t="s">
        <v>2938</v>
      </c>
      <c r="LM22" s="259">
        <v>10</v>
      </c>
    </row>
    <row r="23" spans="1:327">
      <c r="A23" s="742" t="s">
        <v>507</v>
      </c>
      <c r="B23" s="742"/>
      <c r="E23" s="164" t="s">
        <v>237</v>
      </c>
      <c r="F23" s="166"/>
      <c r="G23" s="742" t="s">
        <v>507</v>
      </c>
      <c r="H23" s="742"/>
      <c r="K23" s="242" t="s">
        <v>1019</v>
      </c>
      <c r="L23" s="340">
        <v>0</v>
      </c>
      <c r="M23" s="734"/>
      <c r="N23" s="734"/>
      <c r="Q23" s="166" t="s">
        <v>1056</v>
      </c>
      <c r="S23" s="734"/>
      <c r="T23" s="734"/>
      <c r="W23" s="242" t="s">
        <v>1027</v>
      </c>
      <c r="X23" s="204">
        <v>0</v>
      </c>
      <c r="Y23" s="737" t="s">
        <v>990</v>
      </c>
      <c r="Z23" s="737"/>
      <c r="AE23" s="742" t="s">
        <v>507</v>
      </c>
      <c r="AF23" s="742"/>
      <c r="AK23" s="742" t="s">
        <v>507</v>
      </c>
      <c r="AL23" s="742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8" t="s">
        <v>1536</v>
      </c>
      <c r="EF23" s="72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1" t="s">
        <v>2135</v>
      </c>
      <c r="HK23" s="72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1" t="s">
        <v>2135</v>
      </c>
      <c r="HW23" s="721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2309</v>
      </c>
      <c r="LK23" s="202">
        <f>20.76+15.66+10+17.14+10</f>
        <v>73.56</v>
      </c>
      <c r="LL23" s="660" t="s">
        <v>3048</v>
      </c>
      <c r="LM23" s="259">
        <v>200</v>
      </c>
      <c r="LN23" s="465">
        <v>45292</v>
      </c>
    </row>
    <row r="24" spans="1:327">
      <c r="A24" s="737" t="s">
        <v>990</v>
      </c>
      <c r="B24" s="737"/>
      <c r="E24" s="164" t="s">
        <v>139</v>
      </c>
      <c r="F24" s="166"/>
      <c r="G24" s="737" t="s">
        <v>990</v>
      </c>
      <c r="H24" s="737"/>
      <c r="K24" s="242" t="s">
        <v>1027</v>
      </c>
      <c r="L24" s="204">
        <v>0</v>
      </c>
      <c r="M24" s="734"/>
      <c r="N24" s="734"/>
      <c r="Q24" s="242" t="s">
        <v>1029</v>
      </c>
      <c r="R24" s="340">
        <v>0</v>
      </c>
      <c r="S24" s="734"/>
      <c r="T24" s="734"/>
      <c r="W24" s="242" t="s">
        <v>1050</v>
      </c>
      <c r="X24" s="340">
        <v>910.17</v>
      </c>
      <c r="Y24" s="734"/>
      <c r="Z24" s="734"/>
      <c r="AC24" s="245" t="s">
        <v>1083</v>
      </c>
      <c r="AD24" s="340">
        <v>90</v>
      </c>
      <c r="AE24" s="737" t="s">
        <v>990</v>
      </c>
      <c r="AF24" s="737"/>
      <c r="AI24" s="243" t="s">
        <v>1101</v>
      </c>
      <c r="AJ24" s="340">
        <v>30</v>
      </c>
      <c r="AK24" s="737" t="s">
        <v>990</v>
      </c>
      <c r="AL24" s="73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7"/>
      <c r="BH24" s="737"/>
      <c r="BK24" s="257" t="s">
        <v>1222</v>
      </c>
      <c r="BL24" s="204">
        <v>48.54</v>
      </c>
      <c r="BM24" s="737"/>
      <c r="BN24" s="737"/>
      <c r="BQ24" s="257" t="s">
        <v>1051</v>
      </c>
      <c r="BR24" s="204">
        <v>50.15</v>
      </c>
      <c r="BS24" s="737" t="s">
        <v>1245</v>
      </c>
      <c r="BT24" s="737"/>
      <c r="BW24" s="257" t="s">
        <v>1051</v>
      </c>
      <c r="BX24" s="204">
        <v>48.54</v>
      </c>
      <c r="BY24" s="737"/>
      <c r="BZ24" s="737"/>
      <c r="CC24" s="257" t="s">
        <v>1051</v>
      </c>
      <c r="CD24" s="204">
        <v>142.91</v>
      </c>
      <c r="CE24" s="737"/>
      <c r="CF24" s="737"/>
      <c r="CI24" s="257" t="s">
        <v>1312</v>
      </c>
      <c r="CJ24" s="204">
        <v>35.049999999999997</v>
      </c>
      <c r="CK24" s="734"/>
      <c r="CL24" s="734"/>
      <c r="CO24" s="257" t="s">
        <v>1286</v>
      </c>
      <c r="CP24" s="204">
        <v>153.41</v>
      </c>
      <c r="CQ24" s="734" t="s">
        <v>1327</v>
      </c>
      <c r="CR24" s="734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297" t="s">
        <v>3206</v>
      </c>
      <c r="LK24" s="202">
        <v>20</v>
      </c>
      <c r="LL24" s="662" t="s">
        <v>2390</v>
      </c>
      <c r="LM24" s="259">
        <v>1000</v>
      </c>
    </row>
    <row r="25" spans="1:327">
      <c r="A25" s="734"/>
      <c r="B25" s="734"/>
      <c r="E25" s="197" t="s">
        <v>362</v>
      </c>
      <c r="F25" s="170"/>
      <c r="G25" s="734"/>
      <c r="H25" s="734"/>
      <c r="K25" s="242" t="s">
        <v>1018</v>
      </c>
      <c r="L25" s="340">
        <f>910+40</f>
        <v>950</v>
      </c>
      <c r="M25" s="734"/>
      <c r="N25" s="734"/>
      <c r="Q25" s="242" t="s">
        <v>1026</v>
      </c>
      <c r="R25" s="340">
        <v>0</v>
      </c>
      <c r="S25" s="734"/>
      <c r="T25" s="734"/>
      <c r="W25" s="143" t="s">
        <v>1085</v>
      </c>
      <c r="X25" s="340">
        <v>110.58</v>
      </c>
      <c r="Y25" s="734"/>
      <c r="Z25" s="734"/>
      <c r="AE25" s="734"/>
      <c r="AF25" s="734"/>
      <c r="AK25" s="734"/>
      <c r="AL25" s="73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4"/>
      <c r="AX25" s="734"/>
      <c r="AY25" s="143"/>
      <c r="AZ25" s="204"/>
      <c r="BA25" s="734"/>
      <c r="BB25" s="734"/>
      <c r="BE25" s="143" t="s">
        <v>1195</v>
      </c>
      <c r="BF25" s="204">
        <f>6.5*2</f>
        <v>13</v>
      </c>
      <c r="BG25" s="734"/>
      <c r="BH25" s="734"/>
      <c r="BK25" s="257" t="s">
        <v>1195</v>
      </c>
      <c r="BL25" s="204">
        <f>6.5*2</f>
        <v>13</v>
      </c>
      <c r="BM25" s="734"/>
      <c r="BN25" s="734"/>
      <c r="BQ25" s="257" t="s">
        <v>1195</v>
      </c>
      <c r="BR25" s="204">
        <v>13</v>
      </c>
      <c r="BS25" s="734"/>
      <c r="BT25" s="734"/>
      <c r="BW25" s="257" t="s">
        <v>1195</v>
      </c>
      <c r="BX25" s="204">
        <v>13</v>
      </c>
      <c r="BY25" s="734"/>
      <c r="BZ25" s="734"/>
      <c r="CC25" s="257" t="s">
        <v>1195</v>
      </c>
      <c r="CD25" s="204">
        <v>13</v>
      </c>
      <c r="CE25" s="734"/>
      <c r="CF25" s="734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2" t="s">
        <v>1536</v>
      </c>
      <c r="DZ25" s="733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8" t="s">
        <v>1536</v>
      </c>
      <c r="ES25" s="728"/>
      <c r="ET25" s="285" t="s">
        <v>1702</v>
      </c>
      <c r="EU25" s="318">
        <v>20000</v>
      </c>
      <c r="EW25" s="72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1" t="s">
        <v>2135</v>
      </c>
      <c r="IC25" s="721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297" t="s">
        <v>3234</v>
      </c>
      <c r="LK25" s="202">
        <v>5</v>
      </c>
      <c r="LL25" s="659" t="s">
        <v>2408</v>
      </c>
      <c r="LM25" s="202"/>
    </row>
    <row r="26" spans="1:327">
      <c r="A26" s="734"/>
      <c r="B26" s="734"/>
      <c r="F26" s="194"/>
      <c r="G26" s="734"/>
      <c r="H26" s="734"/>
      <c r="M26" s="738" t="s">
        <v>506</v>
      </c>
      <c r="N26" s="738"/>
      <c r="Q26" s="242" t="s">
        <v>1019</v>
      </c>
      <c r="R26" s="340">
        <v>0</v>
      </c>
      <c r="S26" s="738" t="s">
        <v>506</v>
      </c>
      <c r="T26" s="738"/>
      <c r="W26" s="143" t="s">
        <v>1051</v>
      </c>
      <c r="X26" s="340">
        <v>60.75</v>
      </c>
      <c r="Y26" s="734"/>
      <c r="Z26" s="734"/>
      <c r="AC26" s="218" t="s">
        <v>1092</v>
      </c>
      <c r="AD26" s="218"/>
      <c r="AE26" s="738" t="s">
        <v>506</v>
      </c>
      <c r="AF26" s="73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8" t="s">
        <v>1536</v>
      </c>
      <c r="EY26" s="72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1" t="s">
        <v>2135</v>
      </c>
      <c r="HQ26" s="721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297" t="s">
        <v>3205</v>
      </c>
      <c r="LK26" s="202">
        <v>10.6</v>
      </c>
      <c r="LL26" s="669"/>
      <c r="LM26" s="259"/>
    </row>
    <row r="27" spans="1:327" ht="12.75" customHeight="1">
      <c r="A27" s="734"/>
      <c r="B27" s="734"/>
      <c r="E27" s="193" t="s">
        <v>360</v>
      </c>
      <c r="F27" s="194"/>
      <c r="G27" s="734"/>
      <c r="H27" s="734"/>
      <c r="K27" s="143" t="s">
        <v>1017</v>
      </c>
      <c r="L27" s="340">
        <f>60</f>
        <v>60</v>
      </c>
      <c r="M27" s="738" t="s">
        <v>992</v>
      </c>
      <c r="N27" s="738"/>
      <c r="Q27" s="242" t="s">
        <v>1073</v>
      </c>
      <c r="R27" s="204">
        <v>200</v>
      </c>
      <c r="S27" s="738" t="s">
        <v>992</v>
      </c>
      <c r="T27" s="738"/>
      <c r="W27" s="143" t="s">
        <v>1016</v>
      </c>
      <c r="X27" s="340">
        <v>61.35</v>
      </c>
      <c r="Y27" s="738" t="s">
        <v>506</v>
      </c>
      <c r="Z27" s="738"/>
      <c r="AC27" s="218" t="s">
        <v>1088</v>
      </c>
      <c r="AD27" s="218">
        <f>53+207+63</f>
        <v>323</v>
      </c>
      <c r="AE27" s="738" t="s">
        <v>992</v>
      </c>
      <c r="AF27" s="73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8" t="s">
        <v>1746</v>
      </c>
      <c r="FE27" s="72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3213</v>
      </c>
      <c r="LK27" s="335">
        <v>45.98</v>
      </c>
      <c r="LL27" s="659" t="s">
        <v>2361</v>
      </c>
      <c r="LM27" s="202"/>
    </row>
    <row r="28" spans="1:327">
      <c r="A28" s="738" t="s">
        <v>506</v>
      </c>
      <c r="B28" s="738"/>
      <c r="E28" s="193" t="s">
        <v>282</v>
      </c>
      <c r="F28" s="194"/>
      <c r="G28" s="738" t="s">
        <v>506</v>
      </c>
      <c r="H28" s="738"/>
      <c r="K28" s="143" t="s">
        <v>1016</v>
      </c>
      <c r="L28" s="340">
        <v>0</v>
      </c>
      <c r="M28" s="740" t="s">
        <v>93</v>
      </c>
      <c r="N28" s="740"/>
      <c r="Q28" s="242" t="s">
        <v>1050</v>
      </c>
      <c r="R28" s="340">
        <v>0</v>
      </c>
      <c r="S28" s="740" t="s">
        <v>93</v>
      </c>
      <c r="T28" s="740"/>
      <c r="W28" s="143" t="s">
        <v>1015</v>
      </c>
      <c r="X28" s="340">
        <v>64</v>
      </c>
      <c r="Y28" s="738" t="s">
        <v>992</v>
      </c>
      <c r="Z28" s="738"/>
      <c r="AC28" s="218" t="s">
        <v>1089</v>
      </c>
      <c r="AD28" s="218">
        <f>63+46</f>
        <v>109</v>
      </c>
      <c r="AE28" s="740" t="s">
        <v>93</v>
      </c>
      <c r="AF28" s="74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8" t="s">
        <v>1536</v>
      </c>
      <c r="EM28" s="72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1" t="s">
        <v>2135</v>
      </c>
      <c r="JA28" s="72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3216</v>
      </c>
      <c r="LK28" s="335">
        <v>50</v>
      </c>
      <c r="LL28" s="677"/>
      <c r="LM28" s="202"/>
    </row>
    <row r="29" spans="1:327">
      <c r="A29" s="738" t="s">
        <v>992</v>
      </c>
      <c r="B29" s="738"/>
      <c r="E29" s="193" t="s">
        <v>372</v>
      </c>
      <c r="F29" s="194"/>
      <c r="G29" s="738" t="s">
        <v>992</v>
      </c>
      <c r="H29" s="738"/>
      <c r="K29" s="143" t="s">
        <v>1015</v>
      </c>
      <c r="L29" s="340">
        <v>64</v>
      </c>
      <c r="M29" s="734" t="s">
        <v>385</v>
      </c>
      <c r="N29" s="734"/>
      <c r="S29" s="734" t="s">
        <v>385</v>
      </c>
      <c r="T29" s="734"/>
      <c r="W29" s="143" t="s">
        <v>1014</v>
      </c>
      <c r="X29" s="340">
        <v>100.01</v>
      </c>
      <c r="Y29" s="740" t="s">
        <v>93</v>
      </c>
      <c r="Z29" s="740"/>
      <c r="AC29" s="340" t="s">
        <v>1087</v>
      </c>
      <c r="AD29" s="340">
        <v>65</v>
      </c>
      <c r="AE29" s="734" t="s">
        <v>385</v>
      </c>
      <c r="AF29" s="73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8" t="s">
        <v>1746</v>
      </c>
      <c r="FK29" s="72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3215</v>
      </c>
      <c r="LK29" s="335">
        <v>43.76</v>
      </c>
      <c r="LL29" s="667"/>
      <c r="LM29" s="202"/>
    </row>
    <row r="30" spans="1:327">
      <c r="A30" s="740" t="s">
        <v>93</v>
      </c>
      <c r="B30" s="740"/>
      <c r="E30" s="193" t="s">
        <v>1007</v>
      </c>
      <c r="F30" s="170"/>
      <c r="G30" s="740" t="s">
        <v>93</v>
      </c>
      <c r="H30" s="740"/>
      <c r="K30" s="143" t="s">
        <v>1014</v>
      </c>
      <c r="L30" s="340">
        <v>50.01</v>
      </c>
      <c r="M30" s="741" t="s">
        <v>1001</v>
      </c>
      <c r="N30" s="741"/>
      <c r="Q30" s="143" t="s">
        <v>1052</v>
      </c>
      <c r="R30" s="340">
        <v>26</v>
      </c>
      <c r="S30" s="741" t="s">
        <v>1001</v>
      </c>
      <c r="T30" s="741"/>
      <c r="Y30" s="734" t="s">
        <v>385</v>
      </c>
      <c r="Z30" s="734"/>
      <c r="AC30" s="340" t="s">
        <v>1090</v>
      </c>
      <c r="AD30" s="340">
        <v>10</v>
      </c>
      <c r="AE30" s="741" t="s">
        <v>1001</v>
      </c>
      <c r="AF30" s="741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3232</v>
      </c>
      <c r="LK30" s="335">
        <v>15.1</v>
      </c>
      <c r="LL30" s="671"/>
      <c r="LM30" s="202"/>
    </row>
    <row r="31" spans="1:327" ht="12.75" customHeight="1">
      <c r="A31" s="734" t="s">
        <v>385</v>
      </c>
      <c r="B31" s="734"/>
      <c r="E31" s="170"/>
      <c r="F31" s="170"/>
      <c r="G31" s="734" t="s">
        <v>385</v>
      </c>
      <c r="H31" s="734"/>
      <c r="M31" s="737" t="s">
        <v>243</v>
      </c>
      <c r="N31" s="737"/>
      <c r="Q31" s="143" t="s">
        <v>1051</v>
      </c>
      <c r="R31" s="340">
        <v>55</v>
      </c>
      <c r="S31" s="737" t="s">
        <v>243</v>
      </c>
      <c r="T31" s="737"/>
      <c r="W31" s="241" t="s">
        <v>1072</v>
      </c>
      <c r="X31" s="241">
        <v>0</v>
      </c>
      <c r="Y31" s="741" t="s">
        <v>1001</v>
      </c>
      <c r="Z31" s="741"/>
      <c r="AE31" s="737" t="s">
        <v>243</v>
      </c>
      <c r="AF31" s="73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5" t="s">
        <v>1438</v>
      </c>
      <c r="DP31" s="725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3233</v>
      </c>
      <c r="LK31" s="335">
        <v>50.36</v>
      </c>
      <c r="LL31" s="662" t="s">
        <v>2942</v>
      </c>
      <c r="LM31" s="259"/>
    </row>
    <row r="32" spans="1:327">
      <c r="A32" s="741" t="s">
        <v>1001</v>
      </c>
      <c r="B32" s="741"/>
      <c r="C32" s="244"/>
      <c r="D32" s="244"/>
      <c r="E32" s="244"/>
      <c r="F32" s="244"/>
      <c r="G32" s="741" t="s">
        <v>1001</v>
      </c>
      <c r="H32" s="741"/>
      <c r="K32" s="241" t="s">
        <v>1021</v>
      </c>
      <c r="L32" s="241"/>
      <c r="M32" s="739" t="s">
        <v>1034</v>
      </c>
      <c r="N32" s="739"/>
      <c r="Q32" s="143" t="s">
        <v>1016</v>
      </c>
      <c r="R32" s="340">
        <v>77.239999999999995</v>
      </c>
      <c r="S32" s="739" t="s">
        <v>1034</v>
      </c>
      <c r="T32" s="739"/>
      <c r="Y32" s="737" t="s">
        <v>243</v>
      </c>
      <c r="Z32" s="737"/>
      <c r="AC32" s="196" t="s">
        <v>1012</v>
      </c>
      <c r="AD32" s="340">
        <v>350</v>
      </c>
      <c r="AE32" s="739" t="s">
        <v>1034</v>
      </c>
      <c r="AF32" s="73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5" t="s">
        <v>1411</v>
      </c>
      <c r="DB32" s="73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1" t="s">
        <v>2135</v>
      </c>
      <c r="IO32" s="721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SUM(LK14:LK14)</f>
        <v>0</v>
      </c>
      <c r="LJ32" s="297" t="s">
        <v>1862</v>
      </c>
      <c r="LK32" s="335"/>
      <c r="LL32" s="668" t="s">
        <v>3203</v>
      </c>
      <c r="LM32" s="259">
        <v>28.82</v>
      </c>
      <c r="LN32" s="202"/>
    </row>
    <row r="33" spans="1:327">
      <c r="A33" s="737" t="s">
        <v>243</v>
      </c>
      <c r="B33" s="737"/>
      <c r="E33" s="187" t="s">
        <v>368</v>
      </c>
      <c r="F33" s="170"/>
      <c r="G33" s="737" t="s">
        <v>243</v>
      </c>
      <c r="H33" s="73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9" t="s">
        <v>1034</v>
      </c>
      <c r="Z33" s="73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0</v>
      </c>
      <c r="LJ33" s="297" t="s">
        <v>1862</v>
      </c>
      <c r="LK33" s="335"/>
      <c r="LL33" s="662" t="s">
        <v>3225</v>
      </c>
      <c r="LM33" s="202">
        <v>21.1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SUM(LK9:LK11)</f>
        <v>19.5</v>
      </c>
      <c r="LJ34" s="297" t="s">
        <v>1862</v>
      </c>
      <c r="LK34" s="202"/>
      <c r="LL34" s="659" t="s">
        <v>3012</v>
      </c>
      <c r="LN34" s="202"/>
    </row>
    <row r="35" spans="1:327" ht="14.25" customHeight="1">
      <c r="A35" s="743"/>
      <c r="B35" s="743"/>
      <c r="E35" s="172" t="s">
        <v>403</v>
      </c>
      <c r="F35" s="170">
        <v>250</v>
      </c>
      <c r="G35" s="743"/>
      <c r="H35" s="743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SUM(LK12:LK13)</f>
        <v>183.92</v>
      </c>
      <c r="LJ35" s="217" t="s">
        <v>3226</v>
      </c>
      <c r="LK35" s="274">
        <f>97+232</f>
        <v>329</v>
      </c>
      <c r="LL35" s="659" t="s">
        <v>3168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0" t="s">
        <v>1536</v>
      </c>
      <c r="DT36" s="731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SUM(LK15:LK23)</f>
        <v>239.28</v>
      </c>
      <c r="LJ36" s="540">
        <v>28.42</v>
      </c>
      <c r="LK36" s="274"/>
      <c r="LL36" s="656" t="s">
        <v>506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SUM(LK24:LK34)</f>
        <v>240.79999999999995</v>
      </c>
      <c r="LJ37" s="541" t="s">
        <v>1411</v>
      </c>
      <c r="LK37" s="542">
        <f>LG23+LI40-LM23</f>
        <v>60</v>
      </c>
      <c r="LL37" s="656" t="s">
        <v>3021</v>
      </c>
      <c r="LN37" s="202"/>
      <c r="LO37" s="340">
        <v>50</v>
      </c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SUM(LK26:LK34)</f>
        <v>215.8</v>
      </c>
      <c r="LJ38" s="545">
        <v>20</v>
      </c>
      <c r="LK38" s="558" t="s">
        <v>3200</v>
      </c>
      <c r="LL38" s="656" t="s">
        <v>3020</v>
      </c>
      <c r="LN38" s="202"/>
      <c r="LO38" s="340">
        <v>23</v>
      </c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5" t="s">
        <v>1438</v>
      </c>
      <c r="DJ39" s="725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5">
        <v>10</v>
      </c>
      <c r="LK39" s="550" t="s">
        <v>3201</v>
      </c>
      <c r="LL39" s="656" t="s">
        <v>3019</v>
      </c>
      <c r="LN39" s="202"/>
      <c r="LO39" s="340">
        <v>42</v>
      </c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1" t="s">
        <v>2135</v>
      </c>
      <c r="II40" s="721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5">
        <v>30</v>
      </c>
      <c r="LK40" s="550" t="s">
        <v>3208</v>
      </c>
      <c r="LL40" s="660" t="s">
        <v>2957</v>
      </c>
      <c r="LN40" s="202"/>
      <c r="LO40" s="679">
        <v>36</v>
      </c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0" t="s">
        <v>2957</v>
      </c>
      <c r="KO41" s="740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/>
      <c r="LK41" s="550"/>
      <c r="LN41" s="202"/>
      <c r="LO41" s="679">
        <v>52</v>
      </c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/>
      <c r="LK42" s="550"/>
      <c r="LL42" s="656" t="s">
        <v>2955</v>
      </c>
      <c r="LN42" s="202"/>
      <c r="LO42" s="679">
        <v>28</v>
      </c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/>
      <c r="LK43" s="550"/>
      <c r="LL43" s="656" t="s">
        <v>2956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662" t="s">
        <v>3212</v>
      </c>
      <c r="LK44" s="202">
        <v>28.72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64" t="s">
        <v>3219</v>
      </c>
      <c r="LK45" s="493">
        <v>810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656" t="s">
        <v>3218</v>
      </c>
      <c r="LK46" s="202">
        <v>680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75" t="s">
        <v>3220</v>
      </c>
      <c r="LK47" s="493">
        <v>262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56" t="s">
        <v>3224</v>
      </c>
      <c r="LK48" s="656">
        <v>7.9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4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4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K50" s="657"/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4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4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M60" s="398"/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2024-01-20T02:00:59Z</dcterms:modified>
</cp:coreProperties>
</file>