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E335387-E5F8-4622-90BF-9FEC34D8AFB8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S30" i="32" l="1"/>
  <c r="KS16" i="32" l="1"/>
  <c r="KS20" i="32"/>
  <c r="D36" i="44"/>
  <c r="KU21" i="32" l="1"/>
  <c r="KQ23" i="32"/>
  <c r="KS28" i="32"/>
  <c r="KT13" i="32" l="1"/>
  <c r="KM17" i="32"/>
  <c r="KS29" i="32"/>
  <c r="KQ41" i="32"/>
  <c r="KQ9" i="32"/>
  <c r="KU10" i="32" l="1"/>
  <c r="KR46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3" i="32" l="1"/>
  <c r="KS5" i="32" s="1"/>
  <c r="KU3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1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<sst xmlns="http://schemas.openxmlformats.org/spreadsheetml/2006/main" count="7552" uniqueCount="3113">
  <si>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</si>
  <si>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</si>
  <si>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</si>
  <si>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</si>
  <si>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</si>
  <si>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</si>
  <si>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</si>
  <si>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</si>
  <si>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</si>
  <si>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</si>
  <si>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</si>
  <si>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</si>
  <si>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</si>
  <si>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</si>
  <si>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</si>
  <si>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</si>
  <si>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</si>
  <si>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</si>
  <si>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</si>
  <si>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</si>
  <si>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</si>
  <si>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</si>
  <si>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</si>
  <si>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</si>
  <si>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</si>
  <si>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</si>
  <si>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</si>
  <si>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</si>
  <si>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</si>
  <si>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</si>
  <si>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</si>
  <si>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</si>
  <si>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</si>
  <si>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</si>
  <si>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</si>
  <si>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</si>
  <si>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</si>
  <si>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</si>
  <si>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</si>
  <si>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</si>
  <si>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</si>
  <si>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</si>
  <si>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</si>
  <si>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</si>
  <si>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</si>
  <si>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</si>
  <si>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</si>
  <si>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</si>
  <si>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</si>
  <si>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</si>
  <si>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</si>
  <si>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</si>
  <si>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</si>
  <si>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</si>
  <si>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</si>
  <si>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</si>
  <si>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</si>
  <si>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</si>
  <si>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</si>
  <si>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</si>
  <si>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</si>
  <si>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</si>
  <si>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</si>
  <si>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</si>
  <si>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</si>
  <si>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</si>
  <si>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</si>
  <si>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</si>
  <si>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</si>
  <si>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</si>
  <si>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</si>
  <si>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</si>
  <si>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</si>
  <si>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</si>
  <si>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</si>
  <si>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</si>
  <si>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</si>
  <si>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</si>
  <si>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</si>
  <si>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</si>
  <si>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</si>
  <si>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</si>
  <si>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</si>
  <si>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</si>
  <si>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</si>
  <si>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</si>
  <si>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</si>
  <si>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</si>
  <si>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</si>
  <si>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</si>
  <si>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</si>
  <si>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</si>
  <si>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</si>
  <si>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</si>
  <si>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</si>
  <si>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</si>
  <si>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</si>
  <si>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</si>
  <si>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</si>
  <si>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</si>
  <si>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</si>
  <si>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</si>
  <si>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</si>
  <si>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</si>
  <si>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</si>
  <si>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</si>
  <si>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</si>
  <si>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</si>
  <si>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</si>
  <si>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</si>
  <si>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</si>
  <si>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</si>
  <si>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</si>
  <si>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</si>
  <si>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</si>
  <si>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</si>
  <si>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</si>
  <si>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</si>
  <si>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</si>
  <si>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</si>
  <si>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</si>
  <si>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</si>
  <si>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</si>
  <si>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</si>
  <si>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</si>
  <si>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</si>
  <si>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</si>
  <si>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</si>
  <si>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</si>
  <si>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</si>
  <si>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</si>
  <si>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</si>
  <si>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</si>
  <si>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</si>
  <si>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</si>
  <si>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</si>
  <si>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</si>
  <si>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</si>
  <si>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</si>
  <si>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</si>
  <si>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</si>
  <si>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</si>
  <si>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</si>
  <si>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</si>
  <si>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</si>
  <si>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</si>
  <si>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</si>
  <si>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</si>
  <si>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</si>
  <si>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</si>
  <si>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</si>
  <si>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</si>
  <si>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</si>
  <si>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</si>
  <si>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</si>
  <si>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</si>
  <si>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</si>
  <si>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</si>
  <si>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</si>
  <si>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</si>
  <si>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</si>
  <si>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</si>
  <si>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</si>
  <si>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</si>
  <si>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</si>
  <si>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</si>
  <si>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</si>
  <si>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</si>
  <si>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</si>
  <si>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</si>
  <si>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</si>
  <si>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</si>
  <si>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</si>
  <si>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</si>
  <si>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</si>
  <si>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</si>
  <si>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</si>
  <si>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</si>
  <si>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</si>
  <si>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</si>
  <si>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</si>
  <si>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</si>
  <si>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</si>
  <si>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</si>
  <si>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</si>
  <si>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</si>
  <si>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</si>
  <si>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</si>
  <si>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</si>
  <si>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</si>
  <si>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</si>
  <si>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</si>
  <si>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</si>
  <si>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</si>
  <si>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</si>
  <si>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</si>
  <si>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</si>
  <si>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</si>
  <si>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</si>
  <si>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</si>
  <si>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</si>
  <si>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</si>
  <si>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</si>
  <si>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</si>
  <si>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</si>
  <si>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</si>
  <si>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</si>
  <si>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</si>
  <si>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</si>
  <si>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</si>
  <si>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</si>
  <si>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</si>
  <si>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</si>
  <si>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</si>
  <si>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</si>
  <si>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</si>
  <si>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</si>
  <si>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</si>
  <si>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</si>
  <si>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</si>
  <si>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</si>
  <si>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</si>
  <si>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</si>
  <si>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</si>
  <si>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</si>
  <si>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</si>
  <si>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</si>
  <si>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</si>
  <si>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</si>
  <si>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</si>
  <si>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</si>
  <si>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</si>
  <si>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</si>
  <si>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</si>
  <si>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</si>
  <si>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</si>
  <si>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</si>
  <si>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</si>
  <si>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</si>
  <si>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</si>
  <si>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</si>
  <si>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</si>
  <si>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</si>
  <si>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</si>
  <si>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</si>
  <si>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</si>
  <si>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</si>
  <si>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</si>
  <si>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</si>
  <si>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</si>
  <si>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</si>
  <si>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</si>
  <si>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</si>
  <si>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</si>
  <si>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</si>
  <si>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</si>
  <si>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</si>
  <si>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</si>
  <si>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</si>
  <si>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</si>
  <si>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</si>
  <si>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</si>
  <si>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</si>
  <si>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</si>
  <si>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</si>
  <si>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</si>
  <si>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</si>
  <si>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</si>
  <si>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</si>
  <si>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</si>
  <si>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</si>
  <si>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</si>
  <si>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</si>
  <si>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</si>
  <si>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</si>
  <si>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</si>
  <si>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</si>
  <si>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</si>
  <si>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</si>
  <si>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</si>
  <si>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</si>
  <si>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</si>
  <si>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</si>
  <si>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</si>
  <si>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</si>
  <si>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</si>
  <si>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</si>
  <si>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</si>
  <si>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</si>
  <si>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</si>
  <si>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</si>
  <si>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</si>
  <si>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</si>
  <si>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</si>
  <si>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</si>
  <si>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</si>
  <si>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</si>
  <si>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</si>
  <si>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</si>
  <si>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</si>
  <si>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</si>
  <si>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</si>
  <si>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</si>
  <si>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</si>
  <si>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</si>
  <si>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</si>
  <si>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</si>
  <si>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</si>
  <si>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</si>
  <si>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</si>
  <si>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</si>
  <si>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</si>
  <si>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</si>
  <si>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</si>
  <si>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</si>
  <si>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</si>
  <si>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</si>
  <si>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</si>
  <si>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</si>
  <si>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</si>
  <si>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</si>
  <si>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</si>
  <si>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</si>
  <si>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</si>
  <si>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</si>
  <si>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</si>
  <si>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</si>
  <si>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</si>
  <si>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</si>
  <si>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</si>
  <si>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</si>
  <si>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</si>
  <si>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</si>
  <si>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</si>
  <si>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</si>
  <si>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</si>
  <si>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</si>
  <si>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</si>
  <si>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</si>
  <si>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</si>
  <si>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</si>
  <si>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</si>
  <si>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</si>
  <si>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</si>
  <si>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</si>
  <si>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</si>
  <si>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</si>
  <si>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</si>
  <si>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</si>
  <si>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</si>
  <si>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</si>
  <si>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</si>
  <si>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</si>
  <si>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</si>
  <si>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</si>
  <si>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</si>
  <si>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</si>
  <si>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</si>
  <si>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</si>
  <si>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</si>
  <si>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</si>
  <si>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</si>
  <si>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</si>
  <si>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</si>
  <si>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</si>
  <si>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</si>
  <si>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</si>
  <si>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</si>
  <si>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</si>
  <si>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</si>
  <si>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</si>
  <si>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</si>
  <si>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</si>
  <si>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</si>
  <si>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</si>
  <si>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</si>
  <si>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</si>
  <si>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</si>
  <si>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</si>
  <si>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</si>
  <si>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</si>
  <si>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</si>
  <si>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</si>
  <si>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</si>
  <si>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</si>
  <si>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</si>
  <si>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</si>
  <si>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</si>
  <si>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</si>
  <si>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</si>
  <si>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</si>
  <si>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</si>
  <si>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</si>
  <si>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</si>
  <si>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</si>
  <si>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</si>
  <si>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</si>
  <si>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</si>
  <si>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</si>
  <si>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</si>
  <si>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</si>
  <si>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</si>
  <si>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</si>
  <si>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</si>
  <si>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</si>
  <si>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</si>
  <si>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</si>
  <si>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</si>
  <si>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</si>
  <si>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</si>
  <si>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</si>
  <si>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</si>
  <si>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</si>
  <si>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</si>
  <si>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</si>
  <si>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</si>
  <si>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</si>
  <si>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</si>
  <si>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</si>
  <si>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</si>
  <si>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</si>
  <si>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</si>
  <si>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</si>
  <si>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</si>
  <si>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</si>
  <si>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</si>
  <si>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</si>
  <si>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</si>
  <si>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</si>
  <si>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</si>
  <si>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</si>
  <si>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</si>
  <si>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</si>
  <si>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</si>
  <si>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</si>
  <si>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</si>
  <si>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</si>
  <si>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</si>
  <si>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</si>
  <si>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</si>
  <si>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</si>
  <si>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</si>
  <si>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</si>
  <si>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</si>
  <si>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</si>
  <si>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</si>
  <si>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</si>
  <si>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</si>
  <si>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</si>
  <si>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</si>
  <si>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</si>
  <si>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</si>
  <si>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</si>
  <si>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</si>
  <si>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</si>
  <si>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</si>
  <si>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</si>
  <si>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</si>
  <si>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</si>
  <si>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</si>
  <si>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</si>
  <si>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</si>
  <si>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</si>
  <si>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</si>
  <si>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</si>
  <si>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</si>
  <si>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</si>
  <si>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</si>
  <si>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</si>
  <si>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</si>
  <si>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</si>
  <si>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</si>
  <si>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</si>
  <si>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</si>
  <si>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</si>
  <si>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</si>
  <si>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</si>
  <si>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</si>
  <si>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</si>
  <si>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</si>
  <si>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</si>
  <si>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</si>
  <si>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</si>
  <si>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</si>
  <si>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</si>
  <si>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</si>
  <si>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</si>
  <si>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</si>
  <si>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</si>
  <si>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</si>
  <si>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</si>
  <si>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</si>
  <si>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</si>
  <si>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</si>
  <si>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</si>
  <si>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</si>
  <si>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</si>
  <si>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</si>
  <si>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</si>
  <si>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</si>
  <si>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</si>
  <si>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</si>
  <si>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</si>
  <si>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</si>
  <si>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</si>
  <si>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</si>
  <si>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</si>
  <si>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</si>
  <si>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</si>
  <si>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</si>
  <si>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</si>
  <si>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</si>
  <si>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</si>
  <si>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</si>
  <si>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</si>
  <si>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</si>
  <si>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</si>
  <si>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</si>
  <si>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</si>
  <si>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</si>
  <si>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</si>
  <si>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</si>
  <si>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</si>
  <si>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</si>
  <si>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</si>
  <si>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</si>
  <si>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</si>
  <si>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</si>
  <si>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</si>
  <si>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</si>
  <si>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</si>
  <si>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</si>
  <si>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</si>
  <si>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</si>
  <si>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</si>
  <si>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</si>
  <si>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</si>
  <si>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</si>
  <si>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</si>
  <si>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</si>
  <si>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</si>
  <si>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</si>
  <si>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</si>
  <si>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</si>
  <si>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</si>
  <si>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</si>
  <si>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</si>
  <si>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</si>
  <si>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</si>
  <si>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</si>
  <si>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</si>
  <si>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</si>
  <si>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</si>
  <si>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</si>
  <si>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</si>
  <si>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</si>
  <si>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</si>
  <si>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</si>
  <si>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</si>
  <si>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</si>
  <si>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</si>
  <si>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</si>
  <si>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</si>
  <si>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</si>
  <si>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</si>
  <si>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</si>
  <si>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</si>
  <si>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</si>
  <si>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</si>
  <si>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</si>
  <si>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</si>
  <si>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</si>
  <si>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</si>
  <si>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</si>
  <si>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</si>
  <si>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</si>
  <si>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</si>
  <si>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</si>
  <si>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</si>
  <si>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</si>
  <si>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</si>
  <si>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</si>
  <si>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</si>
  <si>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</si>
  <si>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</si>
  <si>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</si>
  <si>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</si>
  <si>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</si>
  <si>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</si>
  <si>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</si>
  <si>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</si>
  <si>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</si>
  <si>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</si>
  <si>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</si>
  <si>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</si>
  <si>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</si>
  <si>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</si>
  <si>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</si>
  <si>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</si>
  <si>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</si>
  <si>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</si>
  <si>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</si>
  <si>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</si>
  <si>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</si>
  <si>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</si>
  <si>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</si>
  <si>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</si>
  <si>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</si>
  <si>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</si>
  <si>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</si>
  <si>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</si>
  <si>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</si>
  <si>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</si>
  <si>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</si>
  <si>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</si>
  <si>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</si>
  <si>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</si>
  <si>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</si>
  <si>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</si>
  <si>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</si>
  <si>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</si>
  <si>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</si>
  <si>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</si>
  <si>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</si>
  <si>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</si>
  <si>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</si>
  <si>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</si>
  <si>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</si>
  <si>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</si>
  <si>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</si>
  <si>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</si>
  <si>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</si>
  <si>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</si>
  <si>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</si>
  <si>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</si>
  <si>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</si>
  <si>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</si>
  <si>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</si>
  <si>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</si>
  <si>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</si>
  <si>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</si>
  <si>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</si>
  <si>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</si>
  <si>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</si>
  <si>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</si>
  <si>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</si>
  <si>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</si>
  <si>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</si>
  <si>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</si>
  <si>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</si>
  <si>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</si>
  <si>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</si>
  <si>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</si>
  <si>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</si>
  <si>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</si>
  <si>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</si>
  <si>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</si>
  <si>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</si>
  <si>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</si>
  <si>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</si>
  <si>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</si>
  <si>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</si>
  <si>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</si>
  <si>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</si>
  <si>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</si>
  <si>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</si>
  <si>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</si>
  <si>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</si>
  <si>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</si>
  <si>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</si>
  <si>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</si>
  <si>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</si>
  <si>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</si>
  <si>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</si>
  <si>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</si>
  <si>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</si>
  <si>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</si>
  <si>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</si>
  <si>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</si>
  <si>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</si>
  <si>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</si>
  <si>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</si>
  <si>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</si>
  <si>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</si>
  <si>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</si>
  <si>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</si>
  <si>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</si>
  <si>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</si>
  <si>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</si>
  <si>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</si>
  <si>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</si>
  <si>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</si>
  <si>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</si>
  <si>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</si>
  <si>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</si>
  <si>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</si>
  <si>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</si>
  <si>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</si>
  <si>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</si>
  <si>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</si>
  <si>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</si>
  <si>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</si>
  <si>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</si>
  <si>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</si>
  <si>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</si>
  <si>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</si>
  <si>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</si>
  <si>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</si>
  <si>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</si>
  <si>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</si>
  <si>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</si>
  <si>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</si>
  <si>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</si>
  <si>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</si>
  <si>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</si>
  <si>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</si>
  <si>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</si>
  <si>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</si>
  <si>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</si>
  <si>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</si>
  <si>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</si>
  <si>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</si>
  <si>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</si>
  <si>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</si>
  <si>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</si>
  <si>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</si>
  <si>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</si>
  <si>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</si>
  <si>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</si>
  <si>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</si>
  <si>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</si>
  <si>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</si>
  <si>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</si>
  <si>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</si>
  <si>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</si>
  <si>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</si>
  <si>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</si>
  <si>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</si>
  <si>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</si>
  <si>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</si>
  <si>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</si>
  <si>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</si>
  <si>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</si>
  <si>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</si>
  <si>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</si>
  <si>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</si>
  <si>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</si>
  <si>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</si>
  <si>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</si>
  <si>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</si>
  <si>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</si>
  <si>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</si>
  <si>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</si>
  <si>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</si>
  <si>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</si>
  <si>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</si>
  <si>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</si>
  <si>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</si>
  <si>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</si>
  <si>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</si>
  <si>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</si>
  <si>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</si>
  <si>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</si>
  <si>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</si>
  <si>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</si>
  <si>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</si>
  <si>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</si>
  <si>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</si>
  <si>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</si>
  <si>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</si>
  <si>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</si>
  <si>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</si>
  <si>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</si>
  <si>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</si>
  <si>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</si>
  <si>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</si>
  <si>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</si>
  <si>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</si>
  <si>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</si>
  <si>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</si>
  <si>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</si>
  <si>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</si>
  <si>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</si>
  <si>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</si>
  <si>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</si>
  <si>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</si>
  <si>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</si>
  <si>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</si>
  <si>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</si>
  <si>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</si>
  <si>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</si>
  <si>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</si>
  <si>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</si>
  <si>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</si>
  <si>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</si>
  <si>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</si>
  <si>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</si>
  <si>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</si>
  <si>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</si>
  <si>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</si>
  <si>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</si>
  <si>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</si>
  <si>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</si>
  <si>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</si>
  <si>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</si>
  <si>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</si>
  <si>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</si>
  <si>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</si>
  <si>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</si>
  <si>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</si>
  <si>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</si>
  <si>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</si>
  <si>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</si>
  <si>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</si>
  <si>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</si>
  <si>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</si>
  <si>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</si>
  <si>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</si>
  <si>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</si>
  <si>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</si>
  <si>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</si>
  <si>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</si>
  <si>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</si>
  <si>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</si>
  <si>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</si>
  <si>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</si>
  <si>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</si>
  <si>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</si>
  <si>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</si>
  <si>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</si>
  <si>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</si>
  <si>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</si>
  <si>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</si>
  <si>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</si>
  <si>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</si>
  <si>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</si>
  <si>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</si>
  <si>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</si>
  <si>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</si>
  <si>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</si>
  <si>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</si>
  <si>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</si>
  <si>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</si>
  <si>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</si>
  <si>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</si>
  <si>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</si>
  <si>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</si>
  <si>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</si>
  <si>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</si>
  <si>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</si>
  <si>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</si>
  <si>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</si>
  <si>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</si>
  <si>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</si>
  <si>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</si>
  <si>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</si>
  <si>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</si>
  <si>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</si>
  <si>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</si>
  <si>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</si>
  <si>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</si>
  <si>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</si>
  <si>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</si>
  <si>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</si>
  <si>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</si>
  <si>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</si>
  <si>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</si>
  <si>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</si>
  <si>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</si>
  <si>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</si>
  <si>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</si>
  <si>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</si>
  <si>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</si>
  <si>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</si>
  <si>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</si>
  <si>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</si>
  <si>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</si>
  <si>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</si>
  <si>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</si>
  <si>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</si>
  <si>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</si>
  <si>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</si>
  <si>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</si>
  <si>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</si>
  <si>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</si>
  <si>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</si>
  <si>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</si>
  <si>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</si>
  <si>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</si>
  <si>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</si>
  <si>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</si>
  <si>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</si>
  <si>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</si>
  <si>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</si>
  <si>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</si>
  <si>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</si>
  <si>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</si>
  <si>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</si>
  <si>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</si>
  <si>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</si>
  <si>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</si>
  <si>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</si>
  <si>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</si>
  <si>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</si>
  <si>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</si>
  <si>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</si>
  <si>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</si>
  <si>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</si>
  <si>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</si>
  <si>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</si>
  <si>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</si>
  <si>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</si>
  <si>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</si>
  <si>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</si>
  <si>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</si>
  <si>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</si>
  <si>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</si>
  <si>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</si>
  <si>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</si>
  <si>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</si>
  <si>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</si>
  <si>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</si>
  <si>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</si>
  <si>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</si>
  <si>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</si>
  <si>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</si>
  <si>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</si>
  <si>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</si>
  <si>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</si>
  <si>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</si>
  <si>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</si>
  <si>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</si>
  <si>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</si>
  <si>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</si>
  <si>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</si>
  <si>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</si>
  <si>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</si>
  <si>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</si>
  <si>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</si>
  <si>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</si>
  <si>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</si>
  <si>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</si>
  <si>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</si>
  <si>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</si>
  <si>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</si>
  <si>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</si>
  <si>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</si>
  <si>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</si>
  <si>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</si>
  <si>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</si>
  <si>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</si>
  <si>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</si>
  <si>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</si>
  <si>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</si>
  <si>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</si>
  <si>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</si>
  <si>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</si>
  <si>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</si>
  <si>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</si>
  <si>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</si>
  <si>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</si>
  <si>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</si>
  <si>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</si>
  <si>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</si>
  <si>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</si>
  <si>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</si>
  <si>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</si>
  <si>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</si>
  <si>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</si>
  <si>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</si>
  <si>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</si>
  <si>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</si>
  <si>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</si>
  <si>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</si>
  <si>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</si>
  <si>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</si>
  <si>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</si>
  <si>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</si>
  <si>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</si>
  <si>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</si>
  <si>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</si>
  <si>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</si>
  <si>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</si>
  <si>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</si>
  <si>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</si>
  <si>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</si>
  <si>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</si>
  <si>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</si>
  <si>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</si>
  <si>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</si>
  <si>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</si>
  <si>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</si>
  <si>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</si>
  <si>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</si>
  <si>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</si>
  <si>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</si>
  <si>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</si>
  <si>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</si>
  <si>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</si>
  <si>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</si>
  <si>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</si>
  <si>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</si>
  <si>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</si>
  <si>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</si>
  <si>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</si>
  <si>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</si>
  <si>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</si>
  <si>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</si>
  <si>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</si>
  <si>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</si>
  <si>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</si>
  <si>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</si>
  <si>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</si>
  <si>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</si>
  <si>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</si>
  <si>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</si>
  <si>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</si>
  <si>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</si>
  <si>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</si>
  <si>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</si>
  <si>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</si>
  <si>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</si>
  <si>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</si>
  <si>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</si>
  <si>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</si>
  <si>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</si>
  <si>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</si>
  <si>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</si>
  <si>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</si>
  <si>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</si>
  <si>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</si>
  <si>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</si>
  <si>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</si>
  <si>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</si>
  <si>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</si>
  <si>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</si>
  <si>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</si>
  <si>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</si>
  <si>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</si>
  <si>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</si>
  <si>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</si>
  <si>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</si>
  <si>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</si>
  <si>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</si>
  <si>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</si>
  <si>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</si>
  <si>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</si>
  <si>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</si>
  <si>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</si>
  <si>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</si>
  <si>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</si>
  <si>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</si>
  <si>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</si>
  <si>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</si>
  <si>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</si>
  <si>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</si>
  <si>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</si>
  <si>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</si>
  <si>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</si>
  <si>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</si>
  <si>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</si>
  <si>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</si>
  <si>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</si>
  <si>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</si>
  <si>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</si>
  <si>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</si>
  <si>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</si>
  <si>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</si>
  <si>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</si>
  <si>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</si>
  <si>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</si>
  <si>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</si>
  <si>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</si>
  <si>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</si>
  <si>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</si>
  <si>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</si>
  <si>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</si>
  <si>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</si>
  <si>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</si>
  <si>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</si>
  <si>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</si>
  <si>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</si>
  <si>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</si>
  <si>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</si>
  <si>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</si>
  <si>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</si>
  <si>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</si>
  <si>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</si>
  <si>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</si>
  <si>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</si>
  <si>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</si>
  <si>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</si>
  <si>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</si>
  <si>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</si>
  <si>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</si>
  <si>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</si>
  <si>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</si>
  <si>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</si>
  <si>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</si>
  <si>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</si>
  <si>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</si>
  <si>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</si>
  <si>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</si>
  <si>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</si>
  <si>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</si>
  <si>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</si>
  <si>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</si>
  <si>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</si>
  <si>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</si>
  <si>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</si>
  <si>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</si>
  <si>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</si>
  <si>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</si>
  <si>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</si>
  <si>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</si>
  <si>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</si>
  <si>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</si>
  <si>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</si>
  <si>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</si>
  <si>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</si>
  <si>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</si>
  <si>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</si>
  <si>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</si>
  <si>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</si>
  <si>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</si>
  <si>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</si>
  <si>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</si>
  <si>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</si>
  <si>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</si>
  <si>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</si>
  <si>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</si>
  <si>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</si>
  <si>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</si>
  <si>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</si>
  <si>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</si>
  <si>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</si>
  <si>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</si>
  <si>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</si>
  <si>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</si>
  <si>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</si>
  <si>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</si>
  <si>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</si>
  <si>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</si>
  <si>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</si>
  <si>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</si>
  <si>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</si>
  <si>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</si>
  <si>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</si>
  <si>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</si>
  <si>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</si>
  <si>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</si>
  <si>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</si>
  <si>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</si>
  <si>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</si>
  <si>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</si>
  <si>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</si>
  <si>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</si>
  <si>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</si>
  <si>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</si>
  <si>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</si>
  <si>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</si>
  <si>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</si>
  <si>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</si>
  <si>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</si>
  <si>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</si>
  <si>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</si>
  <si>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</si>
  <si>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</si>
  <si>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</si>
  <si>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</si>
  <si>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</si>
  <si>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</si>
  <si>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</si>
  <si>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</si>
  <si>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</si>
  <si>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</si>
  <si>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</si>
  <si>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</si>
  <si>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</si>
  <si>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</si>
  <si>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</si>
  <si>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</si>
  <si>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</si>
  <si>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</si>
  <si>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</si>
  <si>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</si>
  <si>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</si>
  <si>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</si>
  <si>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</si>
  <si>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</si>
  <si>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</si>
  <si>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</si>
  <si>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</si>
  <si>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</si>
  <si>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</si>
  <si>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</si>
  <si>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</si>
  <si>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</si>
  <si>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</si>
  <si>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</si>
  <si>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</si>
  <si>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</si>
  <si>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</si>
  <si>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</si>
  <si>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</si>
  <si>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</si>
  <si>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</si>
  <si>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</si>
  <si>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</si>
  <si>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</si>
  <si>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</si>
  <si>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</si>
  <si>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</si>
  <si>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</si>
  <si>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</si>
  <si>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</si>
  <si>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</si>
  <si>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</si>
  <si>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</si>
  <si>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</si>
  <si>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</si>
  <si>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</si>
  <si>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</si>
  <si>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</si>
  <si>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</si>
  <si>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</si>
  <si>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</si>
  <si>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</si>
  <si>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</si>
  <si>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</si>
  <si>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</si>
  <si>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</si>
  <si>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</si>
  <si>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</si>
  <si>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</si>
  <si>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</si>
  <si>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</si>
  <si>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</si>
  <si>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</si>
  <si>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</si>
  <si>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</si>
  <si>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</si>
  <si>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</si>
  <si>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</si>
  <si>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</si>
  <si>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</si>
  <si>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</si>
  <si>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</si>
  <si>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</si>
  <si>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</si>
  <si>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</si>
  <si>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</si>
  <si>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</si>
  <si>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</si>
  <si>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</si>
  <si>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</si>
  <si>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</si>
  <si>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</si>
  <si>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</si>
  <si>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</si>
  <si>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</si>
  <si>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</si>
  <si>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</si>
  <si>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</si>
  <si>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</si>
  <si>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</si>
  <si>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</si>
  <si>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</si>
  <si>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</si>
  <si>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</si>
  <si>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</si>
  <si>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</si>
  <si>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</si>
  <si>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</si>
  <si>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</si>
  <si>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</si>
  <si>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</si>
  <si>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</si>
  <si>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</si>
  <si>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</si>
  <si>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</si>
  <si>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</si>
  <si>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</si>
  <si>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</si>
  <si>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</si>
  <si>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</si>
  <si>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</si>
  <si>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</si>
  <si>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</si>
  <si>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</si>
  <si>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</si>
  <si>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</si>
  <si>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</si>
  <si>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</si>
  <si>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</si>
  <si>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</si>
  <si>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</si>
  <si>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</si>
  <si>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</si>
  <si>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</si>
  <si>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</si>
  <si>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</si>
  <si>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</si>
  <si>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</si>
  <si>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</si>
  <si>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</si>
  <si>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</si>
  <si>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</si>
  <si>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</si>
  <si>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</si>
  <si>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</si>
  <si>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</si>
  <si>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</si>
  <si>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</si>
  <si>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</si>
  <si>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</si>
  <si>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</si>
  <si>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</si>
  <si>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</si>
  <si>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</si>
  <si>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</si>
  <si>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</si>
  <si>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</si>
  <si>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</si>
  <si>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</si>
  <si>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</si>
  <si>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</si>
  <si>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</si>
  <si>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</si>
  <si>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</si>
  <si>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</si>
  <si>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</si>
  <si>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</si>
  <si>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</si>
  <si>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</si>
  <si>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</si>
  <si>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</si>
  <si>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</si>
  <si>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</si>
  <si>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</si>
  <si>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</si>
  <si>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</si>
  <si>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</si>
  <si>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</si>
  <si>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</si>
  <si>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</si>
  <si>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</si>
  <si>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</si>
  <si>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</si>
  <si>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</si>
  <si>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</si>
  <si>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</si>
  <si>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</si>
  <si>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</si>
  <si>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</si>
  <si>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</si>
  <si>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</si>
  <si>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</si>
  <si>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</si>
  <si>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</si>
  <si>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</si>
  <si>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</si>
  <si>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</si>
  <si>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</si>
  <si>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</si>
  <si>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</si>
  <si>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</si>
  <si>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</si>
  <si>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</si>
  <si>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</si>
  <si>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</si>
  <si>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</si>
  <si>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</si>
  <si>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</si>
  <si>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</si>
  <si>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</si>
  <si>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</si>
  <si>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</si>
  <si>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</si>
  <si>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</si>
  <si>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</si>
  <si>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</si>
  <si>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</si>
  <si>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</si>
  <si>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</si>
  <si>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</si>
  <si>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</si>
  <si>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</si>
  <si>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</si>
  <si>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</si>
  <si>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</si>
  <si>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</si>
  <si>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</si>
  <si>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</si>
  <si>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</si>
  <si>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</si>
  <si>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</si>
  <si>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</si>
  <si>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</si>
  <si>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</si>
  <si>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</si>
  <si>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</si>
  <si>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</si>
  <si>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</si>
  <si>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</si>
  <si>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</si>
  <si>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</si>
  <si>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</si>
  <si>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</si>
  <si>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</si>
  <si>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</si>
  <si>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</si>
  <si>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</si>
  <si>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</si>
  <si>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</si>
  <si>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</si>
  <si>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</si>
  <si>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</si>
  <si>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</si>
  <si>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</si>
  <si>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</si>
  <si>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</si>
  <si>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</si>
  <si>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</si>
  <si>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</si>
  <si>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</si>
  <si>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</si>
  <si>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</si>
  <si>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</si>
  <si>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</si>
  <si>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</si>
  <si>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</si>
  <si>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</si>
  <si>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</si>
  <si>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</si>
  <si>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</si>
  <si>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</si>
  <si>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</si>
  <si>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</si>
  <si>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</si>
  <si>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</si>
  <si>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</si>
  <si>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</si>
  <si>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</si>
  <si>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</si>
  <si>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</si>
  <si>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</si>
  <si>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</si>
  <si>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</si>
  <si>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</si>
  <si>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</si>
  <si>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</si>
  <si>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</si>
  <si>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</si>
  <si>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</si>
  <si>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</si>
  <si>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</si>
  <si>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</si>
  <si>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</si>
  <si>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</si>
  <si>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</si>
  <si>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</si>
  <si>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</si>
  <si>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</si>
  <si>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</si>
  <si>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</si>
  <si>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</si>
  <si>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</si>
  <si>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</si>
  <si>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</si>
  <si>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</si>
  <si>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</si>
  <si>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</si>
  <si>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</si>
  <si>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</si>
  <si>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</si>
  <si>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</si>
  <si>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</si>
  <si>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</si>
  <si>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</si>
  <si>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</si>
  <si>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</si>
  <si>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</si>
  <si>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</si>
  <si>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</si>
  <si>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</si>
  <si>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</si>
  <si>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</si>
  <si>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</si>
  <si>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</si>
  <si>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</si>
  <si>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</si>
  <si>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</si>
  <si>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</si>
  <si>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</si>
  <si>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</si>
  <si>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</si>
  <si>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</si>
  <si>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</si>
  <si>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</si>
  <si>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</si>
  <si>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</si>
  <si>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</si>
  <si>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</si>
  <si>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</si>
  <si>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</si>
  <si>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</si>
  <si>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</si>
  <si>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</si>
  <si>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</si>
  <si>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</si>
  <si>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</si>
  <si>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</si>
  <si>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</si>
  <si>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</si>
  <si>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</si>
  <si>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</si>
  <si>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</si>
  <si>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</si>
  <si>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</si>
  <si>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</si>
  <si>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</si>
  <si>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</si>
  <si>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</si>
  <si>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</si>
  <si>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</si>
  <si>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</si>
  <si>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</si>
  <si>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</si>
  <si>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</si>
  <si>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</si>
  <si>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</si>
  <si>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</si>
  <si>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</si>
  <si>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</si>
  <si>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</si>
  <si>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</si>
  <si>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</si>
  <si>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</si>
  <si>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</si>
  <si>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</si>
  <si>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</si>
  <si>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</si>
  <si>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</si>
  <si>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</si>
  <si>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</si>
  <si>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</si>
  <si>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</si>
  <si>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</si>
  <si>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</si>
  <si>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</si>
  <si>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</si>
  <si>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</si>
  <si>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</si>
  <si>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</si>
  <si>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</si>
  <si>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</si>
  <si>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</si>
  <si>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</si>
  <si>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</si>
  <si>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</si>
  <si>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</si>
  <si>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</si>
  <si>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</si>
  <si>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</si>
  <si>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</si>
  <si>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</si>
  <si>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</si>
  <si>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</si>
  <si>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</si>
  <si>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</si>
  <si>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</si>
  <si>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</si>
  <si>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</si>
  <si>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</si>
  <si>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</si>
  <si>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</si>
  <si>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</si>
  <si>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</si>
  <si>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</si>
  <si>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</si>
  <si>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</si>
  <si>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</si>
  <si>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</si>
  <si>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</si>
  <si>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</si>
  <si>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</si>
  <si>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</si>
  <si>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</si>
  <si>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</si>
  <si>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</si>
  <si>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</si>
  <si>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</si>
  <si>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</si>
  <si>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</si>
  <si>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</si>
  <si>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</si>
  <si>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</si>
  <si>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</si>
  <si>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</si>
  <si>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</si>
  <si>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</si>
  <si>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</si>
  <si>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</si>
  <si>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</si>
  <si>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</si>
  <si>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</si>
  <si>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</si>
  <si>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</si>
  <si>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</si>
  <si>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</si>
  <si>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</si>
  <si>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</si>
  <si>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</si>
  <si>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</si>
  <si>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</si>
  <si>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</si>
  <si>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</si>
  <si>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</si>
  <si>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</si>
  <si>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</si>
  <si>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</si>
  <si>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</si>
  <si>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</si>
  <si>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</si>
  <si>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</si>
  <si>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</si>
  <si>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</si>
  <si>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</si>
  <si>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</si>
  <si>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</si>
  <si>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</si>
  <si>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</si>
  <si>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</si>
  <si>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</si>
  <si>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</si>
  <si>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</si>
  <si>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</si>
  <si>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</si>
  <si>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</si>
  <si>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</si>
  <si>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</si>
  <si>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</si>
  <si>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</si>
  <si>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</si>
  <si>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</si>
  <si>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</si>
  <si>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</si>
  <si>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</si>
  <si>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</si>
  <si>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</si>
  <si>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</si>
  <si>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</si>
  <si>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</si>
  <si>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</si>
  <si>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</si>
  <si>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</si>
  <si>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</si>
  <si>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</si>
  <si>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</si>
  <si>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</si>
  <si>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</si>
  <si>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</si>
  <si>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</si>
  <si>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</si>
  <si>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</si>
  <si>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</si>
  <si>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</si>
  <si>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</si>
  <si>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</si>
  <si>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</si>
  <si>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</si>
  <si>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</si>
  <si>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</si>
  <si>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</si>
  <si>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</si>
  <si>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</si>
  <si>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</si>
  <si>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</si>
  <si>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</si>
  <si>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</si>
  <si>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</si>
  <si>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</si>
  <si>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</si>
  <si>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</si>
  <si>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</si>
  <si>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</si>
  <si>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</si>
  <si>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</si>
  <si>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</si>
  <si>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</si>
  <si>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</si>
  <si>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</si>
  <si>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</si>
  <si>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</si>
  <si>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</si>
  <si>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</si>
  <si>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</si>
  <si>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</si>
  <si>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</si>
  <si>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</si>
  <si>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</si>
  <si>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</si>
  <si>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</si>
  <si>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</si>
  <si>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</si>
  <si>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</si>
  <si>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</si>
  <si>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</si>
  <si>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</si>
  <si>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</si>
  <si>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</si>
  <si>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</si>
  <si>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</si>
  <si>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</si>
  <si>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</si>
  <si>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</si>
  <si>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</si>
  <si>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</si>
  <si>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</si>
  <si>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</si>
  <si>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</si>
  <si>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</si>
  <si>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</si>
  <si>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</si>
  <si>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</si>
  <si>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</si>
  <si>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</si>
  <si>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</si>
  <si>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</si>
  <si>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</si>
  <si>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</si>
  <si>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</si>
  <si>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</si>
  <si>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</si>
  <si>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</si>
  <si>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</si>
  <si>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</si>
  <si>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</si>
  <si>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</si>
  <si>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</si>
  <si>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</si>
  <si>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</si>
  <si>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</si>
  <si>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</si>
  <si>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</si>
  <si>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</si>
  <si>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</si>
  <si>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</si>
  <si>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</si>
  <si>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</si>
  <si>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</si>
  <si>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</si>
  <si>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</si>
  <si>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</si>
  <si>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</si>
  <si>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</si>
  <si>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</si>
  <si>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</si>
  <si>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</si>
  <si>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</si>
  <si>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</si>
  <si>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</si>
  <si>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</si>
  <si>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</si>
  <si>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</si>
  <si>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</si>
  <si>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</si>
  <si>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</si>
  <si>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</si>
  <si>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</si>
  <si>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</si>
  <si>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</si>
  <si>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</si>
  <si>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</si>
  <si>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</si>
  <si>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</si>
  <si>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</si>
  <si>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</si>
  <si>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</si>
  <si>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</si>
  <si>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</si>
  <si>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</si>
  <si>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</si>
  <si>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</si>
  <si>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</si>
  <si>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</si>
  <si>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</si>
  <si>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</si>
  <si>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</si>
  <si>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</si>
  <si>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</si>
  <si>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</si>
  <si>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</si>
  <si>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</si>
  <si>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</si>
  <si>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</si>
  <si>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</si>
  <si>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</si>
  <si>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</si>
  <si>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</si>
  <si>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</si>
  <si>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</si>
  <si>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</si>
  <si>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</si>
  <si>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</si>
  <si>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</si>
  <si>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</si>
  <si>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</si>
  <si>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</si>
  <si>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</si>
  <si>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</si>
  <si>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</si>
  <si>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</si>
  <si>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</si>
  <si>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</si>
  <si>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</si>
  <si>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</si>
  <si>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</si>
  <si>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</si>
  <si>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</si>
  <si>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</si>
  <si>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</si>
  <si>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</si>
  <si>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</si>
  <si>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</si>
  <si>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</si>
  <si>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</si>
  <si>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</si>
  <si>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</si>
  <si>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</si>
  <si>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</si>
  <si>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</si>
  <si>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</si>
  <si>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</si>
  <si>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</si>
  <si>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</si>
  <si>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</si>
  <si>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</si>
  <si>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</si>
  <si>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</si>
  <si>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</si>
  <si>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</si>
  <si>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</si>
  <si>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</si>
  <si>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</si>
  <si>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</si>
  <si>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</si>
  <si>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</si>
  <si>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</si>
  <si>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</si>
  <si>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</si>
  <si>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</si>
  <si>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</si>
  <si>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</si>
  <si>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</si>
  <si>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</si>
  <si>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</si>
  <si>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</si>
  <si>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</si>
  <si>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</si>
  <si>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</si>
  <si>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</si>
  <si>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</si>
  <si>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</si>
  <si>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</si>
  <si>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</si>
  <si>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</si>
  <si>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</si>
  <si>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</si>
  <si>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</si>
  <si>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</si>
  <si>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</si>
  <si>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</si>
  <si>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</si>
  <si>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</si>
  <si>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</si>
  <si>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</si>
  <si>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</si>
  <si>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</si>
  <si>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</si>
  <si>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</si>
  <si>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</si>
  <si>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</si>
  <si>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</si>
  <si>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</si>
  <si>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</si>
  <si>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</si>
  <si>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</si>
  <si>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</si>
  <si>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</si>
  <si>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</si>
  <si>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</si>
  <si>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</si>
  <si>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</si>
  <si>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</si>
  <si>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</si>
  <si>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</si>
  <si>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</si>
  <si>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</si>
  <si>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</si>
  <si>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</si>
  <si>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</si>
  <si>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</si>
  <si>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</si>
  <si>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</si>
  <si>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</si>
  <si>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</si>
  <si>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</si>
  <si>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</si>
  <si>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</si>
  <si>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</si>
  <si>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</si>
  <si>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</si>
  <si>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</si>
  <si>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</si>
  <si>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</si>
  <si>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</si>
  <si>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</si>
  <si>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</si>
  <si>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</si>
  <si>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</si>
  <si>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</si>
  <si>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</si>
  <si>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</si>
  <si>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</si>
  <si>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</si>
  <si>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</si>
  <si>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</si>
  <si>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</si>
  <si>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</si>
  <si>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</si>
  <si>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</si>
  <si>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</si>
  <si>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</si>
  <si>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</si>
  <si>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</si>
  <si>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</si>
  <si>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</si>
  <si>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</si>
  <si>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</si>
  <si>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</si>
  <si>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</si>
  <si>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</si>
  <si>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</si>
  <si>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</si>
  <si>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</si>
  <si>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</si>
  <si>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</si>
  <si>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</si>
  <si>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</si>
  <si>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</si>
  <si>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</si>
  <si>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</si>
  <si>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</si>
  <si>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</si>
  <si>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</si>
  <si>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</si>
  <si>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</si>
  <si>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</si>
  <si>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</si>
  <si>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</si>
  <si>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</si>
  <si>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</si>
  <si>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</si>
  <si>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</si>
  <si>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</si>
  <si>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</si>
  <si>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</si>
  <si>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</si>
  <si>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</si>
  <si>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</si>
  <si>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</si>
  <si>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</si>
  <si>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</si>
  <si>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</si>
  <si>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</si>
  <si>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</si>
  <si>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</si>
  <si>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</si>
  <si>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</si>
  <si>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</si>
  <si>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</si>
  <si>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</si>
  <si>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</si>
  <si>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</si>
  <si>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</si>
  <si>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</si>
  <si>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</si>
  <si>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</si>
  <si>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</si>
  <si>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</si>
  <si>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</si>
  <si>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</si>
  <si>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</si>
  <si>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</si>
  <si>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</si>
  <si>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</si>
  <si>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</si>
  <si>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</si>
  <si>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</si>
  <si>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</si>
  <si>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</si>
  <si>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</si>
  <si>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</si>
  <si>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</si>
  <si>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</si>
  <si>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</si>
  <si>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</si>
  <si>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</si>
  <si>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</si>
  <si>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</si>
  <si>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</si>
  <si>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</si>
  <si>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</si>
  <si>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</si>
  <si>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</si>
  <si>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</si>
  <si>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</si>
  <si>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</si>
  <si>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</si>
  <si>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</si>
  <si>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</si>
  <si>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</si>
  <si>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</si>
  <si>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</si>
  <si>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</si>
  <si>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</si>
  <si>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</si>
  <si>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</si>
  <si>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</si>
  <si>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</si>
  <si>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</si>
  <si>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</si>
  <si>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</si>
  <si>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</si>
  <si>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</si>
  <si>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</si>
  <si>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</si>
  <si>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</si>
  <si>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</si>
  <si>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</si>
  <si>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</si>
  <si>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</si>
  <si>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</si>
  <si>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</si>
  <si>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</si>
  <si>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</si>
  <si>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</si>
  <si>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</si>
  <si>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</si>
  <si>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</si>
  <si>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</si>
  <si>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</si>
  <si>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</si>
  <si>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</si>
  <si>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</si>
  <si>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</si>
  <si>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</si>
  <si>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</si>
  <si>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</si>
  <si>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</si>
  <si>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</si>
  <si>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</si>
  <si>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</si>
  <si>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</si>
  <si>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</si>
  <si>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</si>
  <si>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</si>
  <si>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</si>
  <si>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</si>
  <si>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</si>
  <si>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</si>
  <si>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</si>
  <si>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</si>
  <si>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</si>
  <si>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</si>
  <si>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</si>
  <si>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</si>
  <si>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</si>
  <si>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</si>
  <si>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</si>
  <si>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</si>
  <si>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</si>
  <si>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</si>
  <si>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</si>
  <si>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</si>
  <si>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</si>
  <si>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</si>
  <si>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</si>
  <si>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</si>
  <si>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</si>
  <si>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</si>
  <si>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</si>
  <si>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</si>
  <si>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</si>
  <si>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</si>
  <si>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</si>
  <si>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</si>
  <si>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</si>
  <si>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</si>
  <si>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</si>
  <si>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</si>
  <si>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</si>
  <si>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</si>
  <si>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</si>
  <si>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</si>
  <si>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</si>
  <si>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</si>
  <si>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</si>
  <si>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</si>
  <si>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</si>
  <si>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</si>
  <si>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</si>
  <si>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</si>
  <si>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</si>
  <si>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</si>
  <si>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</si>
  <si>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</si>
  <si>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</si>
  <si>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</si>
  <si>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</si>
  <si>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</si>
  <si>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</si>
  <si>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</si>
  <si>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</si>
  <si>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</si>
  <si>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</si>
  <si>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</si>
  <si>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</si>
  <si>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</si>
  <si>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</si>
  <si>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</si>
  <si>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</si>
  <si>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</si>
  <si>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</si>
  <si>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</si>
  <si>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</si>
  <si>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</si>
  <si>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</si>
  <si>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</si>
  <si>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</si>
  <si>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</si>
  <si>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</si>
  <si>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</si>
  <si>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</si>
  <si>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</si>
  <si>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</si>
  <si>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</si>
  <si>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</si>
  <si>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</si>
  <si>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</si>
  <si>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</si>
  <si>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</si>
  <si>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</si>
  <si>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</si>
  <si>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</si>
  <si>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</si>
  <si>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</si>
  <si>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</si>
  <si>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</si>
  <si>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</si>
  <si>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</si>
  <si>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</si>
  <si>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</si>
  <si>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</si>
  <si>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</si>
  <si>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</si>
  <si>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</si>
  <si>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</si>
  <si>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</si>
  <si>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</si>
  <si>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</si>
  <si>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</si>
  <si>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</si>
  <si>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</si>
  <si>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</si>
  <si>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</si>
  <si>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</si>
  <si>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</si>
  <si>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</si>
  <si>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</si>
  <si>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</si>
  <si>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</si>
  <si>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</si>
  <si>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</si>
  <si>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</si>
  <si>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</si>
  <si>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</si>
  <si>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</si>
  <si>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</si>
  <si>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</si>
  <si>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</si>
  <si>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</si>
  <si>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</si>
  <si>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</si>
  <si>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</si>
  <si>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</si>
  <si>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</si>
  <si>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</si>
  <si>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</si>
  <si>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</si>
  <si>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</si>
  <si>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</si>
  <si>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</si>
  <si>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</si>
  <si>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</si>
  <si>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</si>
  <si>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</si>
  <si>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</si>
  <si>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</si>
  <si>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</si>
  <si>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</si>
  <si>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</si>
  <si>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</si>
  <si>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</si>
  <si>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</si>
  <si>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</si>
  <si>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</si>
  <si>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</si>
  <si>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</si>
  <si>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</si>
  <si>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</si>
  <si>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</si>
  <si>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</si>
  <si>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</si>
  <si>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</si>
  <si>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</si>
  <si>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</si>
  <si>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</si>
  <si>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</si>
  <si>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</si>
  <si>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</si>
  <si>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</si>
  <si>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</si>
  <si>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</si>
  <si>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</si>
  <si>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</si>
  <si>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</si>
  <si>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</si>
  <si>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</si>
  <si>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</si>
  <si>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</si>
  <si>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</si>
  <si>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</si>
  <si>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</si>
  <si>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</si>
  <si>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</si>
  <si>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</si>
  <si>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</si>
  <si>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</si>
  <si>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</si>
  <si>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</si>
  <si>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</si>
  <si>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</si>
  <si>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</si>
  <si>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</si>
  <si>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</si>
  <si>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</si>
  <si>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</si>
  <si>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</si>
  <si>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</si>
  <si>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</si>
  <si>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</si>
  <si>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</si>
  <si>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</si>
  <si>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</si>
  <si>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</si>
  <si>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</si>
  <si>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</si>
  <si>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</si>
  <si>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</si>
  <si>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</si>
  <si>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</si>
  <si>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</si>
  <si>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</si>
  <si>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</si>
  <si>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</si>
  <si>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</si>
  <si>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</si>
  <si>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</si>
  <si>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</si>
  <si>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</si>
  <si>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</si>
  <si>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</si>
  <si>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</si>
  <si>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</si>
  <si>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</si>
  <si>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</si>
  <si>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</si>
  <si>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</si>
  <si>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</si>
  <si>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</si>
  <si>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</si>
  <si>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</si>
  <si>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</si>
  <si>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</si>
  <si>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</si>
  <si>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</si>
  <si>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</si>
  <si>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</si>
  <si>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</si>
  <si>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</si>
  <si>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</si>
  <si>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</si>
  <si>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</si>
  <si>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</si>
  <si>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</si>
  <si>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</si>
  <si>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</si>
  <si>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</si>
  <si>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</si>
  <si>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</si>
  <si>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</si>
  <si>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</si>
  <si>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</si>
  <si>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</si>
  <si>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</si>
  <si>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</si>
  <si>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</si>
  <si>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</si>
  <si>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</si>
  <si>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</si>
  <si>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</si>
  <si>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</si>
  <si>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</si>
  <si>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</si>
  <si>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</si>
  <si>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</si>
  <si>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</si>
  <si>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</si>
  <si>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</si>
  <si>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</si>
  <si>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</si>
  <si>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</si>
  <si>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</si>
  <si>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</si>
  <si>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</si>
  <si>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</si>
  <si>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</si>
  <si>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</si>
  <si>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</si>
  <si>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</si>
  <si>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</si>
  <si>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</si>
  <si>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</si>
  <si>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</si>
  <si>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</si>
  <si>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</si>
  <si>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</si>
  <si>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</si>
  <si>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</si>
  <si>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</si>
  <si>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</si>
  <si>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</si>
  <si>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</si>
  <si>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</si>
  <si>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</si>
  <si>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</si>
  <si>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</si>
  <si>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</si>
  <si>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</si>
  <si>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</si>
  <si>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</si>
  <si>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</si>
  <si>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</si>
  <si>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</si>
  <si>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</si>
  <si>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</si>
  <si>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</si>
  <si>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</si>
  <si>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</si>
  <si>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</si>
  <si>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</si>
  <si>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</si>
  <si>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</si>
  <si>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</si>
  <si>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</si>
  <si>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</si>
  <si>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</si>
  <si>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</si>
  <si>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</si>
  <si>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</si>
  <si>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</si>
  <si>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</si>
  <si>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</si>
  <si>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</si>
  <si>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</si>
  <si>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</si>
  <si>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</si>
  <si>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</si>
  <si>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</si>
  <si>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</si>
  <si>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</si>
  <si>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</si>
  <si>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</si>
  <si>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</si>
  <si>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</si>
  <si>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</si>
  <si>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</si>
  <si>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</si>
  <si>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</si>
  <si>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</si>
  <si>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</si>
  <si>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</si>
  <si>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</si>
  <si>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</si>
  <si>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</si>
  <si>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</si>
  <si>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</si>
  <si>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</si>
  <si>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</si>
  <si>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</si>
  <si>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</si>
  <si>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</si>
  <si>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</si>
  <si>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</si>
  <si>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</si>
  <si>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</si>
  <si>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</si>
  <si>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</si>
  <si>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</si>
  <si>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</si>
  <si>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</si>
  <si>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</si>
  <si>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</si>
  <si>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</si>
  <si>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</si>
  <si>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</si>
  <si>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</si>
  <si>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</si>
  <si>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</si>
  <si>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</si>
  <si>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</si>
  <si>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</si>
  <si>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</si>
  <si>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</si>
  <si>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</si>
  <si>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</si>
  <si>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</si>
  <si>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</si>
  <si>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</si>
  <si>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</si>
  <si>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</si>
  <si>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</si>
  <si>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</si>
  <si>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</si>
  <si>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</si>
  <si>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</si>
  <si>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</si>
  <si>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</si>
  <si>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</si>
  <si>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</si>
  <si>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</si>
  <si>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</si>
  <si>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</si>
  <si>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</si>
  <si>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</si>
  <si>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</si>
  <si>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</si>
  <si>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</si>
  <si>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</si>
  <si>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</si>
  <si>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</si>
  <si>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</si>
  <si>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</si>
  <si>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</si>
  <si>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</si>
  <si>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</si>
  <si>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</si>
  <si>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</si>
  <si>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</si>
  <si>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</si>
  <si>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</si>
  <si>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</si>
  <si>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</si>
  <si>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</si>
  <si>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</si>
  <si>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</si>
  <si>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</si>
  <si>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</si>
  <si>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</si>
  <si>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</si>
  <si>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</si>
  <si>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</si>
  <si>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</si>
  <si>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</si>
  <si>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</si>
  <si>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</si>
  <si>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</si>
  <si>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</si>
  <si>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</si>
  <si>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</si>
  <si>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</si>
  <si>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</si>
  <si>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</si>
  <si>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</si>
  <si>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</si>
  <si>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</si>
  <si>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</si>
  <si>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</si>
  <si>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</si>
  <si>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</si>
  <si>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</si>
  <si>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</si>
  <si>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</si>
  <si>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</si>
  <si>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</si>
  <si>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</si>
  <si>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</si>
  <si>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</si>
  <si>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</si>
  <si>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</si>
  <si>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</si>
  <si>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</si>
  <si>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</si>
  <si>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</si>
  <si>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</si>
  <si>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</si>
  <si>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</si>
  <si>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</si>
  <si>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</si>
  <si>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</si>
  <si>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</si>
  <si>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</si>
  <si>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</si>
  <si>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</si>
  <si>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</si>
  <si>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</si>
  <si>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</si>
  <si>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</si>
  <si>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</si>
  <si>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</si>
  <si>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</si>
  <si>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</si>
  <si>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</si>
  <si>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</si>
  <si>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</si>
  <si>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</si>
  <si>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</si>
  <si>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</si>
  <si>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</si>
  <si>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</si>
  <si>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</si>
  <si>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</si>
  <si>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</si>
  <si>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</si>
  <si>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</si>
  <si>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</si>
  <si>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</si>
  <si>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</si>
  <si>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</si>
  <si>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</si>
  <si>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</si>
  <si>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</si>
  <si>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</si>
  <si>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</si>
  <si>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</si>
  <si>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</si>
  <si>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</si>
  <si>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</si>
  <si>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</si>
  <si>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</si>
  <si>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</si>
  <si>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</si>
  <si>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</si>
  <si>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</si>
  <si>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</si>
  <si>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</si>
  <si>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</si>
  <si>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</si>
  <si>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</si>
  <si>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</si>
  <si>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</si>
  <si>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</si>
  <si>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</si>
  <si>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</si>
  <si>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</si>
  <si>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</si>
  <si>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</si>
  <si>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</si>
  <si>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</si>
  <si>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</si>
  <si>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</si>
  <si>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</si>
  <si>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</si>
  <si>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</si>
  <si>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</si>
  <si>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</si>
  <si>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</si>
  <si>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</si>
  <si>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</si>
  <si>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</si>
  <si>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</si>
  <si>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</si>
  <si>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</si>
  <si>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</si>
  <si>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</si>
  <si>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</si>
  <si>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</si>
  <si>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</si>
  <si>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</si>
  <si>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</si>
  <si>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</si>
  <si>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</si>
  <si>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</si>
  <si>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</si>
  <si>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</si>
  <si>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</si>
  <si>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</si>
  <si>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</si>
  <si>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</si>
  <si>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</si>
  <si>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</si>
  <si>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</si>
  <si>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</si>
  <si>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</si>
  <si>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</si>
  <si>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</si>
  <si>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</si>
  <si>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</si>
  <si>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</si>
  <si>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</si>
  <si>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</si>
  <si>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</si>
  <si>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</si>
  <si>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</si>
  <si>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</si>
  <si>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</si>
  <si>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</si>
  <si>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</si>
  <si>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</si>
  <si>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</si>
  <si>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</si>
  <si>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</si>
  <si>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</si>
  <si>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</si>
  <si>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</si>
  <si>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</si>
  <si>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</si>
  <si>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</si>
  <si>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</si>
  <si>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</si>
  <si>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</si>
  <si>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</si>
  <si>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</si>
  <si>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</si>
  <si>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</si>
  <si>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</si>
  <si>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</si>
  <si>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</si>
  <si>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</si>
  <si>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</si>
  <si>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</si>
  <si>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</si>
  <si>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</si>
  <si>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</si>
  <si>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</si>
  <si>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</si>
  <si>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</si>
  <si>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</si>
  <si>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</si>
  <si>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</si>
  <si>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</si>
  <si>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</si>
  <si>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</si>
  <si>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</si>
  <si>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</si>
  <si>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</si>
  <si>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</si>
  <si>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</si>
  <si>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</si>
  <si>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</si>
  <si>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</si>
  <si>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</si>
  <si>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</si>
  <si>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</si>
  <si>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</si>
  <si>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</si>
  <si>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</si>
  <si>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</si>
  <si>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</si>
  <si>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</si>
  <si>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</si>
  <si>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</si>
  <si>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</si>
  <si>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</si>
  <si>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</si>
  <si>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</si>
  <si>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</si>
  <si>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</si>
  <si>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</si>
  <si>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</si>
  <si>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</si>
  <si>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</si>
  <si>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</si>
  <si>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</si>
  <si>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</si>
  <si>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</si>
  <si>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</si>
  <si>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</si>
  <si>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</si>
  <si>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</si>
  <si>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</si>
  <si>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</si>
  <si>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</si>
  <si>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</si>
  <si>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</si>
  <si>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</si>
  <si>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</si>
  <si>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</si>
  <si>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</si>
  <si>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</si>
  <si>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</si>
  <si>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</si>
  <si>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</si>
  <si>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</si>
  <si>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</si>
  <si>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</si>
  <si>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</si>
  <si>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</si>
  <si>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</si>
  <si>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</si>
  <si>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</si>
  <si>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</si>
  <si>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</si>
  <si>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</si>
  <si>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</si>
  <si>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</si>
  <si>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</si>
  <si>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</si>
  <si>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</si>
  <si>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</si>
  <si>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</si>
  <si>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</si>
  <si>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</si>
  <si>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</si>
  <si>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</si>
  <si>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</si>
  <si>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</si>
  <si>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</si>
  <si>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</si>
  <si>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</si>
  <si>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</si>
  <si>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</si>
  <si>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</si>
  <si>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</si>
  <si>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</si>
  <si>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</si>
  <si>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</si>
  <si>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</si>
  <si>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</si>
  <si>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</si>
  <si>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</si>
  <si>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</si>
  <si>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</si>
  <si>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</si>
  <si>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</si>
  <si>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</si>
  <si>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</si>
  <si>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</si>
  <si>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</si>
  <si>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</si>
  <si>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</si>
  <si>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</si>
  <si>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</si>
  <si>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</si>
  <si>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</si>
  <si>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</si>
  <si>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</si>
  <si>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</si>
  <si>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</si>
  <si>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</si>
  <si>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</si>
  <si>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</si>
  <si>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</si>
  <si>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</si>
  <si>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</si>
  <si>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</si>
  <si>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</si>
  <si>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</si>
  <si>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</si>
  <si>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</si>
  <si>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</si>
  <si>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</si>
  <si>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</si>
  <si>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</si>
  <si>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</si>
  <si>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</si>
  <si>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</si>
  <si>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</si>
  <si>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</si>
  <si>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</si>
  <si>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</si>
  <si>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</si>
  <si>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</si>
  <si>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</si>
  <si>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</si>
  <si>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</si>
  <si>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</si>
  <si>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</si>
  <si>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</si>
  <si>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</si>
  <si>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</si>
  <si>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</si>
  <si>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</si>
  <si>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</si>
  <si>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</si>
  <si>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</si>
  <si>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</si>
  <si>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</si>
  <si>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</si>
  <si>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</si>
  <si>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</si>
  <si>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</si>
  <si>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</si>
  <si>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</si>
  <si>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</si>
  <si>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</si>
  <si>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</si>
  <si>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</si>
  <si>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</si>
  <si>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</si>
  <si>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</si>
  <si>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</si>
  <si>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</si>
  <si>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</si>
  <si>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</si>
  <si>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</si>
  <si>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</si>
  <si>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</si>
  <si>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</si>
  <si>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</si>
  <si>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</si>
  <si>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</si>
  <si>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</si>
  <si>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</si>
  <si>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</si>
  <si>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</si>
  <si>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</si>
  <si>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</si>
  <si>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</si>
  <si>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</si>
  <si>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</si>
  <si>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</si>
  <si>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</si>
  <si>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</si>
  <si>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</si>
  <si>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</si>
  <si>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</si>
  <si>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</si>
  <si>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</si>
  <si>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</si>
  <si>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</si>
  <si>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</si>
  <si>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</si>
  <si>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</si>
  <si>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</si>
  <si>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</si>
  <si>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</si>
  <si>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</si>
  <si>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</si>
  <si>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</si>
  <si>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</si>
  <si>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</si>
  <si>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</si>
  <si>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</si>
  <si>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</si>
  <si>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</si>
  <si>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</si>
  <si>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</si>
  <si>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</si>
  <si>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</si>
  <si>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</si>
  <si>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</si>
  <si>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</si>
  <si>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</si>
  <si>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</si>
  <si>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</si>
  <si>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</si>
  <si>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</si>
  <si>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</si>
  <si>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</si>
  <si>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</si>
  <si>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</si>
  <si>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</si>
  <si>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</si>
  <si>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</si>
  <si>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</si>
  <si>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</si>
  <si>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</si>
  <si>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</si>
  <si>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</si>
  <si>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</si>
  <si>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</si>
  <si>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</si>
  <si>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</si>
  <si>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</si>
  <si>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</si>
  <si>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</si>
  <si>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</si>
  <si>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</si>
  <si>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</si>
  <si>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</si>
  <si>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</si>
  <si>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</si>
  <si>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</si>
  <si>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</si>
  <si>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</si>
  <si>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</si>
  <si>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</si>
  <si>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</si>
  <si>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</si>
  <si>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</si>
  <si>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</si>
  <si>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</si>
  <si>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</si>
  <si>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</si>
  <si>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</si>
  <si>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</si>
  <si>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</si>
  <si>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</si>
  <si>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</si>
  <si>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</si>
  <si>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</si>
  <si>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</si>
  <si>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</si>
  <si>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</si>
  <si>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</si>
  <si>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</si>
  <si>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</si>
  <si>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</si>
  <si>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</si>
  <si>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</si>
  <si>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</si>
  <si>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</si>
  <si>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</si>
  <si>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</si>
  <si>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</si>
  <si>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</si>
  <si>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</si>
  <si>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</si>
  <si>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</si>
  <si>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</si>
  <si>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</si>
  <si>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</si>
  <si>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</si>
  <si>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</si>
  <si>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</si>
  <si>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</si>
  <si>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</si>
  <si>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</si>
  <si>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</si>
  <si>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</si>
  <si>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</si>
  <si>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</si>
  <si>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</si>
  <si>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</si>
  <si>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</si>
  <si>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</si>
  <si>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</si>
  <si>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</si>
  <si>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</si>
  <si>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</si>
  <si>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</si>
  <si>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</si>
  <si>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</si>
  <si>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</si>
  <si>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</si>
  <si>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</si>
  <si>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</si>
  <si>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</si>
  <si>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</si>
  <si>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</si>
  <si>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</si>
  <si>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</si>
  <si>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</si>
  <si>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</si>
  <si>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</si>
  <si>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</si>
  <si>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</si>
  <si>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</si>
  <si>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</si>
  <si>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</si>
  <si>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</si>
  <si>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</si>
  <si>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</si>
  <si>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</si>
  <si>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</si>
  <si>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</si>
  <si>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</si>
  <si>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</si>
  <si>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</si>
  <si>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</si>
  <si>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</si>
  <si>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</si>
  <si>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</si>
  <si>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</si>
  <si>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</si>
  <si>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</si>
  <si>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</si>
  <si>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</si>
  <si>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</si>
  <si>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</si>
  <si>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</si>
  <si>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</si>
  <si>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</si>
  <si>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</si>
  <si>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</si>
  <si>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</si>
  <si>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</si>
  <si>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</si>
  <si>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</si>
  <si>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</si>
  <si>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</si>
  <si>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</si>
  <si>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</si>
  <si>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</si>
  <si>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</si>
  <si>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</si>
  <si>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</si>
  <si>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</si>
  <si>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</si>
  <si>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</si>
  <si>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</si>
  <si>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</si>
  <si>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</si>
  <si>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</si>
  <si>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</si>
  <si>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</si>
  <si>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</si>
  <si>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</si>
  <si>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</si>
  <si>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</si>
  <si>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</si>
  <si>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</si>
  <si>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</si>
  <si>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</si>
  <si>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</si>
  <si>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</si>
  <si>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</si>
  <si>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</si>
  <si>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</si>
  <si>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</si>
  <si>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</si>
  <si>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</si>
  <si>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</si>
  <si>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</si>
  <si>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</si>
  <si>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</si>
  <si>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</si>
  <si>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</si>
  <si>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</si>
  <si>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</si>
  <si>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</si>
  <si>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</si>
  <si>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</si>
  <si>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</si>
  <si>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</si>
  <si>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</si>
  <si>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</si>
  <si>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</si>
  <si>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</si>
  <si>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</si>
  <si>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</si>
  <si>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</si>
  <si>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</si>
  <si>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</si>
  <si>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</si>
  <si>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</si>
  <si>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</si>
  <si>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</si>
  <si>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</si>
  <si>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</si>
  <si>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</si>
  <si>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</si>
  <si>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</si>
  <si>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</si>
  <si>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</si>
  <si>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</si>
  <si>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</si>
  <si>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</si>
  <si>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</si>
  <si>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</si>
  <si>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</si>
  <si>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</si>
  <si>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</si>
  <si>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</si>
  <si>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</si>
  <si>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</si>
  <si>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</si>
  <si>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</si>
  <si>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</si>
  <si>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</si>
  <si>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RnC dental#FnF</t>
  </si>
  <si>
    <t>zoo #FnF</t>
  </si>
  <si>
    <t>DomPizza #FnF</t>
  </si>
  <si>
    <t>Sukiya#FnF</t>
  </si>
  <si>
    <t>BakKut #FnF</t>
  </si>
  <si>
    <t>Ichiban #FnF</t>
  </si>
  <si>
    <t>7.5+7.5 !show</t>
  </si>
  <si>
    <t>SCB}ccard</t>
  </si>
  <si>
    <t>EOM must never decrease</t>
  </si>
  <si>
    <t>Aug-Jan #close after 20 Dec</t>
  </si>
  <si>
    <t>SOD 30Oct</t>
  </si>
  <si>
    <t>anyW 23,26,28/10,29/10</t>
  </si>
  <si>
    <t>spee 30/10</t>
  </si>
  <si>
    <t>ikano #SCB</t>
  </si>
  <si>
    <t>vivo BBQ #SCB</t>
  </si>
  <si>
    <t>mid30Oct</t>
  </si>
  <si>
    <t>108{MCSA</t>
  </si>
  <si>
    <t>after+10k</t>
  </si>
  <si>
    <t>e$aver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</si>
</sst>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9" t="s">
        <v>3040</v>
      </c>
      <c r="S4" s="849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2">
        <f>SUMPRODUCT(D3:D33,E3:E33)/365</f>
        <v>29.914333808219183</v>
      </c>
      <c r="E35" s="902"/>
      <c r="F35" s="599"/>
    </row>
    <row r="36" spans="2:11">
      <c r="B36" s="595" t="s">
        <v>2689</v>
      </c>
      <c r="D36" s="902" t="s">
        <v>2679</v>
      </c>
      <c r="E36" s="902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2" t="s">
        <v>292</v>
      </c>
      <c r="E1" s="852"/>
      <c r="F1" s="852" t="s">
        <v>341</v>
      </c>
      <c r="G1" s="852"/>
      <c r="H1" s="850" t="s">
        <v>127</v>
      </c>
      <c r="I1" s="850"/>
      <c r="J1" s="846" t="s">
        <v>292</v>
      </c>
      <c r="K1" s="846"/>
      <c r="L1" s="851" t="s">
        <v>520</v>
      </c>
      <c r="M1" s="851"/>
      <c r="N1" s="850" t="s">
        <v>146</v>
      </c>
      <c r="O1" s="850"/>
      <c r="P1" s="846" t="s">
        <v>293</v>
      </c>
      <c r="Q1" s="846"/>
      <c r="R1" s="851" t="s">
        <v>522</v>
      </c>
      <c r="S1" s="851"/>
      <c r="T1" s="840" t="s">
        <v>193</v>
      </c>
      <c r="U1" s="840"/>
      <c r="V1" s="846" t="s">
        <v>292</v>
      </c>
      <c r="W1" s="846"/>
      <c r="X1" s="845" t="s">
        <v>524</v>
      </c>
      <c r="Y1" s="845"/>
      <c r="Z1" s="840" t="s">
        <v>241</v>
      </c>
      <c r="AA1" s="840"/>
      <c r="AB1" s="847" t="s">
        <v>292</v>
      </c>
      <c r="AC1" s="847"/>
      <c r="AD1" s="848" t="s">
        <v>524</v>
      </c>
      <c r="AE1" s="848"/>
      <c r="AF1" s="840" t="s">
        <v>367</v>
      </c>
      <c r="AG1" s="840"/>
      <c r="AH1" s="847" t="s">
        <v>292</v>
      </c>
      <c r="AI1" s="847"/>
      <c r="AJ1" s="845" t="s">
        <v>530</v>
      </c>
      <c r="AK1" s="845"/>
      <c r="AL1" s="840" t="s">
        <v>389</v>
      </c>
      <c r="AM1" s="840"/>
      <c r="AN1" s="857" t="s">
        <v>292</v>
      </c>
      <c r="AO1" s="857"/>
      <c r="AP1" s="855" t="s">
        <v>531</v>
      </c>
      <c r="AQ1" s="855"/>
      <c r="AR1" s="840" t="s">
        <v>416</v>
      </c>
      <c r="AS1" s="840"/>
      <c r="AV1" s="855" t="s">
        <v>285</v>
      </c>
      <c r="AW1" s="855"/>
      <c r="AX1" s="858" t="s">
        <v>998</v>
      </c>
      <c r="AY1" s="858"/>
      <c r="AZ1" s="858"/>
      <c r="BA1" s="208"/>
      <c r="BB1" s="853">
        <v>42942</v>
      </c>
      <c r="BC1" s="854"/>
      <c r="BD1" s="8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56" t="s">
        <v>999</v>
      </c>
      <c r="BE5" s="856"/>
      <c r="BF5" s="856"/>
      <c r="BG5" s="856"/>
      <c r="BH5" s="856"/>
      <c r="BI5" s="856"/>
      <c r="BJ5" s="856"/>
      <c r="BK5" s="8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1" t="s">
        <v>264</v>
      </c>
      <c r="W23" s="8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3"/>
      <c r="W24" s="8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9" t="s">
        <v>2568</v>
      </c>
      <c r="H3" s="860"/>
      <c r="I3" s="477"/>
      <c r="J3" s="859" t="s">
        <v>2569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5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6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7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8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9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2472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2471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2470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71" t="s">
        <v>2557</v>
      </c>
      <c r="F38" s="872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6" t="s">
        <v>549</v>
      </c>
      <c r="I1" s="876"/>
      <c r="J1" s="848" t="s">
        <v>515</v>
      </c>
      <c r="K1" s="848"/>
      <c r="L1" s="849" t="s">
        <v>908</v>
      </c>
      <c r="M1" s="849"/>
      <c r="N1" s="876" t="s">
        <v>549</v>
      </c>
      <c r="O1" s="876"/>
      <c r="P1" s="848" t="s">
        <v>515</v>
      </c>
      <c r="Q1" s="848"/>
      <c r="R1" s="849" t="s">
        <v>552</v>
      </c>
      <c r="S1" s="849"/>
      <c r="T1" s="876" t="s">
        <v>549</v>
      </c>
      <c r="U1" s="876"/>
      <c r="V1" s="848" t="s">
        <v>515</v>
      </c>
      <c r="W1" s="848"/>
      <c r="X1" s="849" t="s">
        <v>907</v>
      </c>
      <c r="Y1" s="849"/>
      <c r="Z1" s="876" t="s">
        <v>549</v>
      </c>
      <c r="AA1" s="876"/>
      <c r="AB1" s="848" t="s">
        <v>515</v>
      </c>
      <c r="AC1" s="848"/>
      <c r="AD1" s="849" t="s">
        <v>591</v>
      </c>
      <c r="AE1" s="849"/>
      <c r="AF1" s="876" t="s">
        <v>549</v>
      </c>
      <c r="AG1" s="876"/>
      <c r="AH1" s="848" t="s">
        <v>515</v>
      </c>
      <c r="AI1" s="848"/>
      <c r="AJ1" s="849" t="s">
        <v>906</v>
      </c>
      <c r="AK1" s="849"/>
      <c r="AL1" s="876" t="s">
        <v>626</v>
      </c>
      <c r="AM1" s="876"/>
      <c r="AN1" s="848" t="s">
        <v>627</v>
      </c>
      <c r="AO1" s="848"/>
      <c r="AP1" s="849" t="s">
        <v>621</v>
      </c>
      <c r="AQ1" s="849"/>
      <c r="AR1" s="876" t="s">
        <v>549</v>
      </c>
      <c r="AS1" s="876"/>
      <c r="AT1" s="848" t="s">
        <v>515</v>
      </c>
      <c r="AU1" s="848"/>
      <c r="AV1" s="849" t="s">
        <v>905</v>
      </c>
      <c r="AW1" s="849"/>
      <c r="AX1" s="876" t="s">
        <v>549</v>
      </c>
      <c r="AY1" s="876"/>
      <c r="AZ1" s="848" t="s">
        <v>515</v>
      </c>
      <c r="BA1" s="848"/>
      <c r="BB1" s="849" t="s">
        <v>653</v>
      </c>
      <c r="BC1" s="849"/>
      <c r="BD1" s="876" t="s">
        <v>549</v>
      </c>
      <c r="BE1" s="876"/>
      <c r="BF1" s="848" t="s">
        <v>515</v>
      </c>
      <c r="BG1" s="848"/>
      <c r="BH1" s="849" t="s">
        <v>904</v>
      </c>
      <c r="BI1" s="849"/>
      <c r="BJ1" s="876" t="s">
        <v>549</v>
      </c>
      <c r="BK1" s="876"/>
      <c r="BL1" s="848" t="s">
        <v>515</v>
      </c>
      <c r="BM1" s="848"/>
      <c r="BN1" s="849" t="s">
        <v>921</v>
      </c>
      <c r="BO1" s="849"/>
      <c r="BP1" s="876" t="s">
        <v>549</v>
      </c>
      <c r="BQ1" s="876"/>
      <c r="BR1" s="848" t="s">
        <v>515</v>
      </c>
      <c r="BS1" s="848"/>
      <c r="BT1" s="849" t="s">
        <v>903</v>
      </c>
      <c r="BU1" s="849"/>
      <c r="BV1" s="876" t="s">
        <v>704</v>
      </c>
      <c r="BW1" s="876"/>
      <c r="BX1" s="848" t="s">
        <v>705</v>
      </c>
      <c r="BY1" s="848"/>
      <c r="BZ1" s="849" t="s">
        <v>703</v>
      </c>
      <c r="CA1" s="849"/>
      <c r="CB1" s="876" t="s">
        <v>730</v>
      </c>
      <c r="CC1" s="876"/>
      <c r="CD1" s="848" t="s">
        <v>731</v>
      </c>
      <c r="CE1" s="848"/>
      <c r="CF1" s="849" t="s">
        <v>902</v>
      </c>
      <c r="CG1" s="849"/>
      <c r="CH1" s="876" t="s">
        <v>730</v>
      </c>
      <c r="CI1" s="876"/>
      <c r="CJ1" s="848" t="s">
        <v>731</v>
      </c>
      <c r="CK1" s="848"/>
      <c r="CL1" s="849" t="s">
        <v>748</v>
      </c>
      <c r="CM1" s="849"/>
      <c r="CN1" s="876" t="s">
        <v>730</v>
      </c>
      <c r="CO1" s="876"/>
      <c r="CP1" s="848" t="s">
        <v>731</v>
      </c>
      <c r="CQ1" s="848"/>
      <c r="CR1" s="849" t="s">
        <v>901</v>
      </c>
      <c r="CS1" s="849"/>
      <c r="CT1" s="876" t="s">
        <v>730</v>
      </c>
      <c r="CU1" s="876"/>
      <c r="CV1" s="874" t="s">
        <v>731</v>
      </c>
      <c r="CW1" s="874"/>
      <c r="CX1" s="849" t="s">
        <v>769</v>
      </c>
      <c r="CY1" s="849"/>
      <c r="CZ1" s="876" t="s">
        <v>730</v>
      </c>
      <c r="DA1" s="876"/>
      <c r="DB1" s="874" t="s">
        <v>731</v>
      </c>
      <c r="DC1" s="874"/>
      <c r="DD1" s="849" t="s">
        <v>900</v>
      </c>
      <c r="DE1" s="849"/>
      <c r="DF1" s="876" t="s">
        <v>816</v>
      </c>
      <c r="DG1" s="876"/>
      <c r="DH1" s="874" t="s">
        <v>817</v>
      </c>
      <c r="DI1" s="874"/>
      <c r="DJ1" s="849" t="s">
        <v>809</v>
      </c>
      <c r="DK1" s="849"/>
      <c r="DL1" s="876" t="s">
        <v>816</v>
      </c>
      <c r="DM1" s="876"/>
      <c r="DN1" s="874" t="s">
        <v>731</v>
      </c>
      <c r="DO1" s="874"/>
      <c r="DP1" s="849" t="s">
        <v>899</v>
      </c>
      <c r="DQ1" s="849"/>
      <c r="DR1" s="876" t="s">
        <v>816</v>
      </c>
      <c r="DS1" s="876"/>
      <c r="DT1" s="874" t="s">
        <v>731</v>
      </c>
      <c r="DU1" s="874"/>
      <c r="DV1" s="849" t="s">
        <v>898</v>
      </c>
      <c r="DW1" s="849"/>
      <c r="DX1" s="876" t="s">
        <v>816</v>
      </c>
      <c r="DY1" s="876"/>
      <c r="DZ1" s="874" t="s">
        <v>731</v>
      </c>
      <c r="EA1" s="874"/>
      <c r="EB1" s="849" t="s">
        <v>897</v>
      </c>
      <c r="EC1" s="849"/>
      <c r="ED1" s="876" t="s">
        <v>816</v>
      </c>
      <c r="EE1" s="876"/>
      <c r="EF1" s="874" t="s">
        <v>731</v>
      </c>
      <c r="EG1" s="874"/>
      <c r="EH1" s="849" t="s">
        <v>883</v>
      </c>
      <c r="EI1" s="849"/>
      <c r="EJ1" s="876" t="s">
        <v>816</v>
      </c>
      <c r="EK1" s="876"/>
      <c r="EL1" s="874" t="s">
        <v>936</v>
      </c>
      <c r="EM1" s="874"/>
      <c r="EN1" s="849" t="s">
        <v>922</v>
      </c>
      <c r="EO1" s="849"/>
      <c r="EP1" s="876" t="s">
        <v>816</v>
      </c>
      <c r="EQ1" s="876"/>
      <c r="ER1" s="874" t="s">
        <v>950</v>
      </c>
      <c r="ES1" s="874"/>
      <c r="ET1" s="849" t="s">
        <v>937</v>
      </c>
      <c r="EU1" s="849"/>
      <c r="EV1" s="876" t="s">
        <v>816</v>
      </c>
      <c r="EW1" s="876"/>
      <c r="EX1" s="874" t="s">
        <v>530</v>
      </c>
      <c r="EY1" s="874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0" t="s">
        <v>782</v>
      </c>
      <c r="CU19" s="8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3" t="s">
        <v>1546</v>
      </c>
      <c r="FF21" s="873"/>
      <c r="FG21" s="8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N1" zoomScaleNormal="100" workbookViewId="0">
      <selection activeCell="KY25" sqref="KY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90" t="s">
        <v>1209</v>
      </c>
      <c r="B1" s="890"/>
      <c r="C1" s="857" t="s">
        <v>292</v>
      </c>
      <c r="D1" s="857"/>
      <c r="E1" s="855" t="s">
        <v>1010</v>
      </c>
      <c r="F1" s="855"/>
      <c r="G1" s="890" t="s">
        <v>1210</v>
      </c>
      <c r="H1" s="890"/>
      <c r="I1" s="857" t="s">
        <v>292</v>
      </c>
      <c r="J1" s="857"/>
      <c r="K1" s="855" t="s">
        <v>1011</v>
      </c>
      <c r="L1" s="855"/>
      <c r="M1" s="890" t="s">
        <v>1211</v>
      </c>
      <c r="N1" s="890"/>
      <c r="O1" s="857" t="s">
        <v>292</v>
      </c>
      <c r="P1" s="857"/>
      <c r="Q1" s="855" t="s">
        <v>1057</v>
      </c>
      <c r="R1" s="855"/>
      <c r="S1" s="890" t="s">
        <v>1212</v>
      </c>
      <c r="T1" s="890"/>
      <c r="U1" s="857" t="s">
        <v>292</v>
      </c>
      <c r="V1" s="857"/>
      <c r="W1" s="855" t="s">
        <v>627</v>
      </c>
      <c r="X1" s="855"/>
      <c r="Y1" s="890" t="s">
        <v>1213</v>
      </c>
      <c r="Z1" s="890"/>
      <c r="AA1" s="857" t="s">
        <v>292</v>
      </c>
      <c r="AB1" s="857"/>
      <c r="AC1" s="855" t="s">
        <v>1084</v>
      </c>
      <c r="AD1" s="855"/>
      <c r="AE1" s="890" t="s">
        <v>1214</v>
      </c>
      <c r="AF1" s="890"/>
      <c r="AG1" s="857" t="s">
        <v>292</v>
      </c>
      <c r="AH1" s="857"/>
      <c r="AI1" s="855" t="s">
        <v>1134</v>
      </c>
      <c r="AJ1" s="855"/>
      <c r="AK1" s="890" t="s">
        <v>1217</v>
      </c>
      <c r="AL1" s="890"/>
      <c r="AM1" s="857" t="s">
        <v>1132</v>
      </c>
      <c r="AN1" s="857"/>
      <c r="AO1" s="855" t="s">
        <v>1133</v>
      </c>
      <c r="AP1" s="855"/>
      <c r="AQ1" s="890" t="s">
        <v>1218</v>
      </c>
      <c r="AR1" s="890"/>
      <c r="AS1" s="857" t="s">
        <v>1132</v>
      </c>
      <c r="AT1" s="857"/>
      <c r="AU1" s="855" t="s">
        <v>1178</v>
      </c>
      <c r="AV1" s="855"/>
      <c r="AW1" s="890" t="s">
        <v>1215</v>
      </c>
      <c r="AX1" s="890"/>
      <c r="AY1" s="855" t="s">
        <v>1241</v>
      </c>
      <c r="AZ1" s="855"/>
      <c r="BA1" s="890" t="s">
        <v>1215</v>
      </c>
      <c r="BB1" s="890"/>
      <c r="BC1" s="857" t="s">
        <v>816</v>
      </c>
      <c r="BD1" s="857"/>
      <c r="BE1" s="855" t="s">
        <v>1208</v>
      </c>
      <c r="BF1" s="855"/>
      <c r="BG1" s="890" t="s">
        <v>1216</v>
      </c>
      <c r="BH1" s="890"/>
      <c r="BI1" s="857" t="s">
        <v>816</v>
      </c>
      <c r="BJ1" s="857"/>
      <c r="BK1" s="855" t="s">
        <v>1208</v>
      </c>
      <c r="BL1" s="855"/>
      <c r="BM1" s="890" t="s">
        <v>1226</v>
      </c>
      <c r="BN1" s="890"/>
      <c r="BO1" s="857" t="s">
        <v>816</v>
      </c>
      <c r="BP1" s="857"/>
      <c r="BQ1" s="855" t="s">
        <v>1244</v>
      </c>
      <c r="BR1" s="855"/>
      <c r="BS1" s="890" t="s">
        <v>1243</v>
      </c>
      <c r="BT1" s="890"/>
      <c r="BU1" s="857" t="s">
        <v>816</v>
      </c>
      <c r="BV1" s="857"/>
      <c r="BW1" s="855" t="s">
        <v>1248</v>
      </c>
      <c r="BX1" s="855"/>
      <c r="BY1" s="890" t="s">
        <v>1270</v>
      </c>
      <c r="BZ1" s="890"/>
      <c r="CA1" s="857" t="s">
        <v>816</v>
      </c>
      <c r="CB1" s="857"/>
      <c r="CC1" s="855" t="s">
        <v>1244</v>
      </c>
      <c r="CD1" s="855"/>
      <c r="CE1" s="890" t="s">
        <v>1291</v>
      </c>
      <c r="CF1" s="890"/>
      <c r="CG1" s="857" t="s">
        <v>816</v>
      </c>
      <c r="CH1" s="857"/>
      <c r="CI1" s="855" t="s">
        <v>1248</v>
      </c>
      <c r="CJ1" s="855"/>
      <c r="CK1" s="890" t="s">
        <v>1307</v>
      </c>
      <c r="CL1" s="890"/>
      <c r="CM1" s="857" t="s">
        <v>816</v>
      </c>
      <c r="CN1" s="857"/>
      <c r="CO1" s="855" t="s">
        <v>1244</v>
      </c>
      <c r="CP1" s="855"/>
      <c r="CQ1" s="890" t="s">
        <v>1335</v>
      </c>
      <c r="CR1" s="890"/>
      <c r="CS1" s="880" t="s">
        <v>816</v>
      </c>
      <c r="CT1" s="880"/>
      <c r="CU1" s="855" t="s">
        <v>1391</v>
      </c>
      <c r="CV1" s="855"/>
      <c r="CW1" s="890" t="s">
        <v>1374</v>
      </c>
      <c r="CX1" s="890"/>
      <c r="CY1" s="880" t="s">
        <v>816</v>
      </c>
      <c r="CZ1" s="880"/>
      <c r="DA1" s="855" t="s">
        <v>1597</v>
      </c>
      <c r="DB1" s="855"/>
      <c r="DC1" s="890" t="s">
        <v>1394</v>
      </c>
      <c r="DD1" s="890"/>
      <c r="DE1" s="880" t="s">
        <v>816</v>
      </c>
      <c r="DF1" s="880"/>
      <c r="DG1" s="855" t="s">
        <v>1491</v>
      </c>
      <c r="DH1" s="855"/>
      <c r="DI1" s="890" t="s">
        <v>1594</v>
      </c>
      <c r="DJ1" s="890"/>
      <c r="DK1" s="880" t="s">
        <v>816</v>
      </c>
      <c r="DL1" s="880"/>
      <c r="DM1" s="855" t="s">
        <v>1391</v>
      </c>
      <c r="DN1" s="855"/>
      <c r="DO1" s="890" t="s">
        <v>1595</v>
      </c>
      <c r="DP1" s="890"/>
      <c r="DQ1" s="880" t="s">
        <v>816</v>
      </c>
      <c r="DR1" s="880"/>
      <c r="DS1" s="855" t="s">
        <v>1590</v>
      </c>
      <c r="DT1" s="855"/>
      <c r="DU1" s="890" t="s">
        <v>1596</v>
      </c>
      <c r="DV1" s="890"/>
      <c r="DW1" s="880" t="s">
        <v>816</v>
      </c>
      <c r="DX1" s="880"/>
      <c r="DY1" s="855" t="s">
        <v>1616</v>
      </c>
      <c r="DZ1" s="855"/>
      <c r="EA1" s="879" t="s">
        <v>1611</v>
      </c>
      <c r="EB1" s="879"/>
      <c r="EC1" s="880" t="s">
        <v>816</v>
      </c>
      <c r="ED1" s="880"/>
      <c r="EE1" s="855" t="s">
        <v>1590</v>
      </c>
      <c r="EF1" s="855"/>
      <c r="EG1" s="361"/>
      <c r="EH1" s="879" t="s">
        <v>1641</v>
      </c>
      <c r="EI1" s="879"/>
      <c r="EJ1" s="880" t="s">
        <v>816</v>
      </c>
      <c r="EK1" s="880"/>
      <c r="EL1" s="855" t="s">
        <v>1675</v>
      </c>
      <c r="EM1" s="855"/>
      <c r="EN1" s="879" t="s">
        <v>1666</v>
      </c>
      <c r="EO1" s="879"/>
      <c r="EP1" s="880" t="s">
        <v>816</v>
      </c>
      <c r="EQ1" s="880"/>
      <c r="ER1" s="855" t="s">
        <v>1715</v>
      </c>
      <c r="ES1" s="855"/>
      <c r="ET1" s="879" t="s">
        <v>1708</v>
      </c>
      <c r="EU1" s="879"/>
      <c r="EV1" s="880" t="s">
        <v>816</v>
      </c>
      <c r="EW1" s="880"/>
      <c r="EX1" s="855" t="s">
        <v>1616</v>
      </c>
      <c r="EY1" s="855"/>
      <c r="EZ1" s="879" t="s">
        <v>1743</v>
      </c>
      <c r="FA1" s="879"/>
      <c r="FB1" s="880" t="s">
        <v>816</v>
      </c>
      <c r="FC1" s="880"/>
      <c r="FD1" s="855" t="s">
        <v>1597</v>
      </c>
      <c r="FE1" s="855"/>
      <c r="FF1" s="879" t="s">
        <v>1782</v>
      </c>
      <c r="FG1" s="879"/>
      <c r="FH1" s="880" t="s">
        <v>816</v>
      </c>
      <c r="FI1" s="880"/>
      <c r="FJ1" s="855" t="s">
        <v>1391</v>
      </c>
      <c r="FK1" s="855"/>
      <c r="FL1" s="879" t="s">
        <v>1817</v>
      </c>
      <c r="FM1" s="879"/>
      <c r="FN1" s="880" t="s">
        <v>816</v>
      </c>
      <c r="FO1" s="880"/>
      <c r="FP1" s="855" t="s">
        <v>1864</v>
      </c>
      <c r="FQ1" s="855"/>
      <c r="FR1" s="879" t="s">
        <v>1853</v>
      </c>
      <c r="FS1" s="879"/>
      <c r="FT1" s="880" t="s">
        <v>816</v>
      </c>
      <c r="FU1" s="880"/>
      <c r="FV1" s="855" t="s">
        <v>1864</v>
      </c>
      <c r="FW1" s="855"/>
      <c r="FX1" s="879" t="s">
        <v>1967</v>
      </c>
      <c r="FY1" s="879"/>
      <c r="FZ1" s="880" t="s">
        <v>816</v>
      </c>
      <c r="GA1" s="880"/>
      <c r="GB1" s="855" t="s">
        <v>1616</v>
      </c>
      <c r="GC1" s="855"/>
      <c r="GD1" s="879" t="s">
        <v>1968</v>
      </c>
      <c r="GE1" s="879"/>
      <c r="GF1" s="880" t="s">
        <v>816</v>
      </c>
      <c r="GG1" s="880"/>
      <c r="GH1" s="855" t="s">
        <v>1590</v>
      </c>
      <c r="GI1" s="855"/>
      <c r="GJ1" s="879" t="s">
        <v>1977</v>
      </c>
      <c r="GK1" s="879"/>
      <c r="GL1" s="880" t="s">
        <v>816</v>
      </c>
      <c r="GM1" s="880"/>
      <c r="GN1" s="855" t="s">
        <v>1590</v>
      </c>
      <c r="GO1" s="855"/>
      <c r="GP1" s="879" t="s">
        <v>2019</v>
      </c>
      <c r="GQ1" s="879"/>
      <c r="GR1" s="880" t="s">
        <v>816</v>
      </c>
      <c r="GS1" s="880"/>
      <c r="GT1" s="855" t="s">
        <v>1675</v>
      </c>
      <c r="GU1" s="855"/>
      <c r="GV1" s="879" t="s">
        <v>2048</v>
      </c>
      <c r="GW1" s="879"/>
      <c r="GX1" s="880" t="s">
        <v>816</v>
      </c>
      <c r="GY1" s="880"/>
      <c r="GZ1" s="855" t="s">
        <v>2087</v>
      </c>
      <c r="HA1" s="855"/>
      <c r="HB1" s="879" t="s">
        <v>2107</v>
      </c>
      <c r="HC1" s="879"/>
      <c r="HD1" s="880" t="s">
        <v>816</v>
      </c>
      <c r="HE1" s="880"/>
      <c r="HF1" s="855" t="s">
        <v>1715</v>
      </c>
      <c r="HG1" s="855"/>
      <c r="HH1" s="879" t="s">
        <v>2120</v>
      </c>
      <c r="HI1" s="879"/>
      <c r="HJ1" s="880" t="s">
        <v>816</v>
      </c>
      <c r="HK1" s="880"/>
      <c r="HL1" s="855" t="s">
        <v>1391</v>
      </c>
      <c r="HM1" s="855"/>
      <c r="HN1" s="879" t="s">
        <v>2166</v>
      </c>
      <c r="HO1" s="879"/>
      <c r="HP1" s="880" t="s">
        <v>816</v>
      </c>
      <c r="HQ1" s="880"/>
      <c r="HR1" s="855" t="s">
        <v>1391</v>
      </c>
      <c r="HS1" s="855"/>
      <c r="HT1" s="879" t="s">
        <v>2201</v>
      </c>
      <c r="HU1" s="879"/>
      <c r="HV1" s="880" t="s">
        <v>816</v>
      </c>
      <c r="HW1" s="880"/>
      <c r="HX1" s="855" t="s">
        <v>1616</v>
      </c>
      <c r="HY1" s="855"/>
      <c r="HZ1" s="879" t="s">
        <v>2246</v>
      </c>
      <c r="IA1" s="879"/>
      <c r="IB1" s="880" t="s">
        <v>816</v>
      </c>
      <c r="IC1" s="880"/>
      <c r="ID1" s="855" t="s">
        <v>1715</v>
      </c>
      <c r="IE1" s="855"/>
      <c r="IF1" s="879" t="s">
        <v>2312</v>
      </c>
      <c r="IG1" s="879"/>
      <c r="IH1" s="880" t="s">
        <v>816</v>
      </c>
      <c r="II1" s="880"/>
      <c r="IJ1" s="855" t="s">
        <v>1590</v>
      </c>
      <c r="IK1" s="855"/>
      <c r="IL1" s="879" t="s">
        <v>2382</v>
      </c>
      <c r="IM1" s="879"/>
      <c r="IN1" s="880" t="s">
        <v>816</v>
      </c>
      <c r="IO1" s="880"/>
      <c r="IP1" s="855" t="s">
        <v>1616</v>
      </c>
      <c r="IQ1" s="855"/>
      <c r="IR1" s="879" t="s">
        <v>2560</v>
      </c>
      <c r="IS1" s="879"/>
      <c r="IT1" s="880" t="s">
        <v>816</v>
      </c>
      <c r="IU1" s="880"/>
      <c r="IV1" s="855" t="s">
        <v>1748</v>
      </c>
      <c r="IW1" s="855"/>
      <c r="IX1" s="879" t="s">
        <v>2559</v>
      </c>
      <c r="IY1" s="879"/>
      <c r="IZ1" s="880" t="s">
        <v>816</v>
      </c>
      <c r="JA1" s="880"/>
      <c r="JB1" s="855" t="s">
        <v>1864</v>
      </c>
      <c r="JC1" s="855"/>
      <c r="JD1" s="879" t="s">
        <v>2600</v>
      </c>
      <c r="JE1" s="879"/>
      <c r="JF1" s="880" t="s">
        <v>816</v>
      </c>
      <c r="JG1" s="880"/>
      <c r="JH1" s="855" t="s">
        <v>1748</v>
      </c>
      <c r="JI1" s="855"/>
      <c r="JJ1" s="879" t="s">
        <v>2648</v>
      </c>
      <c r="JK1" s="879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24909.530000000002</v>
      </c>
      <c r="KR2" s="334" t="s">
        <v>296</v>
      </c>
      <c r="KS2" s="273">
        <f>KQ2+KO4-KU3</f>
        <v>7355.1299999999464</v>
      </c>
      <c r="KT2" s="789" t="s">
        <v>3020</v>
      </c>
      <c r="KU2" s="268">
        <v>-50000</v>
      </c>
      <c r="KV2" s="493"/>
    </row>
    <row r="3" spans="1:309">
      <c r="A3" s="839" t="s">
        <v>991</v>
      </c>
      <c r="B3" s="839"/>
      <c r="E3" s="170" t="s">
        <v>233</v>
      </c>
      <c r="F3" s="174">
        <f>F2-F4</f>
        <v>17</v>
      </c>
      <c r="G3" s="839" t="s">
        <v>991</v>
      </c>
      <c r="H3" s="839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4131.8399999999465</v>
      </c>
      <c r="KT3" s="789" t="s">
        <v>3046</v>
      </c>
      <c r="KU3" s="363">
        <f>SUM(KU10:KU41)</f>
        <v>309110.04000000004</v>
      </c>
      <c r="KV3" s="493"/>
    </row>
    <row r="4" spans="1:309" ht="12.75" customHeight="1" thickBot="1">
      <c r="A4" s="839"/>
      <c r="B4" s="839"/>
      <c r="E4" s="170" t="s">
        <v>352</v>
      </c>
      <c r="F4" s="174">
        <f>SUM(F14:F57)</f>
        <v>12750</v>
      </c>
      <c r="G4" s="839"/>
      <c r="H4" s="839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>
        <v>17451.73</v>
      </c>
      <c r="KR4" s="789" t="s">
        <v>1203</v>
      </c>
      <c r="KS4" s="799">
        <f>KS2-KS5</f>
        <v>-1.5500000000520231</v>
      </c>
      <c r="KT4" s="779">
        <v>7000</v>
      </c>
      <c r="KU4" s="780">
        <v>45342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SUM(KS6:KS54)</f>
        <v>7356.6799999999985</v>
      </c>
      <c r="KT5" s="781">
        <v>150000</v>
      </c>
      <c r="KU5" s="782">
        <v>45356</v>
      </c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20000</v>
      </c>
      <c r="KU6" s="782">
        <v>45370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45384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30000</v>
      </c>
      <c r="KU8" s="782">
        <v>45398</v>
      </c>
      <c r="KV8" s="811"/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20000</v>
      </c>
      <c r="KU9" s="782">
        <v>45412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643" t="s">
        <v>3004</v>
      </c>
      <c r="KU10" s="785">
        <f>SUM(KT4:KT9)</f>
        <v>247000</v>
      </c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789" t="s">
        <v>2908</v>
      </c>
      <c r="KU11" s="268">
        <v>-70600</v>
      </c>
      <c r="KV11" s="493"/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5">
        <v>6.48</v>
      </c>
      <c r="KT12" s="789" t="s">
        <v>3017</v>
      </c>
      <c r="KU12" s="268">
        <v>-123206</v>
      </c>
      <c r="KV12" s="493">
        <v>45228</v>
      </c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81" t="s">
        <v>2844</v>
      </c>
      <c r="KQ13" s="881"/>
      <c r="KR13" s="346" t="s">
        <v>3095</v>
      </c>
      <c r="KS13" s="789">
        <v>43.2</v>
      </c>
      <c r="KT13" s="2">
        <f>127017-200-3611</f>
        <v>123206</v>
      </c>
      <c r="KU13" s="268" t="s">
        <v>2985</v>
      </c>
      <c r="KV13" s="493"/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4" t="s">
        <v>1504</v>
      </c>
      <c r="DP14" s="885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9" t="s">
        <v>2151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795" t="s">
        <v>3005</v>
      </c>
      <c r="KU14" s="399">
        <v>-87000</v>
      </c>
      <c r="KV14" s="493">
        <v>45225</v>
      </c>
      <c r="KW14" s="801" t="s">
        <v>3068</v>
      </c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81" t="s">
        <v>2844</v>
      </c>
      <c r="KE15" s="881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6" t="s">
        <v>2574</v>
      </c>
      <c r="KU15" s="268">
        <v>-4000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4">
        <f>111.95+16.63</f>
        <v>128.58000000000001</v>
      </c>
      <c r="KT16" s="802" t="s">
        <v>3019</v>
      </c>
      <c r="KU16" s="268">
        <v>0</v>
      </c>
      <c r="KV16" s="108" t="s">
        <v>3104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796" t="s">
        <v>2916</v>
      </c>
      <c r="KU17" s="268">
        <v>101064</v>
      </c>
      <c r="KV17" s="493" t="s">
        <v>3109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4" t="s">
        <v>1474</v>
      </c>
      <c r="DJ18" s="885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830" t="s">
        <v>3003</v>
      </c>
      <c r="KU18" s="268">
        <v>232000</v>
      </c>
      <c r="KV18" s="493" t="s">
        <v>3111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794" t="s">
        <v>2886</v>
      </c>
      <c r="KU19" s="492"/>
      <c r="KV19" s="493"/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5" t="s">
        <v>3007</v>
      </c>
      <c r="KU20" s="399">
        <v>-354</v>
      </c>
      <c r="KV20" s="493" t="s">
        <v>3092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900" t="s">
        <v>507</v>
      </c>
      <c r="N21" s="900"/>
      <c r="Q21" s="166" t="s">
        <v>365</v>
      </c>
      <c r="S21" s="900" t="s">
        <v>507</v>
      </c>
      <c r="T21" s="900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7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205" t="s">
        <v>3086</v>
      </c>
      <c r="KU21" s="2">
        <f>KT22-0.99*195000</f>
        <v>-57103</v>
      </c>
      <c r="KV21" s="108">
        <v>45227</v>
      </c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5" t="s">
        <v>990</v>
      </c>
      <c r="N22" s="895"/>
      <c r="Q22" s="166" t="s">
        <v>369</v>
      </c>
      <c r="S22" s="895" t="s">
        <v>990</v>
      </c>
      <c r="T22" s="895"/>
      <c r="W22" s="244" t="s">
        <v>1019</v>
      </c>
      <c r="X22" s="142">
        <v>0</v>
      </c>
      <c r="Y22" s="900" t="s">
        <v>507</v>
      </c>
      <c r="Z22" s="900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7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40" t="s">
        <v>2136</v>
      </c>
      <c r="IU22" s="840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36">
        <v>135947</v>
      </c>
      <c r="KU22" s="793"/>
      <c r="KV22" s="493"/>
      <c r="KW22" s="399"/>
    </row>
    <row r="23" spans="1:309">
      <c r="A23" s="900" t="s">
        <v>507</v>
      </c>
      <c r="B23" s="900"/>
      <c r="E23" s="164" t="s">
        <v>237</v>
      </c>
      <c r="F23" s="166"/>
      <c r="G23" s="900" t="s">
        <v>507</v>
      </c>
      <c r="H23" s="900"/>
      <c r="K23" s="244" t="s">
        <v>1019</v>
      </c>
      <c r="L23" s="142">
        <v>0</v>
      </c>
      <c r="M23" s="862"/>
      <c r="N23" s="862"/>
      <c r="Q23" s="166" t="s">
        <v>1056</v>
      </c>
      <c r="S23" s="862"/>
      <c r="T23" s="862"/>
      <c r="W23" s="244" t="s">
        <v>1027</v>
      </c>
      <c r="X23" s="205">
        <v>0</v>
      </c>
      <c r="Y23" s="895" t="s">
        <v>990</v>
      </c>
      <c r="Z23" s="895"/>
      <c r="AC23"/>
      <c r="AE23" s="900" t="s">
        <v>507</v>
      </c>
      <c r="AF23" s="900"/>
      <c r="AI23"/>
      <c r="AK23" s="900" t="s">
        <v>507</v>
      </c>
      <c r="AL23" s="900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6" t="s">
        <v>1536</v>
      </c>
      <c r="EF23" s="886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7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7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0" t="s">
        <v>2136</v>
      </c>
      <c r="HK23" s="840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40" t="s">
        <v>2136</v>
      </c>
      <c r="HW23" s="840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792" t="s">
        <v>2673</v>
      </c>
      <c r="KU23" s="268">
        <v>2600</v>
      </c>
      <c r="KV23" s="493">
        <v>45228</v>
      </c>
      <c r="KW23" s="736"/>
    </row>
    <row r="24" spans="1:309">
      <c r="A24" s="895" t="s">
        <v>990</v>
      </c>
      <c r="B24" s="895"/>
      <c r="E24" s="164" t="s">
        <v>139</v>
      </c>
      <c r="F24" s="166"/>
      <c r="G24" s="895" t="s">
        <v>990</v>
      </c>
      <c r="H24" s="895"/>
      <c r="K24" s="244" t="s">
        <v>1027</v>
      </c>
      <c r="L24" s="205">
        <v>0</v>
      </c>
      <c r="M24" s="862"/>
      <c r="N24" s="862"/>
      <c r="Q24" s="244" t="s">
        <v>1029</v>
      </c>
      <c r="R24" s="142">
        <v>0</v>
      </c>
      <c r="S24" s="862"/>
      <c r="T24" s="862"/>
      <c r="W24" s="244" t="s">
        <v>1050</v>
      </c>
      <c r="X24" s="142">
        <v>910.17</v>
      </c>
      <c r="Y24" s="862"/>
      <c r="Z24" s="862"/>
      <c r="AC24" s="248" t="s">
        <v>1083</v>
      </c>
      <c r="AD24" s="142">
        <v>90</v>
      </c>
      <c r="AE24" s="895" t="s">
        <v>990</v>
      </c>
      <c r="AF24" s="895"/>
      <c r="AI24" s="245" t="s">
        <v>1101</v>
      </c>
      <c r="AJ24" s="142">
        <v>30</v>
      </c>
      <c r="AK24" s="895" t="s">
        <v>990</v>
      </c>
      <c r="AL24" s="895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5"/>
      <c r="BH24" s="895"/>
      <c r="BK24" s="266" t="s">
        <v>1222</v>
      </c>
      <c r="BL24" s="205">
        <v>48.54</v>
      </c>
      <c r="BM24" s="895"/>
      <c r="BN24" s="895"/>
      <c r="BQ24" s="266" t="s">
        <v>1051</v>
      </c>
      <c r="BR24" s="205">
        <v>50.15</v>
      </c>
      <c r="BS24" s="895" t="s">
        <v>1245</v>
      </c>
      <c r="BT24" s="895"/>
      <c r="BW24" s="266" t="s">
        <v>1051</v>
      </c>
      <c r="BX24" s="205">
        <v>48.54</v>
      </c>
      <c r="BY24" s="895"/>
      <c r="BZ24" s="895"/>
      <c r="CC24" s="266" t="s">
        <v>1051</v>
      </c>
      <c r="CD24" s="205">
        <v>142.91</v>
      </c>
      <c r="CE24" s="895"/>
      <c r="CF24" s="895"/>
      <c r="CI24" s="266" t="s">
        <v>1312</v>
      </c>
      <c r="CJ24" s="205">
        <v>35.049999999999997</v>
      </c>
      <c r="CK24" s="862"/>
      <c r="CL24" s="862"/>
      <c r="CO24" s="266" t="s">
        <v>1286</v>
      </c>
      <c r="CP24" s="205">
        <v>153.41</v>
      </c>
      <c r="CQ24" s="862" t="s">
        <v>1327</v>
      </c>
      <c r="CR24" s="862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7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3087</v>
      </c>
      <c r="KQ24" s="789">
        <v>1895.66</v>
      </c>
      <c r="KR24" s="143" t="s">
        <v>3032</v>
      </c>
      <c r="KS24" s="61">
        <v>30</v>
      </c>
      <c r="KT24" s="796" t="s">
        <v>2674</v>
      </c>
      <c r="KU24" s="831">
        <v>239</v>
      </c>
      <c r="KV24" s="493">
        <v>45228</v>
      </c>
      <c r="KW24" s="430"/>
    </row>
    <row r="25" spans="1:309">
      <c r="A25" s="862"/>
      <c r="B25" s="862"/>
      <c r="E25" s="198" t="s">
        <v>362</v>
      </c>
      <c r="F25" s="170"/>
      <c r="G25" s="862"/>
      <c r="H25" s="862"/>
      <c r="K25" s="244" t="s">
        <v>1018</v>
      </c>
      <c r="L25" s="142">
        <f>910+40</f>
        <v>950</v>
      </c>
      <c r="M25" s="862"/>
      <c r="N25" s="862"/>
      <c r="Q25" s="244" t="s">
        <v>1026</v>
      </c>
      <c r="R25" s="142">
        <v>0</v>
      </c>
      <c r="S25" s="862"/>
      <c r="T25" s="862"/>
      <c r="W25" s="143" t="s">
        <v>1085</v>
      </c>
      <c r="X25" s="142">
        <v>110.58</v>
      </c>
      <c r="Y25" s="862"/>
      <c r="Z25" s="862"/>
      <c r="AE25" s="862"/>
      <c r="AF25" s="862"/>
      <c r="AK25" s="862"/>
      <c r="AL25" s="862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2"/>
      <c r="AX25" s="862"/>
      <c r="AY25" s="143"/>
      <c r="AZ25" s="205"/>
      <c r="BA25" s="862"/>
      <c r="BB25" s="862"/>
      <c r="BE25" s="143" t="s">
        <v>1195</v>
      </c>
      <c r="BF25" s="205">
        <f>6.5*2</f>
        <v>13</v>
      </c>
      <c r="BG25" s="862"/>
      <c r="BH25" s="862"/>
      <c r="BK25" s="266" t="s">
        <v>1195</v>
      </c>
      <c r="BL25" s="205">
        <f>6.5*2</f>
        <v>13</v>
      </c>
      <c r="BM25" s="862"/>
      <c r="BN25" s="862"/>
      <c r="BQ25" s="266" t="s">
        <v>1195</v>
      </c>
      <c r="BR25" s="205">
        <v>13</v>
      </c>
      <c r="BS25" s="862"/>
      <c r="BT25" s="862"/>
      <c r="BW25" s="266" t="s">
        <v>1195</v>
      </c>
      <c r="BX25" s="205">
        <v>13</v>
      </c>
      <c r="BY25" s="862"/>
      <c r="BZ25" s="862"/>
      <c r="CC25" s="266" t="s">
        <v>1195</v>
      </c>
      <c r="CD25" s="205">
        <v>13</v>
      </c>
      <c r="CE25" s="862"/>
      <c r="CF25" s="862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1" t="s">
        <v>1536</v>
      </c>
      <c r="DZ25" s="892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6" t="s">
        <v>1536</v>
      </c>
      <c r="ES25" s="886"/>
      <c r="ET25" s="1" t="s">
        <v>1703</v>
      </c>
      <c r="EU25" s="272">
        <v>20000</v>
      </c>
      <c r="EW25" s="887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40" t="s">
        <v>2136</v>
      </c>
      <c r="IC25" s="840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3088</v>
      </c>
      <c r="KQ25" s="824"/>
      <c r="KR25" s="143" t="s">
        <v>3024</v>
      </c>
      <c r="KS25" s="61">
        <v>100</v>
      </c>
      <c r="KT25" s="796" t="s">
        <v>2675</v>
      </c>
      <c r="KU25" s="430">
        <v>1960</v>
      </c>
      <c r="KV25" s="493">
        <v>45228</v>
      </c>
      <c r="KW25" s="268"/>
    </row>
    <row r="26" spans="1:309">
      <c r="A26" s="862"/>
      <c r="B26" s="862"/>
      <c r="F26" s="194"/>
      <c r="G26" s="862"/>
      <c r="H26" s="862"/>
      <c r="K26"/>
      <c r="M26" s="896" t="s">
        <v>506</v>
      </c>
      <c r="N26" s="896"/>
      <c r="Q26" s="244" t="s">
        <v>1019</v>
      </c>
      <c r="R26" s="142">
        <v>0</v>
      </c>
      <c r="S26" s="896" t="s">
        <v>506</v>
      </c>
      <c r="T26" s="896"/>
      <c r="W26" s="143" t="s">
        <v>1051</v>
      </c>
      <c r="X26" s="142">
        <v>60.75</v>
      </c>
      <c r="Y26" s="862"/>
      <c r="Z26" s="862"/>
      <c r="AC26" s="219" t="s">
        <v>1092</v>
      </c>
      <c r="AD26" s="219"/>
      <c r="AE26" s="896" t="s">
        <v>506</v>
      </c>
      <c r="AF26" s="896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6" t="s">
        <v>1536</v>
      </c>
      <c r="EY26" s="886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40" t="s">
        <v>2136</v>
      </c>
      <c r="HQ26" s="840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3089</v>
      </c>
      <c r="KR26" s="143" t="s">
        <v>3023</v>
      </c>
      <c r="KS26" s="444" t="s">
        <v>3061</v>
      </c>
      <c r="KT26" s="796" t="s">
        <v>2949</v>
      </c>
      <c r="KU26" s="268">
        <v>10</v>
      </c>
      <c r="KV26" s="493">
        <v>45228</v>
      </c>
      <c r="KW26" s="268"/>
    </row>
    <row r="27" spans="1:309" ht="12.75" customHeight="1">
      <c r="A27" s="862"/>
      <c r="B27" s="862"/>
      <c r="E27" s="193" t="s">
        <v>360</v>
      </c>
      <c r="F27" s="194"/>
      <c r="G27" s="862"/>
      <c r="H27" s="862"/>
      <c r="K27" s="143" t="s">
        <v>1017</v>
      </c>
      <c r="L27" s="142">
        <f>60</f>
        <v>60</v>
      </c>
      <c r="M27" s="896" t="s">
        <v>992</v>
      </c>
      <c r="N27" s="896"/>
      <c r="Q27" s="244" t="s">
        <v>1073</v>
      </c>
      <c r="R27" s="205">
        <v>200</v>
      </c>
      <c r="S27" s="896" t="s">
        <v>992</v>
      </c>
      <c r="T27" s="896"/>
      <c r="W27" s="143" t="s">
        <v>1016</v>
      </c>
      <c r="X27" s="142">
        <v>61.35</v>
      </c>
      <c r="Y27" s="896" t="s">
        <v>506</v>
      </c>
      <c r="Z27" s="896"/>
      <c r="AC27" s="219" t="s">
        <v>1088</v>
      </c>
      <c r="AD27" s="219">
        <f>53+207+63</f>
        <v>323</v>
      </c>
      <c r="AE27" s="896" t="s">
        <v>992</v>
      </c>
      <c r="AF27" s="896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6" t="s">
        <v>1747</v>
      </c>
      <c r="FE27" s="886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3090</v>
      </c>
      <c r="KR27" s="143" t="s">
        <v>3023</v>
      </c>
      <c r="KS27" s="444">
        <v>131.87</v>
      </c>
      <c r="KT27" s="795" t="s">
        <v>3067</v>
      </c>
      <c r="KU27" s="2">
        <v>100</v>
      </c>
      <c r="KV27" s="493">
        <v>45228</v>
      </c>
      <c r="KW27" s="430"/>
    </row>
    <row r="28" spans="1:309">
      <c r="A28" s="896" t="s">
        <v>506</v>
      </c>
      <c r="B28" s="896"/>
      <c r="E28" s="193" t="s">
        <v>282</v>
      </c>
      <c r="F28" s="194"/>
      <c r="G28" s="896" t="s">
        <v>506</v>
      </c>
      <c r="H28" s="896"/>
      <c r="K28" s="143" t="s">
        <v>1016</v>
      </c>
      <c r="L28" s="142">
        <v>0</v>
      </c>
      <c r="M28" s="898" t="s">
        <v>93</v>
      </c>
      <c r="N28" s="898"/>
      <c r="Q28" s="244" t="s">
        <v>1050</v>
      </c>
      <c r="R28" s="142">
        <v>0</v>
      </c>
      <c r="S28" s="898" t="s">
        <v>93</v>
      </c>
      <c r="T28" s="898"/>
      <c r="W28" s="143" t="s">
        <v>1015</v>
      </c>
      <c r="X28" s="142">
        <v>64</v>
      </c>
      <c r="Y28" s="896" t="s">
        <v>992</v>
      </c>
      <c r="Z28" s="896"/>
      <c r="AC28" s="219" t="s">
        <v>1089</v>
      </c>
      <c r="AD28" s="219">
        <f>63+46</f>
        <v>109</v>
      </c>
      <c r="AE28" s="898" t="s">
        <v>93</v>
      </c>
      <c r="AF28" s="898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6" t="s">
        <v>1536</v>
      </c>
      <c r="EM28" s="886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40" t="s">
        <v>2136</v>
      </c>
      <c r="JA28" s="840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7" t="s">
        <v>2393</v>
      </c>
      <c r="KU28" s="2">
        <v>1000</v>
      </c>
    </row>
    <row r="29" spans="1:309">
      <c r="A29" s="896" t="s">
        <v>992</v>
      </c>
      <c r="B29" s="896"/>
      <c r="E29" s="193" t="s">
        <v>372</v>
      </c>
      <c r="F29" s="194"/>
      <c r="G29" s="896" t="s">
        <v>992</v>
      </c>
      <c r="H29" s="896"/>
      <c r="K29" s="143" t="s">
        <v>1015</v>
      </c>
      <c r="L29" s="142">
        <v>64</v>
      </c>
      <c r="M29" s="862" t="s">
        <v>385</v>
      </c>
      <c r="N29" s="862"/>
      <c r="Q29"/>
      <c r="S29" s="862" t="s">
        <v>385</v>
      </c>
      <c r="T29" s="862"/>
      <c r="W29" s="143" t="s">
        <v>1014</v>
      </c>
      <c r="X29" s="142">
        <v>100.01</v>
      </c>
      <c r="Y29" s="898" t="s">
        <v>93</v>
      </c>
      <c r="Z29" s="898"/>
      <c r="AC29" s="142" t="s">
        <v>1087</v>
      </c>
      <c r="AD29" s="142">
        <v>65</v>
      </c>
      <c r="AE29" s="862" t="s">
        <v>385</v>
      </c>
      <c r="AF29" s="862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6" t="s">
        <v>1747</v>
      </c>
      <c r="FK29" s="886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4" t="s">
        <v>2411</v>
      </c>
      <c r="KU29" s="61"/>
    </row>
    <row r="30" spans="1:309">
      <c r="A30" s="898" t="s">
        <v>93</v>
      </c>
      <c r="B30" s="898"/>
      <c r="E30" s="193" t="s">
        <v>1007</v>
      </c>
      <c r="F30" s="170"/>
      <c r="G30" s="898" t="s">
        <v>93</v>
      </c>
      <c r="H30" s="898"/>
      <c r="K30" s="143" t="s">
        <v>1014</v>
      </c>
      <c r="L30" s="142">
        <v>50.01</v>
      </c>
      <c r="M30" s="899" t="s">
        <v>1001</v>
      </c>
      <c r="N30" s="899"/>
      <c r="Q30" s="143" t="s">
        <v>1052</v>
      </c>
      <c r="R30" s="142">
        <v>26</v>
      </c>
      <c r="S30" s="899" t="s">
        <v>1001</v>
      </c>
      <c r="T30" s="899"/>
      <c r="W30"/>
      <c r="Y30" s="862" t="s">
        <v>385</v>
      </c>
      <c r="Z30" s="862"/>
      <c r="AC30" s="142" t="s">
        <v>1090</v>
      </c>
      <c r="AD30" s="142">
        <v>10</v>
      </c>
      <c r="AE30" s="899" t="s">
        <v>1001</v>
      </c>
      <c r="AF30" s="899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10+18.51+10+16.63+15.78+16.9+10+16.2+16.87+10+10+20.2+10+10</f>
        <v>191.08999999999997</v>
      </c>
      <c r="KT30" s="821" t="s">
        <v>3055</v>
      </c>
      <c r="KU30" s="61">
        <v>1202.04</v>
      </c>
    </row>
    <row r="31" spans="1:309" ht="12.75" customHeight="1">
      <c r="A31" s="862" t="s">
        <v>385</v>
      </c>
      <c r="B31" s="862"/>
      <c r="E31" s="170"/>
      <c r="F31" s="170"/>
      <c r="G31" s="862" t="s">
        <v>385</v>
      </c>
      <c r="H31" s="862"/>
      <c r="K31"/>
      <c r="M31" s="895" t="s">
        <v>243</v>
      </c>
      <c r="N31" s="895"/>
      <c r="Q31" s="143" t="s">
        <v>1051</v>
      </c>
      <c r="R31" s="142">
        <v>55</v>
      </c>
      <c r="S31" s="895" t="s">
        <v>243</v>
      </c>
      <c r="T31" s="895"/>
      <c r="W31" s="243" t="s">
        <v>1072</v>
      </c>
      <c r="X31" s="243">
        <v>0</v>
      </c>
      <c r="Y31" s="899" t="s">
        <v>1001</v>
      </c>
      <c r="Z31" s="899"/>
      <c r="AE31" s="895" t="s">
        <v>243</v>
      </c>
      <c r="AF31" s="895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3" t="s">
        <v>1438</v>
      </c>
      <c r="DP31" s="883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3105</v>
      </c>
      <c r="KS31" s="61">
        <v>60</v>
      </c>
      <c r="KT31" s="829" t="s">
        <v>3066</v>
      </c>
      <c r="KU31" s="61"/>
    </row>
    <row r="32" spans="1:309">
      <c r="A32" s="899" t="s">
        <v>1001</v>
      </c>
      <c r="B32" s="899"/>
      <c r="C32" s="3"/>
      <c r="D32" s="3"/>
      <c r="E32" s="246"/>
      <c r="F32" s="246"/>
      <c r="G32" s="899" t="s">
        <v>1001</v>
      </c>
      <c r="H32" s="899"/>
      <c r="K32" s="243" t="s">
        <v>1021</v>
      </c>
      <c r="L32" s="243"/>
      <c r="M32" s="897" t="s">
        <v>1034</v>
      </c>
      <c r="N32" s="897"/>
      <c r="Q32" s="143" t="s">
        <v>1016</v>
      </c>
      <c r="R32" s="142">
        <v>77.239999999999995</v>
      </c>
      <c r="S32" s="897" t="s">
        <v>1034</v>
      </c>
      <c r="T32" s="897"/>
      <c r="Y32" s="895" t="s">
        <v>243</v>
      </c>
      <c r="Z32" s="895"/>
      <c r="AC32" s="197" t="s">
        <v>1012</v>
      </c>
      <c r="AD32" s="142">
        <v>350</v>
      </c>
      <c r="AE32" s="897" t="s">
        <v>1034</v>
      </c>
      <c r="AF32" s="897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3" t="s">
        <v>1411</v>
      </c>
      <c r="DB32" s="894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40" t="s">
        <v>2136</v>
      </c>
      <c r="IO32" s="840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3" t="s">
        <v>3094</v>
      </c>
      <c r="KU32" s="61">
        <v>95</v>
      </c>
    </row>
    <row r="33" spans="1:309">
      <c r="A33" s="895" t="s">
        <v>243</v>
      </c>
      <c r="B33" s="895"/>
      <c r="E33" s="187" t="s">
        <v>368</v>
      </c>
      <c r="F33" s="170"/>
      <c r="G33" s="895" t="s">
        <v>243</v>
      </c>
      <c r="H33" s="895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7" t="s">
        <v>1034</v>
      </c>
      <c r="Z33" s="897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3096</v>
      </c>
      <c r="KS33" s="61">
        <v>43.9</v>
      </c>
      <c r="KT33" s="794" t="s">
        <v>2953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3097</v>
      </c>
      <c r="KS34" s="61">
        <v>24.5</v>
      </c>
      <c r="KT34" s="794" t="s">
        <v>2363</v>
      </c>
      <c r="KU34" s="61"/>
    </row>
    <row r="35" spans="1:309" ht="14.25" customHeight="1">
      <c r="A35" s="901"/>
      <c r="B35" s="901"/>
      <c r="E35" s="172" t="s">
        <v>403</v>
      </c>
      <c r="F35" s="170">
        <v>250</v>
      </c>
      <c r="G35" s="901"/>
      <c r="H35" s="901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3098</v>
      </c>
      <c r="KS35" s="443">
        <v>48.11</v>
      </c>
      <c r="KT35" s="820" t="s">
        <v>3101</v>
      </c>
      <c r="KU35" s="2">
        <v>57103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8" t="s">
        <v>1536</v>
      </c>
      <c r="DT36" s="889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3099</v>
      </c>
      <c r="KS36" s="443">
        <v>60.23</v>
      </c>
      <c r="KT36" s="836" t="s">
        <v>3110</v>
      </c>
      <c r="KU36" s="268">
        <v>7000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33"/>
      <c r="KU37" s="2"/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3107</v>
      </c>
      <c r="KS38" s="443"/>
      <c r="KT38" s="812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3" t="s">
        <v>1438</v>
      </c>
      <c r="DJ39" s="883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899.49</v>
      </c>
      <c r="KR39" s="337" t="s">
        <v>3108</v>
      </c>
      <c r="KS39" s="443" t="s">
        <v>3100</v>
      </c>
      <c r="KT39" s="807"/>
      <c r="KU39" s="61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40" t="s">
        <v>2136</v>
      </c>
      <c r="II40" s="840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SUM(KS31:KS39)</f>
        <v>282.14</v>
      </c>
      <c r="KR40" s="789" t="s">
        <v>2952</v>
      </c>
      <c r="KS40" s="78">
        <v>40</v>
      </c>
      <c r="KT40" s="807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8" t="s">
        <v>2970</v>
      </c>
      <c r="KO41" s="898"/>
      <c r="KP41" s="337" t="s">
        <v>2867</v>
      </c>
      <c r="KQ41" s="719">
        <f>SUM(KS32:KS39)</f>
        <v>222.14000000000001</v>
      </c>
      <c r="KR41" s="9" t="s">
        <v>2162</v>
      </c>
      <c r="KS41" s="444">
        <v>550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8">
        <v>25.54</v>
      </c>
      <c r="KS42" s="444"/>
      <c r="KT42" s="805" t="s">
        <v>3027</v>
      </c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65" t="s">
        <v>1411</v>
      </c>
      <c r="KS43" s="384">
        <f>KO28+KQ43-KU27</f>
        <v>110</v>
      </c>
      <c r="KT43" s="805" t="s">
        <v>3026</v>
      </c>
      <c r="KU43" s="806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45</v>
      </c>
      <c r="KS44" s="669" t="s">
        <v>2179</v>
      </c>
      <c r="KT44" s="838" t="s">
        <v>3112</v>
      </c>
      <c r="KU44" s="837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v>12.4</v>
      </c>
      <c r="KS45" s="453" t="s">
        <v>3043</v>
      </c>
      <c r="KT45" s="804" t="s">
        <v>3025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>
        <f>10+10+5+5</f>
        <v>30</v>
      </c>
      <c r="KS46" s="453" t="s">
        <v>3058</v>
      </c>
      <c r="KT46" s="803" t="s">
        <v>2678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789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385"/>
      <c r="KS48" s="453"/>
      <c r="KT48" s="810" t="s">
        <v>3036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82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3049</v>
      </c>
      <c r="KS49" s="789">
        <v>120</v>
      </c>
      <c r="KT49" s="810" t="s">
        <v>3035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82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89" t="s">
        <v>3044</v>
      </c>
      <c r="KS50" s="789">
        <v>82.45</v>
      </c>
      <c r="KT50" s="810" t="s">
        <v>3034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82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R51" s="733" t="s">
        <v>3054</v>
      </c>
      <c r="KS51" s="442">
        <v>50</v>
      </c>
      <c r="KT51" s="806" t="s">
        <v>2970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82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89" t="s">
        <v>3106</v>
      </c>
      <c r="KS52" s="789">
        <v>19.649999999999999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R53" s="733"/>
      <c r="KS53" s="442"/>
      <c r="KT53" s="789" t="s">
        <v>2968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2969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  <c r="KS56" s="792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  <c r="KU70" s="368"/>
    </row>
    <row r="71" spans="205:307">
      <c r="IJ71" s="377"/>
      <c r="JZ71" s="11" t="s">
        <v>2808</v>
      </c>
      <c r="KA71" s="649">
        <v>8.1999999999999993</v>
      </c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3103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3102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2023-10-30T08:39:20Z</dcterms:modified>
</cp:coreProperties>
</file>