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9EE4D86-AE0F-4D3C-B9B3-CC190C37775D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JY40" i="32" l="1"/>
  <c r="KA30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5" i="44" s="1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6" i="44" l="1"/>
  <c r="H36" i="44"/>
  <c r="L35" i="44"/>
  <c r="H35" i="44"/>
  <c r="L36" i="44"/>
  <c r="KA26" i="32"/>
  <c r="KA58" i="32" l="1"/>
  <c r="KA38" i="32" l="1"/>
  <c r="E20" i="35" l="1"/>
  <c r="E19" i="35"/>
  <c r="E17" i="35"/>
  <c r="Q17" i="35" s="1"/>
  <c r="T15" i="35"/>
  <c r="Q15" i="35"/>
  <c r="T13" i="35"/>
  <c r="W13" i="35" s="1"/>
  <c r="R9" i="35"/>
  <c r="U8" i="35"/>
  <c r="C19" i="37"/>
  <c r="D10" i="37"/>
  <c r="C7" i="37"/>
  <c r="C4" i="46"/>
  <c r="C5" i="46" s="1"/>
  <c r="C6" i="46" s="1"/>
  <c r="C7" i="46" s="1"/>
  <c r="C9" i="46" s="1"/>
  <c r="C10" i="46" s="1"/>
  <c r="G21" i="43"/>
  <c r="B21" i="43"/>
  <c r="G20" i="43"/>
  <c r="B20" i="43"/>
  <c r="B19" i="43"/>
  <c r="G19" i="43" s="1"/>
  <c r="G17" i="43"/>
  <c r="B17" i="43"/>
  <c r="G16" i="43"/>
  <c r="B16" i="43"/>
  <c r="B15" i="43"/>
  <c r="G15" i="43" s="1"/>
  <c r="G13" i="43"/>
  <c r="B13" i="43"/>
  <c r="G12" i="43"/>
  <c r="B12" i="43"/>
  <c r="B9" i="43"/>
  <c r="G9" i="43" s="1"/>
  <c r="G7" i="43"/>
  <c r="B7" i="43"/>
  <c r="B22" i="43" s="1"/>
  <c r="G22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D35" i="42" s="1"/>
  <c r="K33" i="42" s="1"/>
  <c r="B4" i="42"/>
  <c r="B35" i="42" s="1"/>
  <c r="D34" i="45"/>
  <c r="K32" i="45" s="1"/>
  <c r="B34" i="45"/>
  <c r="J30" i="45" s="1"/>
  <c r="J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2" i="41"/>
  <c r="N31" i="41"/>
  <c r="C26" i="41"/>
  <c r="M23" i="41"/>
  <c r="C21" i="4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0" i="32"/>
  <c r="IK37" i="32"/>
  <c r="FK37" i="32"/>
  <c r="DN37" i="32"/>
  <c r="BF37" i="32"/>
  <c r="X37" i="32"/>
  <c r="L37" i="32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DF3" i="32" s="1"/>
  <c r="CP35" i="32"/>
  <c r="BR35" i="32"/>
  <c r="BR6" i="32" s="1"/>
  <c r="BF35" i="32"/>
  <c r="IQ34" i="32"/>
  <c r="HS34" i="32"/>
  <c r="HQ34" i="32"/>
  <c r="GC34" i="32"/>
  <c r="DZ34" i="32"/>
  <c r="DH34" i="32"/>
  <c r="DF34" i="32"/>
  <c r="AP34" i="32"/>
  <c r="JI33" i="32"/>
  <c r="IO33" i="32"/>
  <c r="HA33" i="32"/>
  <c r="GI33" i="32"/>
  <c r="FQ33" i="32"/>
  <c r="FQ10" i="32" s="1"/>
  <c r="DH33" i="32"/>
  <c r="JY36" i="32"/>
  <c r="IK32" i="32"/>
  <c r="IE32" i="32"/>
  <c r="HG32" i="32"/>
  <c r="GU32" i="32"/>
  <c r="FW32" i="32"/>
  <c r="FU32" i="32"/>
  <c r="FA32" i="32"/>
  <c r="DT32" i="32"/>
  <c r="KA32" i="32"/>
  <c r="JY39" i="32" s="1"/>
  <c r="JY35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4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W28" i="32"/>
  <c r="HQ28" i="32"/>
  <c r="HG28" i="32"/>
  <c r="HG10" i="32" s="1"/>
  <c r="GO28" i="32"/>
  <c r="GI28" i="32"/>
  <c r="FU28" i="32"/>
  <c r="DT28" i="32"/>
  <c r="CV28" i="32"/>
  <c r="AV28" i="32"/>
  <c r="AJ28" i="32"/>
  <c r="AJ6" i="32" s="1"/>
  <c r="AD28" i="32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KA23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2" i="32"/>
  <c r="JU22" i="32"/>
  <c r="JI22" i="32"/>
  <c r="JC22" i="32"/>
  <c r="II22" i="32"/>
  <c r="IC22" i="32"/>
  <c r="HU22" i="32"/>
  <c r="GI22" i="32"/>
  <c r="GI9" i="32" s="1"/>
  <c r="FQ22" i="32"/>
  <c r="EY22" i="32"/>
  <c r="EF22" i="32"/>
  <c r="DZ22" i="32"/>
  <c r="DT22" i="32"/>
  <c r="DL22" i="32"/>
  <c r="DH22" i="32"/>
  <c r="DH7" i="32" s="1"/>
  <c r="CX22" i="32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L6" i="32" s="1"/>
  <c r="BB19" i="32"/>
  <c r="JU18" i="32"/>
  <c r="JS18" i="32"/>
  <c r="JM18" i="32"/>
  <c r="JM2" i="32" s="1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6" i="32"/>
  <c r="JM16" i="32"/>
  <c r="IS16" i="32"/>
  <c r="IQ16" i="32"/>
  <c r="IK16" i="32"/>
  <c r="II16" i="32"/>
  <c r="IG16" i="32"/>
  <c r="IC16" i="32"/>
  <c r="HY16" i="32"/>
  <c r="HW16" i="32"/>
  <c r="HG16" i="32"/>
  <c r="HA16" i="32"/>
  <c r="GU16" i="32"/>
  <c r="FI16" i="32"/>
  <c r="FE16" i="32"/>
  <c r="FE10" i="32" s="1"/>
  <c r="ES16" i="32"/>
  <c r="ES10" i="32" s="1"/>
  <c r="EM16" i="32"/>
  <c r="DB16" i="32"/>
  <c r="DB7" i="32" s="1"/>
  <c r="BB16" i="32"/>
  <c r="JG15" i="32"/>
  <c r="IW15" i="32"/>
  <c r="IW14" i="32" s="1"/>
  <c r="IS15" i="32"/>
  <c r="IS2" i="32" s="1"/>
  <c r="IK15" i="32"/>
  <c r="II44" i="32" s="1"/>
  <c r="IG15" i="32"/>
  <c r="HY15" i="32"/>
  <c r="HM15" i="32"/>
  <c r="FW15" i="32"/>
  <c r="EO15" i="32"/>
  <c r="DV15" i="32"/>
  <c r="BB15" i="32"/>
  <c r="R15" i="32"/>
  <c r="R8" i="32" s="1"/>
  <c r="F15" i="32"/>
  <c r="JU14" i="32"/>
  <c r="JS29" i="32" s="1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KA13" i="32"/>
  <c r="JY13" i="32"/>
  <c r="JY2" i="32" s="1"/>
  <c r="JU13" i="32"/>
  <c r="JS26" i="32" s="1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FG13" i="32"/>
  <c r="FA13" i="32"/>
  <c r="EF13" i="32"/>
  <c r="EF7" i="32" s="1"/>
  <c r="DN13" i="32"/>
  <c r="BB13" i="32"/>
  <c r="AV13" i="32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1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T11" i="32"/>
  <c r="DN11" i="32"/>
  <c r="DH11" i="32"/>
  <c r="DB11" i="32"/>
  <c r="CD11" i="32"/>
  <c r="BX11" i="32"/>
  <c r="BR11" i="32"/>
  <c r="BL11" i="32"/>
  <c r="BF11" i="32"/>
  <c r="BB11" i="32"/>
  <c r="AV11" i="32"/>
  <c r="AP11" i="32"/>
  <c r="AJ11" i="32"/>
  <c r="X11" i="32"/>
  <c r="L11" i="32"/>
  <c r="JO10" i="32"/>
  <c r="IE10" i="32"/>
  <c r="HM10" i="32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M9" i="32"/>
  <c r="HK9" i="32"/>
  <c r="HG9" i="32"/>
  <c r="HE9" i="32"/>
  <c r="GC9" i="32"/>
  <c r="FM9" i="32"/>
  <c r="FM3" i="32" s="1"/>
  <c r="FE9" i="32"/>
  <c r="EY9" i="32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JQ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JE6" i="32"/>
  <c r="JA6" i="32"/>
  <c r="HU6" i="32"/>
  <c r="HK6" i="32"/>
  <c r="GG6" i="32"/>
  <c r="GA6" i="32"/>
  <c r="CJ6" i="32"/>
  <c r="BX6" i="32"/>
  <c r="BB6" i="32"/>
  <c r="AD6" i="32"/>
  <c r="JK5" i="32"/>
  <c r="JE5" i="32"/>
  <c r="IY5" i="32"/>
  <c r="IU5" i="32"/>
  <c r="HU5" i="32"/>
  <c r="BB5" i="32"/>
  <c r="F5" i="32"/>
  <c r="JQ4" i="32"/>
  <c r="JW4" i="32" s="1"/>
  <c r="KC3" i="32"/>
  <c r="KC2" i="32" s="1"/>
  <c r="JW3" i="32"/>
  <c r="JQ3" i="32"/>
  <c r="IS3" i="32"/>
  <c r="IM3" i="32"/>
  <c r="IG3" i="32"/>
  <c r="IA3" i="32"/>
  <c r="IA2" i="32" s="1"/>
  <c r="HW3" i="32"/>
  <c r="HQ3" i="32"/>
  <c r="HO3" i="32"/>
  <c r="HI3" i="32"/>
  <c r="HI2" i="32" s="1"/>
  <c r="HC3" i="32"/>
  <c r="GW3" i="32"/>
  <c r="GW2" i="32" s="1"/>
  <c r="GS3" i="32"/>
  <c r="GQ3" i="32"/>
  <c r="GM3" i="32"/>
  <c r="GK3" i="32"/>
  <c r="GE3" i="32"/>
  <c r="FY3" i="32"/>
  <c r="FY2" i="32" s="1"/>
  <c r="FC3" i="32"/>
  <c r="EW3" i="32"/>
  <c r="EU3" i="32"/>
  <c r="EQ3" i="32"/>
  <c r="EK3" i="32"/>
  <c r="EI3" i="32"/>
  <c r="ED3" i="32"/>
  <c r="DX3" i="32"/>
  <c r="DV3" i="32"/>
  <c r="DR3" i="32"/>
  <c r="DL3" i="32"/>
  <c r="DJ3" i="32"/>
  <c r="DD3" i="32"/>
  <c r="CZ3" i="32"/>
  <c r="CX3" i="32"/>
  <c r="DB3" i="32" s="1"/>
  <c r="CT3" i="32"/>
  <c r="CR3" i="32"/>
  <c r="CL3" i="32"/>
  <c r="CH3" i="32"/>
  <c r="CF3" i="32"/>
  <c r="CB3" i="32"/>
  <c r="BZ3" i="32"/>
  <c r="BV3" i="32"/>
  <c r="BX3" i="32" s="1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G2" i="32"/>
  <c r="HO2" i="32"/>
  <c r="HC2" i="32"/>
  <c r="BY43" i="28"/>
  <c r="BY35" i="28"/>
  <c r="BY8" i="28" s="1"/>
  <c r="FD30" i="28"/>
  <c r="FD29" i="28"/>
  <c r="CQ29" i="28"/>
  <c r="AO25" i="28"/>
  <c r="DI23" i="28"/>
  <c r="AO23" i="28"/>
  <c r="DC22" i="28"/>
  <c r="AO21" i="28"/>
  <c r="EA19" i="28"/>
  <c r="FD25" i="28" s="1"/>
  <c r="FC24" i="28" s="1"/>
  <c r="DM19" i="28"/>
  <c r="AI19" i="28"/>
  <c r="AC19" i="28"/>
  <c r="W19" i="28"/>
  <c r="EY18" i="28"/>
  <c r="EO18" i="28"/>
  <c r="EO2" i="28" s="1"/>
  <c r="ES2" i="28" s="1"/>
  <c r="ES3" i="28" s="1"/>
  <c r="ES4" i="28" s="1"/>
  <c r="FC17" i="28"/>
  <c r="CK16" i="28"/>
  <c r="EW15" i="28"/>
  <c r="EW2" i="28" s="1"/>
  <c r="EY2" i="28" s="1"/>
  <c r="EY3" i="28" s="1"/>
  <c r="EY4" i="28" s="1"/>
  <c r="AO15" i="28"/>
  <c r="EY14" i="28"/>
  <c r="ES14" i="28"/>
  <c r="EQ14" i="28"/>
  <c r="CU14" i="28"/>
  <c r="AU14" i="28"/>
  <c r="AC14" i="28"/>
  <c r="DO13" i="28"/>
  <c r="AI13" i="28"/>
  <c r="W13" i="28"/>
  <c r="EY12" i="28"/>
  <c r="EY8" i="28" s="1"/>
  <c r="EU12" i="28"/>
  <c r="EU2" i="28" s="1"/>
  <c r="ES12" i="28"/>
  <c r="EQ12" i="28"/>
  <c r="EO12" i="28"/>
  <c r="EK12" i="28"/>
  <c r="BA12" i="28"/>
  <c r="W12" i="28"/>
  <c r="ES11" i="28"/>
  <c r="ES8" i="28" s="1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O8" i="28"/>
  <c r="AI8" i="28"/>
  <c r="AC8" i="28"/>
  <c r="EY7" i="28"/>
  <c r="ES7" i="28"/>
  <c r="EQ7" i="28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Q2" i="28" s="1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Q3" i="28" s="1"/>
  <c r="CQ4" i="28" s="1"/>
  <c r="CK6" i="28"/>
  <c r="AO6" i="28"/>
  <c r="AM5" i="28"/>
  <c r="AM2" i="28" s="1"/>
  <c r="AO2" i="28" s="1"/>
  <c r="AO3" i="28" s="1"/>
  <c r="AO4" i="28" s="1"/>
  <c r="AS4" i="28"/>
  <c r="FC15" i="28" s="1"/>
  <c r="FC2" i="28"/>
  <c r="FA2" i="28"/>
  <c r="EQ2" i="28"/>
  <c r="EI2" i="28"/>
  <c r="EE2" i="28"/>
  <c r="EG2" i="28" s="1"/>
  <c r="EG3" i="28" s="1"/>
  <c r="EG4" i="28" s="1"/>
  <c r="EC2" i="28"/>
  <c r="EA2" i="28" s="1"/>
  <c r="EA3" i="28" s="1"/>
  <c r="EA4" i="28" s="1"/>
  <c r="DY2" i="28"/>
  <c r="DW2" i="28"/>
  <c r="DS2" i="28"/>
  <c r="DM2" i="28"/>
  <c r="DK2" i="28"/>
  <c r="DG2" i="28"/>
  <c r="DI2" i="28" s="1"/>
  <c r="DI3" i="28" s="1"/>
  <c r="DI4" i="28" s="1"/>
  <c r="DE2" i="28"/>
  <c r="DA2" i="28"/>
  <c r="CY2" i="28"/>
  <c r="DC2" i="28" s="1"/>
  <c r="DC3" i="28" s="1"/>
  <c r="DC4" i="28" s="1"/>
  <c r="CW2" i="28"/>
  <c r="CW3" i="28" s="1"/>
  <c r="CW4" i="28" s="1"/>
  <c r="CU2" i="28"/>
  <c r="CS2" i="28"/>
  <c r="CQ2" i="28"/>
  <c r="CO2" i="28"/>
  <c r="CM2" i="28"/>
  <c r="CI2" i="28"/>
  <c r="CK2" i="28" s="1"/>
  <c r="CK3" i="28" s="1"/>
  <c r="CK4" i="28" s="1"/>
  <c r="CG2" i="28"/>
  <c r="CE2" i="28" s="1"/>
  <c r="CE3" i="28" s="1"/>
  <c r="CE4" i="28" s="1"/>
  <c r="CE5" i="28" s="1"/>
  <c r="CC2" i="28"/>
  <c r="CA2" i="28"/>
  <c r="BW2" i="28"/>
  <c r="BY2" i="28" s="1"/>
  <c r="BY3" i="28" s="1"/>
  <c r="BU2" i="28"/>
  <c r="BQ2" i="28"/>
  <c r="BS2" i="28" s="1"/>
  <c r="BS3" i="28" s="1"/>
  <c r="BS4" i="28" s="1"/>
  <c r="BS5" i="28" s="1"/>
  <c r="BO2" i="28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BA2" i="28"/>
  <c r="BA3" i="28" s="1"/>
  <c r="BA4" i="28" s="1"/>
  <c r="BA5" i="28" s="1"/>
  <c r="AY2" i="28"/>
  <c r="AW2" i="28"/>
  <c r="AQ2" i="28"/>
  <c r="AK2" i="28"/>
  <c r="AI2" i="28" s="1"/>
  <c r="AI3" i="28" s="1"/>
  <c r="AI4" i="28" s="1"/>
  <c r="AG2" i="28"/>
  <c r="AE2" i="28"/>
  <c r="AA2" i="28"/>
  <c r="AC2" i="28" s="1"/>
  <c r="AC3" i="28" s="1"/>
  <c r="AC4" i="28" s="1"/>
  <c r="Y2" i="28"/>
  <c r="U2" i="28"/>
  <c r="S2" i="28"/>
  <c r="O2" i="28"/>
  <c r="Q2" i="28" s="1"/>
  <c r="Q3" i="28" s="1"/>
  <c r="Q4" i="28" s="1"/>
  <c r="M2" i="28"/>
  <c r="I2" i="28"/>
  <c r="G2" i="28"/>
  <c r="K2" i="28" s="1"/>
  <c r="K3" i="28" s="1"/>
  <c r="K4" i="28" s="1"/>
  <c r="E2" i="28"/>
  <c r="C2" i="28"/>
  <c r="FD2" i="28" s="1"/>
  <c r="FF2" i="28" s="1"/>
  <c r="C19" i="31"/>
  <c r="E17" i="31"/>
  <c r="E18" i="31" s="1"/>
  <c r="E19" i="31" s="1"/>
  <c r="E16" i="3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/>
  <c r="H21" i="26"/>
  <c r="E21" i="26"/>
  <c r="E20" i="26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40" i="34"/>
  <c r="K40" i="34"/>
  <c r="J44" i="34" s="1"/>
  <c r="G34" i="34"/>
  <c r="J33" i="34"/>
  <c r="G31" i="34"/>
  <c r="J27" i="34"/>
  <c r="G26" i="34"/>
  <c r="G24" i="34"/>
  <c r="M23" i="34"/>
  <c r="M40" i="34" s="1"/>
  <c r="J23" i="34"/>
  <c r="G23" i="34"/>
  <c r="M22" i="34"/>
  <c r="J22" i="34"/>
  <c r="G22" i="34"/>
  <c r="J21" i="34"/>
  <c r="J40" i="34" s="1"/>
  <c r="G21" i="34"/>
  <c r="G40" i="34" s="1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M44" i="34" s="1"/>
  <c r="K5" i="34"/>
  <c r="H5" i="34"/>
  <c r="K4" i="34"/>
  <c r="H4" i="34" s="1"/>
  <c r="H40" i="34" s="1"/>
  <c r="G44" i="34" s="1"/>
  <c r="AW69" i="21"/>
  <c r="AQ57" i="21"/>
  <c r="AQ53" i="21"/>
  <c r="AW48" i="21"/>
  <c r="AQ48" i="21"/>
  <c r="AQ5" i="21" s="1"/>
  <c r="AQ7" i="21" s="1"/>
  <c r="Y48" i="21"/>
  <c r="AW47" i="21"/>
  <c r="AK47" i="21"/>
  <c r="S44" i="21"/>
  <c r="S43" i="21"/>
  <c r="S42" i="21"/>
  <c r="AK41" i="21"/>
  <c r="BC40" i="21"/>
  <c r="S40" i="21"/>
  <c r="S6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AE5" i="21" s="1"/>
  <c r="AE7" i="21" s="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Y19" i="21"/>
  <c r="Q19" i="21"/>
  <c r="Q3" i="21" s="1"/>
  <c r="BC18" i="21"/>
  <c r="BC3" i="21" s="1"/>
  <c r="AC18" i="21"/>
  <c r="AC3" i="21" s="1"/>
  <c r="AE3" i="21" s="1"/>
  <c r="Q18" i="21"/>
  <c r="BC17" i="21"/>
  <c r="AK17" i="2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M4" i="21" s="1"/>
  <c r="M7" i="21" s="1"/>
  <c r="Y12" i="21"/>
  <c r="Y9" i="21" s="1"/>
  <c r="AE11" i="21"/>
  <c r="K11" i="21"/>
  <c r="AQ10" i="21"/>
  <c r="AM10" i="21"/>
  <c r="AK10" i="21"/>
  <c r="AE10" i="21"/>
  <c r="Y10" i="21"/>
  <c r="S10" i="21"/>
  <c r="AS9" i="21"/>
  <c r="AG9" i="21"/>
  <c r="AA9" i="21"/>
  <c r="U9" i="21"/>
  <c r="U3" i="21" s="1"/>
  <c r="Y3" i="21" s="1"/>
  <c r="S9" i="21"/>
  <c r="M9" i="21"/>
  <c r="AQ8" i="21"/>
  <c r="AM8" i="21"/>
  <c r="AK8" i="21"/>
  <c r="AG8" i="21"/>
  <c r="S8" i="21"/>
  <c r="G8" i="21"/>
  <c r="AS7" i="21"/>
  <c r="AS3" i="21" s="1"/>
  <c r="AO6" i="21"/>
  <c r="AO3" i="21" s="1"/>
  <c r="O6" i="21"/>
  <c r="K6" i="21"/>
  <c r="K3" i="21" s="1"/>
  <c r="I6" i="21"/>
  <c r="AK5" i="21"/>
  <c r="AK7" i="21" s="1"/>
  <c r="O5" i="21"/>
  <c r="O3" i="21" s="1"/>
  <c r="I5" i="21"/>
  <c r="AM3" i="21"/>
  <c r="AK3" i="21" s="1"/>
  <c r="AK4" i="21" s="1"/>
  <c r="AI3" i="21"/>
  <c r="AG3" i="21"/>
  <c r="AA3" i="21"/>
  <c r="W3" i="21"/>
  <c r="I3" i="21"/>
  <c r="G3" i="21"/>
  <c r="E3" i="21"/>
  <c r="C3" i="21"/>
  <c r="E31" i="19"/>
  <c r="E28" i="19"/>
  <c r="B28" i="19"/>
  <c r="B31" i="19" s="1"/>
  <c r="B21" i="19" s="1"/>
  <c r="E22" i="19"/>
  <c r="B22" i="19"/>
  <c r="E21" i="19"/>
  <c r="AL10" i="19"/>
  <c r="W10" i="19"/>
  <c r="W1" i="19" s="1"/>
  <c r="T10" i="19"/>
  <c r="Q10" i="19"/>
  <c r="N10" i="19"/>
  <c r="BP9" i="19"/>
  <c r="BM9" i="19"/>
  <c r="BJ9" i="19"/>
  <c r="BG9" i="19"/>
  <c r="BG1" i="19" s="1"/>
  <c r="AR9" i="19"/>
  <c r="AO9" i="19"/>
  <c r="E8" i="19"/>
  <c r="BS7" i="19"/>
  <c r="BS9" i="19" s="1"/>
  <c r="BS1" i="19" s="1"/>
  <c r="BP7" i="19"/>
  <c r="BM7" i="19"/>
  <c r="BJ7" i="19"/>
  <c r="BG7" i="19"/>
  <c r="BD7" i="19"/>
  <c r="BD9" i="19" s="1"/>
  <c r="BA7" i="19"/>
  <c r="BA9" i="19" s="1"/>
  <c r="AX7" i="19"/>
  <c r="AX9" i="19" s="1"/>
  <c r="AX1" i="19" s="1"/>
  <c r="AU7" i="19"/>
  <c r="AU9" i="19" s="1"/>
  <c r="AU1" i="19" s="1"/>
  <c r="AR7" i="19"/>
  <c r="AO7" i="19"/>
  <c r="AL7" i="19"/>
  <c r="AI7" i="19"/>
  <c r="AI10" i="19" s="1"/>
  <c r="AI1" i="19" s="1"/>
  <c r="AF7" i="19"/>
  <c r="AF10" i="19" s="1"/>
  <c r="AC7" i="19"/>
  <c r="AC10" i="19" s="1"/>
  <c r="Z7" i="19"/>
  <c r="Z10" i="19" s="1"/>
  <c r="Z1" i="19" s="1"/>
  <c r="W7" i="19"/>
  <c r="T7" i="19"/>
  <c r="Q7" i="19"/>
  <c r="N7" i="19"/>
  <c r="K7" i="19"/>
  <c r="K10" i="19" s="1"/>
  <c r="K1" i="19" s="1"/>
  <c r="H5" i="19"/>
  <c r="H8" i="19" s="1"/>
  <c r="B5" i="19"/>
  <c r="B8" i="19" s="1"/>
  <c r="B1" i="19" s="1"/>
  <c r="BS4" i="19"/>
  <c r="BP4" i="19"/>
  <c r="BP1" i="19" s="1"/>
  <c r="BM4" i="19"/>
  <c r="BJ4" i="19"/>
  <c r="BJ1" i="19" s="1"/>
  <c r="BG4" i="19"/>
  <c r="BD4" i="19"/>
  <c r="BA4" i="19"/>
  <c r="BA1" i="19" s="1"/>
  <c r="AX4" i="19"/>
  <c r="AU4" i="19"/>
  <c r="AR4" i="19"/>
  <c r="AR1" i="19" s="1"/>
  <c r="AO4" i="19"/>
  <c r="AL4" i="19"/>
  <c r="AL1" i="19" s="1"/>
  <c r="AI4" i="19"/>
  <c r="AF4" i="19"/>
  <c r="AC4" i="19"/>
  <c r="AC1" i="19" s="1"/>
  <c r="Z4" i="19"/>
  <c r="W4" i="19"/>
  <c r="T4" i="19"/>
  <c r="T1" i="19" s="1"/>
  <c r="Q4" i="19"/>
  <c r="N4" i="19"/>
  <c r="N1" i="19" s="1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M1" i="19"/>
  <c r="AO1" i="19"/>
  <c r="Q1" i="19"/>
  <c r="F8" i="24"/>
  <c r="F6" i="24"/>
  <c r="F5" i="24"/>
  <c r="G4" i="24"/>
  <c r="F4" i="24" s="1"/>
  <c r="F15" i="24" s="1"/>
  <c r="F3" i="24"/>
  <c r="HK3" i="32" l="1"/>
  <c r="IO2" i="32"/>
  <c r="X12" i="32"/>
  <c r="JY38" i="32"/>
  <c r="AP6" i="32"/>
  <c r="DN7" i="32"/>
  <c r="GO6" i="32"/>
  <c r="FA3" i="32"/>
  <c r="EY3" i="32" s="1"/>
  <c r="EY4" i="32" s="1"/>
  <c r="II47" i="32"/>
  <c r="FG3" i="32"/>
  <c r="L5" i="32"/>
  <c r="DH6" i="32"/>
  <c r="FQ9" i="32"/>
  <c r="CV11" i="32"/>
  <c r="JU5" i="32"/>
  <c r="IC2" i="32"/>
  <c r="IE2" i="32" s="1"/>
  <c r="FS3" i="32"/>
  <c r="JY37" i="32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AE4" i="21"/>
  <c r="BY4" i="28"/>
  <c r="BY5" i="28" s="1"/>
  <c r="DO2" i="28"/>
  <c r="DO3" i="28" s="1"/>
  <c r="DO4" i="28" s="1"/>
  <c r="FD31" i="28"/>
  <c r="H1" i="19"/>
  <c r="DU2" i="28"/>
  <c r="DU3" i="28" s="1"/>
  <c r="DU4" i="28" s="1"/>
  <c r="E3" i="28"/>
  <c r="E4" i="28" s="1"/>
  <c r="S5" i="21"/>
  <c r="S7" i="21" s="1"/>
  <c r="Y6" i="21"/>
  <c r="Y4" i="21" s="1"/>
  <c r="FC16" i="28"/>
  <c r="JW2" i="32"/>
  <c r="BL9" i="32"/>
  <c r="H30" i="45"/>
  <c r="H32" i="45" s="1"/>
  <c r="I30" i="45"/>
  <c r="I32" i="45" s="1"/>
  <c r="W2" i="28"/>
  <c r="W3" i="28" s="1"/>
  <c r="W4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IW2" i="32" s="1"/>
  <c r="JQ2" i="32"/>
  <c r="X3" i="32"/>
  <c r="BB3" i="32"/>
  <c r="BF3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FK3" i="32" s="1"/>
  <c r="FK4" i="32" s="1"/>
  <c r="HE3" i="32"/>
  <c r="HG2" i="32" s="1"/>
  <c r="IM2" i="32"/>
  <c r="IQ2" i="32" s="1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D5" i="32" s="1"/>
  <c r="AP3" i="32"/>
  <c r="AP4" i="32" s="1"/>
  <c r="BR3" i="32"/>
  <c r="BR5" i="32" s="1"/>
  <c r="CD3" i="32"/>
  <c r="CD5" i="32" s="1"/>
  <c r="DH3" i="32"/>
  <c r="DH5" i="32" s="1"/>
  <c r="DZ3" i="32"/>
  <c r="DZ4" i="32" s="1"/>
  <c r="FQ3" i="32"/>
  <c r="FQ4" i="32" s="1"/>
  <c r="GO3" i="32"/>
  <c r="GO5" i="32" s="1"/>
  <c r="IK6" i="32"/>
  <c r="HA9" i="32"/>
  <c r="JK2" i="32"/>
  <c r="JO2" i="32" s="1"/>
  <c r="FU3" i="32"/>
  <c r="FW3" i="32" s="1"/>
  <c r="DT12" i="32"/>
  <c r="GU10" i="32"/>
  <c r="JM32" i="32"/>
  <c r="DH10" i="32"/>
  <c r="GI6" i="32"/>
  <c r="KA2" i="32"/>
  <c r="KA3" i="32" s="1"/>
  <c r="DB4" i="32"/>
  <c r="BF4" i="32"/>
  <c r="X4" i="32"/>
  <c r="BX5" i="32"/>
  <c r="BX4" i="32"/>
  <c r="DH4" i="32"/>
  <c r="GC5" i="32"/>
  <c r="L3" i="32"/>
  <c r="L4" i="32" s="1"/>
  <c r="AJ3" i="32"/>
  <c r="BL3" i="32"/>
  <c r="CJ3" i="32"/>
  <c r="CV3" i="32"/>
  <c r="EF3" i="32"/>
  <c r="GE2" i="32"/>
  <c r="HA3" i="32"/>
  <c r="HM2" i="32"/>
  <c r="HK25" i="32"/>
  <c r="HM6" i="32"/>
  <c r="DZ10" i="32"/>
  <c r="DZ6" i="32"/>
  <c r="EY6" i="32"/>
  <c r="FK8" i="32"/>
  <c r="FK6" i="32"/>
  <c r="FK5" i="32" s="1"/>
  <c r="DB10" i="32"/>
  <c r="DB6" i="32"/>
  <c r="DB5" i="32" s="1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KA5" i="32"/>
  <c r="IO37" i="32"/>
  <c r="DT8" i="32"/>
  <c r="DT7" i="32"/>
  <c r="FW8" i="32"/>
  <c r="FW4" i="32" s="1"/>
  <c r="FW6" i="32"/>
  <c r="FW5" i="32" s="1"/>
  <c r="IU24" i="32"/>
  <c r="IW3" i="32" s="1"/>
  <c r="IW4" i="32" s="1"/>
  <c r="IW6" i="32"/>
  <c r="EM6" i="32"/>
  <c r="GQ38" i="32"/>
  <c r="GQ2" i="32" s="1"/>
  <c r="GU8" i="32"/>
  <c r="GU4" i="32" s="1"/>
  <c r="GU6" i="32"/>
  <c r="GU5" i="32" s="1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FE3" i="32" l="1"/>
  <c r="EY5" i="32"/>
  <c r="ES3" i="32"/>
  <c r="HY2" i="32"/>
  <c r="HS3" i="32"/>
  <c r="HS4" i="32" s="1"/>
  <c r="AZ3" i="32"/>
  <c r="BR4" i="32"/>
  <c r="BF5" i="32"/>
  <c r="AD4" i="32"/>
  <c r="CP5" i="32"/>
  <c r="S4" i="21"/>
  <c r="FC20" i="28"/>
  <c r="JU2" i="32"/>
  <c r="EM5" i="32"/>
  <c r="CD4" i="32"/>
  <c r="X5" i="32"/>
  <c r="FC22" i="28"/>
  <c r="GO4" i="32"/>
  <c r="DZ5" i="32"/>
  <c r="AP5" i="32"/>
  <c r="R5" i="32"/>
  <c r="DN3" i="32"/>
  <c r="DN4" i="32" s="1"/>
  <c r="DT4" i="32"/>
  <c r="DT5" i="32" s="1"/>
  <c r="IW5" i="32"/>
  <c r="DT6" i="32"/>
  <c r="FQ5" i="32"/>
  <c r="GI5" i="32"/>
  <c r="JI2" i="32"/>
  <c r="JI3" i="32" s="1"/>
  <c r="JC2" i="32"/>
  <c r="JC3" i="32" s="1"/>
  <c r="JC4" i="32" s="1"/>
  <c r="IQ3" i="32"/>
  <c r="IQ4" i="32"/>
  <c r="IK2" i="32"/>
  <c r="KA4" i="32"/>
  <c r="HA5" i="32"/>
  <c r="HA4" i="32"/>
  <c r="ES5" i="32"/>
  <c r="ES4" i="32"/>
  <c r="CV5" i="32"/>
  <c r="CV4" i="32"/>
  <c r="BL5" i="32"/>
  <c r="BL4" i="32"/>
  <c r="AJ5" i="32"/>
  <c r="AJ4" i="32"/>
  <c r="JO4" i="32"/>
  <c r="JO3" i="32"/>
  <c r="HY6" i="32"/>
  <c r="HY4" i="32"/>
  <c r="HY5" i="32" s="1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JI4" i="32" l="1"/>
  <c r="HS5" i="32"/>
  <c r="FE4" i="32"/>
  <c r="FE5" i="32"/>
  <c r="FC28" i="28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8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<sst xmlns="http://schemas.openxmlformats.org/spreadsheetml/2006/main" count="7286" uniqueCount="2957">
  <si>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</si>
  <si>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</si>
  <si>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</si>
  <si>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</si>
  <si>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</si>
  <si>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</si>
  <si>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</si>
  <si>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</si>
  <si>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</si>
  <si>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</si>
  <si>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</si>
  <si>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</si>
  <si>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</si>
  <si>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</si>
  <si>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</si>
  <si>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</si>
  <si>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</si>
  <si>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</si>
  <si>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</si>
  <si>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</si>
  <si>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</si>
  <si>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</si>
  <si>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</si>
  <si>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</si>
  <si>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</si>
  <si>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</si>
  <si>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</si>
  <si>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</si>
  <si>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</si>
  <si>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</si>
  <si>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</si>
  <si>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</si>
  <si>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</si>
  <si>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</si>
  <si>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</si>
  <si>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</si>
  <si>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</si>
  <si>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</si>
  <si>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</si>
  <si>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</si>
  <si>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</si>
  <si>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</si>
  <si>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</si>
  <si>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</si>
  <si>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</si>
  <si>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</si>
  <si>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</si>
  <si>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</si>
  <si>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</si>
  <si>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</si>
  <si>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</si>
  <si>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</si>
  <si>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</si>
  <si>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</si>
  <si>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</si>
  <si>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</si>
  <si>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</si>
  <si>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</si>
  <si>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</si>
  <si>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</si>
  <si>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</si>
  <si>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</si>
  <si>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</si>
  <si>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</si>
  <si>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</si>
  <si>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</si>
  <si>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</si>
  <si>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</si>
  <si>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</si>
  <si>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</si>
  <si>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</si>
  <si>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</si>
  <si>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</si>
  <si>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</si>
  <si>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</si>
  <si>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</si>
  <si>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</si>
  <si>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</si>
  <si>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</si>
  <si>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</si>
  <si>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</si>
  <si>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</si>
  <si>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</si>
  <si>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</si>
  <si>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</si>
  <si>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</si>
  <si>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</si>
  <si>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</si>
  <si>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</si>
  <si>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</si>
  <si>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</si>
  <si>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</si>
  <si>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</si>
  <si>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</si>
  <si>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</si>
  <si>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</si>
  <si>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</si>
  <si>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</si>
  <si>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</si>
  <si>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</si>
  <si>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</si>
  <si>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</si>
  <si>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</si>
  <si>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</si>
  <si>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</si>
  <si>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</si>
  <si>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</si>
  <si>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</si>
  <si>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</si>
  <si>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</si>
  <si>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</si>
  <si>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</si>
  <si>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</si>
  <si>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</si>
  <si>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</si>
  <si>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</si>
  <si>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</si>
  <si>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</si>
  <si>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</si>
  <si>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</si>
  <si>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</si>
  <si>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</si>
  <si>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</si>
  <si>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</si>
  <si>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</si>
  <si>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</si>
  <si>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</si>
  <si>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</si>
  <si>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</si>
  <si>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</si>
  <si>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</si>
  <si>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</si>
  <si>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</si>
  <si>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</si>
  <si>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</si>
  <si>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</si>
  <si>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</si>
  <si>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</si>
  <si>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</si>
  <si>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</si>
  <si>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</si>
  <si>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</si>
  <si>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</si>
  <si>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</si>
  <si>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</si>
  <si>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</si>
  <si>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</si>
  <si>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</si>
  <si>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</si>
  <si>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</si>
  <si>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</si>
  <si>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</si>
  <si>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</si>
  <si>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</si>
  <si>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</si>
  <si>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</si>
  <si>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</si>
  <si>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</si>
  <si>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</si>
  <si>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</si>
  <si>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</si>
  <si>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</si>
  <si>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</si>
  <si>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</si>
  <si>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</si>
  <si>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</si>
  <si>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</si>
  <si>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</si>
  <si>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</si>
  <si>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</si>
  <si>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</si>
  <si>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</si>
  <si>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</si>
  <si>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</si>
  <si>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</si>
  <si>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</si>
  <si>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</si>
  <si>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</si>
  <si>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</si>
  <si>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</si>
  <si>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</si>
  <si>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</si>
  <si>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</si>
  <si>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</si>
  <si>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</si>
  <si>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</si>
  <si>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</si>
  <si>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</si>
  <si>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</si>
  <si>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</si>
  <si>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</si>
  <si>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</si>
  <si>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</si>
  <si>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</si>
  <si>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</si>
  <si>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</si>
  <si>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</si>
  <si>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</si>
  <si>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</si>
  <si>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</si>
  <si>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</si>
  <si>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</si>
  <si>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</si>
  <si>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</si>
  <si>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</si>
  <si>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</si>
  <si>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</si>
  <si>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</si>
  <si>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</si>
  <si>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</si>
  <si>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</si>
  <si>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</si>
  <si>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</si>
  <si>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</si>
  <si>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</si>
  <si>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</si>
  <si>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</si>
  <si>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</si>
  <si>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</si>
  <si>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</si>
  <si>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</si>
  <si>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</si>
  <si>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</si>
  <si>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</si>
  <si>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</si>
  <si>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</si>
  <si>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</si>
  <si>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</si>
  <si>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</si>
  <si>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</si>
  <si>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</si>
  <si>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</si>
  <si>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</si>
  <si>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</si>
  <si>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</si>
  <si>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</si>
  <si>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</si>
  <si>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</si>
  <si>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</si>
  <si>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</si>
  <si>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</si>
  <si>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</si>
  <si>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</si>
  <si>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</si>
  <si>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</si>
  <si>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</si>
  <si>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</si>
  <si>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</si>
  <si>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</si>
  <si>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</si>
  <si>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</si>
  <si>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</si>
  <si>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</si>
  <si>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</si>
  <si>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</si>
  <si>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</si>
  <si>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</si>
  <si>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</si>
  <si>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</si>
  <si>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</si>
  <si>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</si>
  <si>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</si>
  <si>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</si>
  <si>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</si>
  <si>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</si>
  <si>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</si>
  <si>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</si>
  <si>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</si>
  <si>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</si>
  <si>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</si>
  <si>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</si>
  <si>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</si>
  <si>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</si>
  <si>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</si>
  <si>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</si>
  <si>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</si>
  <si>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</si>
  <si>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</si>
  <si>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</si>
  <si>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</si>
  <si>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</si>
  <si>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</si>
  <si>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</si>
  <si>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</si>
  <si>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</si>
  <si>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</si>
  <si>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</si>
  <si>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</si>
  <si>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</si>
  <si>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</si>
  <si>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</si>
  <si>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</si>
  <si>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</si>
  <si>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</si>
  <si>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</si>
  <si>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</si>
  <si>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</si>
  <si>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</si>
  <si>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</si>
  <si>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</si>
  <si>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</si>
  <si>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</si>
  <si>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</si>
  <si>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</si>
  <si>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</si>
  <si>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</si>
  <si>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</si>
  <si>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</si>
  <si>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</si>
  <si>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</si>
  <si>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</si>
  <si>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</si>
  <si>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</si>
  <si>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</si>
  <si>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</si>
  <si>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</si>
  <si>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</si>
  <si>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</si>
  <si>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</si>
  <si>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</si>
  <si>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</si>
  <si>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</si>
  <si>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</si>
  <si>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</si>
  <si>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</si>
  <si>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</si>
  <si>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</si>
  <si>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</si>
  <si>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</si>
  <si>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</si>
  <si>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</si>
  <si>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</si>
  <si>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</si>
  <si>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</si>
  <si>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</si>
  <si>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</si>
  <si>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</si>
  <si>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</si>
  <si>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</si>
  <si>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</si>
  <si>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</si>
  <si>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</si>
  <si>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</si>
  <si>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</si>
  <si>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</si>
  <si>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</si>
  <si>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</si>
  <si>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</si>
  <si>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</si>
  <si>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</si>
  <si>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</si>
  <si>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</si>
  <si>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</si>
  <si>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</si>
  <si>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</si>
  <si>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</si>
  <si>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</si>
  <si>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</si>
  <si>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</si>
  <si>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</si>
  <si>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</si>
  <si>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</si>
  <si>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</si>
  <si>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</si>
  <si>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</si>
  <si>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</si>
  <si>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</si>
  <si>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</si>
  <si>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</si>
  <si>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</si>
  <si>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</si>
  <si>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</si>
  <si>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</si>
  <si>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</si>
  <si>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</si>
  <si>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</si>
  <si>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</si>
  <si>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</si>
  <si>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</si>
  <si>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</si>
  <si>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</si>
  <si>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</si>
  <si>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</si>
  <si>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</si>
  <si>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</si>
  <si>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</si>
  <si>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</si>
  <si>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</si>
  <si>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</si>
  <si>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</si>
  <si>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</si>
  <si>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</si>
  <si>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</si>
  <si>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</si>
  <si>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</si>
  <si>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</si>
  <si>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</si>
  <si>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</si>
  <si>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</si>
  <si>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</si>
  <si>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</si>
  <si>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</si>
  <si>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</si>
  <si>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</si>
  <si>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</si>
  <si>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</si>
  <si>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</si>
  <si>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</si>
  <si>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</si>
  <si>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</si>
  <si>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</si>
  <si>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</si>
  <si>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</si>
  <si>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</si>
  <si>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</si>
  <si>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</si>
  <si>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</si>
  <si>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</si>
  <si>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</si>
  <si>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</si>
  <si>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</si>
  <si>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</si>
  <si>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</si>
  <si>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</si>
  <si>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</si>
  <si>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</si>
  <si>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</si>
  <si>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</si>
  <si>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</si>
  <si>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</si>
  <si>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</si>
  <si>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</si>
  <si>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</si>
  <si>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</si>
  <si>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</si>
  <si>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</si>
  <si>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</si>
  <si>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</si>
  <si>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</si>
  <si>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</si>
  <si>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</si>
  <si>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</si>
  <si>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</si>
  <si>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</si>
  <si>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</si>
  <si>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</si>
  <si>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</si>
  <si>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</si>
  <si>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</si>
  <si>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</si>
  <si>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</si>
  <si>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</si>
  <si>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</si>
  <si>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</si>
  <si>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</si>
  <si>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</si>
  <si>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</si>
  <si>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</si>
  <si>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</si>
  <si>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</si>
  <si>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</si>
  <si>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</si>
  <si>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</si>
  <si>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</si>
  <si>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</si>
  <si>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</si>
  <si>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</si>
  <si>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</si>
  <si>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</si>
  <si>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</si>
  <si>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</si>
  <si>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</si>
  <si>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</si>
  <si>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</si>
  <si>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</si>
  <si>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</si>
  <si>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</si>
  <si>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</si>
  <si>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</si>
  <si>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</si>
  <si>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</si>
  <si>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</si>
  <si>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</si>
  <si>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</si>
  <si>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</si>
  <si>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</si>
  <si>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</si>
  <si>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</si>
  <si>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</si>
  <si>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</si>
  <si>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</si>
  <si>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</si>
  <si>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</si>
  <si>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</si>
  <si>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</si>
  <si>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</si>
  <si>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</si>
  <si>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</si>
  <si>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</si>
  <si>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</si>
  <si>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</si>
  <si>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</si>
  <si>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</si>
  <si>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</si>
  <si>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</si>
  <si>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</si>
  <si>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</si>
  <si>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</si>
  <si>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</si>
  <si>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</si>
  <si>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</si>
  <si>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</si>
  <si>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</si>
  <si>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</si>
  <si>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</si>
  <si>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</si>
  <si>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</si>
  <si>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</si>
  <si>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</si>
  <si>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</si>
  <si>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</si>
  <si>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</si>
  <si>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</si>
  <si>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</si>
  <si>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</si>
  <si>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</si>
  <si>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</si>
  <si>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</si>
  <si>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</si>
  <si>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</si>
  <si>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</si>
  <si>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</si>
  <si>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</si>
  <si>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</si>
  <si>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</si>
  <si>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</si>
  <si>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</si>
  <si>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</si>
  <si>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</si>
  <si>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</si>
  <si>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</si>
  <si>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</si>
  <si>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</si>
  <si>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</si>
  <si>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</si>
  <si>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</si>
  <si>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</si>
  <si>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</si>
  <si>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</si>
  <si>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</si>
  <si>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</si>
  <si>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</si>
  <si>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</si>
  <si>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</si>
  <si>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</si>
  <si>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</si>
  <si>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</si>
  <si>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</si>
  <si>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</si>
  <si>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</si>
  <si>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</si>
  <si>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</si>
  <si>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</si>
  <si>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</si>
  <si>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</si>
  <si>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</si>
  <si>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</si>
  <si>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</si>
  <si>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</si>
  <si>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</si>
  <si>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</si>
  <si>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</si>
  <si>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</si>
  <si>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</si>
  <si>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</si>
  <si>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</si>
  <si>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</si>
  <si>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</si>
  <si>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</si>
  <si>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</si>
  <si>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</si>
  <si>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</si>
  <si>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</si>
  <si>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</si>
  <si>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</si>
  <si>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</si>
  <si>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</si>
  <si>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</si>
  <si>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</si>
  <si>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</si>
  <si>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</si>
  <si>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</si>
  <si>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</si>
  <si>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</si>
  <si>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</si>
  <si>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</si>
  <si>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</si>
  <si>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</si>
  <si>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</si>
  <si>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</si>
  <si>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</si>
  <si>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</si>
  <si>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</si>
  <si>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</si>
  <si>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</si>
  <si>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</si>
  <si>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</si>
  <si>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</si>
  <si>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</si>
  <si>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</si>
  <si>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</si>
  <si>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</si>
  <si>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</si>
  <si>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</si>
  <si>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</si>
  <si>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</si>
  <si>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</si>
  <si>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</si>
  <si>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</si>
  <si>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</si>
  <si>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</si>
  <si>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</si>
  <si>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</si>
  <si>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</si>
  <si>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</si>
  <si>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</si>
  <si>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</si>
  <si>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</si>
  <si>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</si>
  <si>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</si>
  <si>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</si>
  <si>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</si>
  <si>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</si>
  <si>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</si>
  <si>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</si>
  <si>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</si>
  <si>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</si>
  <si>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</si>
  <si>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</si>
  <si>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</si>
  <si>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</si>
  <si>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</si>
  <si>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</si>
  <si>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</si>
  <si>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</si>
  <si>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</si>
  <si>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</si>
  <si>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</si>
  <si>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</si>
  <si>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</si>
  <si>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</si>
  <si>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</si>
  <si>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</si>
  <si>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</si>
  <si>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</si>
  <si>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</si>
  <si>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</si>
  <si>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</si>
  <si>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</si>
  <si>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</si>
  <si>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</si>
  <si>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</si>
  <si>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</si>
  <si>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</si>
  <si>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</si>
  <si>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</si>
  <si>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</si>
  <si>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</si>
  <si>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</si>
  <si>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</si>
  <si>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</si>
  <si>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</si>
  <si>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</si>
  <si>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</si>
  <si>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</si>
  <si>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</si>
  <si>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</si>
  <si>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</si>
  <si>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</si>
  <si>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</si>
  <si>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</si>
  <si>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</si>
  <si>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</si>
  <si>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</si>
  <si>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</si>
  <si>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</si>
  <si>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</si>
  <si>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</si>
  <si>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</si>
  <si>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</si>
  <si>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</si>
  <si>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</si>
  <si>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</si>
  <si>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</si>
  <si>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</si>
  <si>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</si>
  <si>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</si>
  <si>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</si>
  <si>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</si>
  <si>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</si>
  <si>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</si>
  <si>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</si>
  <si>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</si>
  <si>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</si>
  <si>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</si>
  <si>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</si>
  <si>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</si>
  <si>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</si>
  <si>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</si>
  <si>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</si>
  <si>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</si>
  <si>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</si>
  <si>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</si>
  <si>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</si>
  <si>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</si>
  <si>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</si>
  <si>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</si>
  <si>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</si>
  <si>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</si>
  <si>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</si>
  <si>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</si>
  <si>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</si>
  <si>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</si>
  <si>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</si>
  <si>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</si>
  <si>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</si>
  <si>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</si>
  <si>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</si>
  <si>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</si>
  <si>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</si>
  <si>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</si>
  <si>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</si>
  <si>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</si>
  <si>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</si>
  <si>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</si>
  <si>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</si>
  <si>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</si>
  <si>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</si>
  <si>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</si>
  <si>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</si>
  <si>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</si>
  <si>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</si>
  <si>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</si>
  <si>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</si>
  <si>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</si>
  <si>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</si>
  <si>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</si>
  <si>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</si>
  <si>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</si>
  <si>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</si>
  <si>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</si>
  <si>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</si>
  <si>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</si>
  <si>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</si>
  <si>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</si>
  <si>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</si>
  <si>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</si>
  <si>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</si>
  <si>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</si>
  <si>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</si>
  <si>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</si>
  <si>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</si>
  <si>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</si>
  <si>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</si>
  <si>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</si>
  <si>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</si>
  <si>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</si>
  <si>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</si>
  <si>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</si>
  <si>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</si>
  <si>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</si>
  <si>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</si>
  <si>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</si>
  <si>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</si>
  <si>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</si>
  <si>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</si>
  <si>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</si>
  <si>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</si>
  <si>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</si>
  <si>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</si>
  <si>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</si>
  <si>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</si>
  <si>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</si>
  <si>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</si>
  <si>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</si>
  <si>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</si>
  <si>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</si>
  <si>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</si>
  <si>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</si>
  <si>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</si>
  <si>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</si>
  <si>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</si>
  <si>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</si>
  <si>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</si>
  <si>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</si>
  <si>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</si>
  <si>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</si>
  <si>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</si>
  <si>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</si>
  <si>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</si>
  <si>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</si>
  <si>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</si>
  <si>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</si>
  <si>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</si>
  <si>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</si>
  <si>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</si>
  <si>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</si>
  <si>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</si>
  <si>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</si>
  <si>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</si>
  <si>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</si>
  <si>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</si>
  <si>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</si>
  <si>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</si>
  <si>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</si>
  <si>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</si>
  <si>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</si>
  <si>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</si>
  <si>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</si>
  <si>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</si>
  <si>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</si>
  <si>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</si>
  <si>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</si>
  <si>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</si>
  <si>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</si>
  <si>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</si>
  <si>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</si>
  <si>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</si>
  <si>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</si>
  <si>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</si>
  <si>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</si>
  <si>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</si>
  <si>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</si>
  <si>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</si>
  <si>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</si>
  <si>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</si>
  <si>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</si>
  <si>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</si>
  <si>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</si>
  <si>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</si>
  <si>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</si>
  <si>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</si>
  <si>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</si>
  <si>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</si>
  <si>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</si>
  <si>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</si>
  <si>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</si>
  <si>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</si>
  <si>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</si>
  <si>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</si>
  <si>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</si>
  <si>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</si>
  <si>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</si>
  <si>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</si>
  <si>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</si>
  <si>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</si>
  <si>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</si>
  <si>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</si>
  <si>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</si>
  <si>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</si>
  <si>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</si>
  <si>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</si>
  <si>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</si>
  <si>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</si>
  <si>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</si>
  <si>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</si>
  <si>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</si>
  <si>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</si>
  <si>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</si>
  <si>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</si>
  <si>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</si>
  <si>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</si>
  <si>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</si>
  <si>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</si>
  <si>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</si>
  <si>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</si>
  <si>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</si>
  <si>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</si>
  <si>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</si>
  <si>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</si>
  <si>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</si>
  <si>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</si>
  <si>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</si>
  <si>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</si>
  <si>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</si>
  <si>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</si>
  <si>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</si>
  <si>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</si>
  <si>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</si>
  <si>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</si>
  <si>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</si>
  <si>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</si>
  <si>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</si>
  <si>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</si>
  <si>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</si>
  <si>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</si>
  <si>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</si>
  <si>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</si>
  <si>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</si>
  <si>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</si>
  <si>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</si>
  <si>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</si>
  <si>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</si>
  <si>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</si>
  <si>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</si>
  <si>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</si>
  <si>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</si>
  <si>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</si>
  <si>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</si>
  <si>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</si>
  <si>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</si>
  <si>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</si>
  <si>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</si>
  <si>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</si>
  <si>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</si>
  <si>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</si>
  <si>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</si>
  <si>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</si>
  <si>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</si>
  <si>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</si>
  <si>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</si>
  <si>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</si>
  <si>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</si>
  <si>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</si>
  <si>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</si>
  <si>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</si>
  <si>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</si>
  <si>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</si>
  <si>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</si>
  <si>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</si>
  <si>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</si>
  <si>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</si>
  <si>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</si>
  <si>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</si>
  <si>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</si>
  <si>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</si>
  <si>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</si>
  <si>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</si>
  <si>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</si>
  <si>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</si>
  <si>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</si>
  <si>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</si>
  <si>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</si>
  <si>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</si>
  <si>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</si>
  <si>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</si>
  <si>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</si>
  <si>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</si>
  <si>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</si>
  <si>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</si>
  <si>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</si>
  <si>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</si>
  <si>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</si>
  <si>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</si>
  <si>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</si>
  <si>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</si>
  <si>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</si>
  <si>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</si>
  <si>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</si>
  <si>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</si>
  <si>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</si>
  <si>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</si>
  <si>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</si>
  <si>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</si>
  <si>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</si>
  <si>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</si>
  <si>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</si>
  <si>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</si>
  <si>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</si>
  <si>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</si>
  <si>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</si>
  <si>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</si>
  <si>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</si>
  <si>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</si>
  <si>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</si>
  <si>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</si>
  <si>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</si>
  <si>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</si>
  <si>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</si>
  <si>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</si>
  <si>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</si>
  <si>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</si>
  <si>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</si>
  <si>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</si>
  <si>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</si>
  <si>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</si>
  <si>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</si>
  <si>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</si>
  <si>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</si>
  <si>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</si>
  <si>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</si>
  <si>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</si>
  <si>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</si>
  <si>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</si>
  <si>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</si>
  <si>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</si>
  <si>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</si>
  <si>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</si>
  <si>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</si>
  <si>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</si>
  <si>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</si>
  <si>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</si>
  <si>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</si>
  <si>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</si>
  <si>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</si>
  <si>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</si>
  <si>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</si>
  <si>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</si>
  <si>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</si>
  <si>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</si>
  <si>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</si>
  <si>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</si>
  <si>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</si>
  <si>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</si>
  <si>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</si>
  <si>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</si>
  <si>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</si>
  <si>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</si>
  <si>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</si>
  <si>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</si>
  <si>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</si>
  <si>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</si>
  <si>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</si>
  <si>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</si>
  <si>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</si>
  <si>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</si>
  <si>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</si>
  <si>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</si>
  <si>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</si>
  <si>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</si>
  <si>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</si>
  <si>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</si>
  <si>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</si>
  <si>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</si>
  <si>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</si>
  <si>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</si>
  <si>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</si>
  <si>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</si>
  <si>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</si>
  <si>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</si>
  <si>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</si>
  <si>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</si>
  <si>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</si>
  <si>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</si>
  <si>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</si>
  <si>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</si>
  <si>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</si>
  <si>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</si>
  <si>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</si>
  <si>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</si>
  <si>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</si>
  <si>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</si>
  <si>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</si>
  <si>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</si>
  <si>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</si>
  <si>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</si>
  <si>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</si>
  <si>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</si>
  <si>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</si>
  <si>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</si>
  <si>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</si>
  <si>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</si>
  <si>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</si>
  <si>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</si>
  <si>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</si>
  <si>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</si>
  <si>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</si>
  <si>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</si>
  <si>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</si>
  <si>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</si>
  <si>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</si>
  <si>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</si>
  <si>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</si>
  <si>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</si>
  <si>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</si>
  <si>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</si>
  <si>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</si>
  <si>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</si>
  <si>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</si>
  <si>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</si>
  <si>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</si>
  <si>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</si>
  <si>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</si>
  <si>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</si>
  <si>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</si>
  <si>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</si>
  <si>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</si>
  <si>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</si>
  <si>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</si>
  <si>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</si>
  <si>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</si>
  <si>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</si>
  <si>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</si>
  <si>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</si>
  <si>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</si>
  <si>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</si>
  <si>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</si>
  <si>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</si>
  <si>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</si>
  <si>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</si>
  <si>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</si>
  <si>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</si>
  <si>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</si>
  <si>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</si>
  <si>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</si>
  <si>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</si>
  <si>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</si>
  <si>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</si>
  <si>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</si>
  <si>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</si>
  <si>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</si>
  <si>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</si>
  <si>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</si>
  <si>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</si>
  <si>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</si>
  <si>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</si>
  <si>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</si>
  <si>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</si>
  <si>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</si>
  <si>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</si>
  <si>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</si>
  <si>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</si>
  <si>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</si>
  <si>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</si>
  <si>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</si>
  <si>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</si>
  <si>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</si>
  <si>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</si>
  <si>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</si>
  <si>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</si>
  <si>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</si>
  <si>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</si>
  <si>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</si>
  <si>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</si>
  <si>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</si>
  <si>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</si>
  <si>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</si>
  <si>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</si>
  <si>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</si>
  <si>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</si>
  <si>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</si>
  <si>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</si>
  <si>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</si>
  <si>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</si>
  <si>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</si>
  <si>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</si>
  <si>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</si>
  <si>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</si>
  <si>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</si>
  <si>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</si>
  <si>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</si>
  <si>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</si>
  <si>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</si>
  <si>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</si>
  <si>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</si>
  <si>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</si>
  <si>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</si>
  <si>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</si>
  <si>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</si>
  <si>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</si>
  <si>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</si>
  <si>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</si>
  <si>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</si>
  <si>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</si>
  <si>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</si>
  <si>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</si>
  <si>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</si>
  <si>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</si>
  <si>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</si>
  <si>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</si>
  <si>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</si>
  <si>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</si>
  <si>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</si>
  <si>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</si>
  <si>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</si>
  <si>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</si>
  <si>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</si>
  <si>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</si>
  <si>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</si>
  <si>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</si>
  <si>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</si>
  <si>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</si>
  <si>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</si>
  <si>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</si>
  <si>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</si>
  <si>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</si>
  <si>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</si>
  <si>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</si>
  <si>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</si>
  <si>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</si>
  <si>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</si>
  <si>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</si>
  <si>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</si>
  <si>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</si>
  <si>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</si>
  <si>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</si>
  <si>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</si>
  <si>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</si>
  <si>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</si>
  <si>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</si>
  <si>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</si>
  <si>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</si>
  <si>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</si>
  <si>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</si>
  <si>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</si>
  <si>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</si>
  <si>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</si>
  <si>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</si>
  <si>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</si>
  <si>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</si>
  <si>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</si>
  <si>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</si>
  <si>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</si>
  <si>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</si>
  <si>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</si>
  <si>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</si>
  <si>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</si>
  <si>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</si>
  <si>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</si>
  <si>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</si>
  <si>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</si>
  <si>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</si>
  <si>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</si>
  <si>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</si>
  <si>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</si>
  <si>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</si>
  <si>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</si>
  <si>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</si>
  <si>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</si>
  <si>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</si>
  <si>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</si>
  <si>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</si>
  <si>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</si>
  <si>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</si>
  <si>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</si>
  <si>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</si>
  <si>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</si>
  <si>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</si>
  <si>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</si>
  <si>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</si>
  <si>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</si>
  <si>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</si>
  <si>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</si>
  <si>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</si>
  <si>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</si>
  <si>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</si>
  <si>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</si>
  <si>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</si>
  <si>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</si>
  <si>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</si>
  <si>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</si>
  <si>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</si>
  <si>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</si>
  <si>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</si>
  <si>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</si>
  <si>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</si>
  <si>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</si>
  <si>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</si>
  <si>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</si>
  <si>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</si>
  <si>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</si>
  <si>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</si>
  <si>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</si>
  <si>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</si>
  <si>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</si>
  <si>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</si>
  <si>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</si>
  <si>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</si>
  <si>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</si>
  <si>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</si>
  <si>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</si>
  <si>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</si>
  <si>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</si>
  <si>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</si>
  <si>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</si>
  <si>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</si>
  <si>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</si>
  <si>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</si>
  <si>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</si>
  <si>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</si>
  <si>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</si>
  <si>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</si>
  <si>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</si>
  <si>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</si>
  <si>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</si>
  <si>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</si>
  <si>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</si>
  <si>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</si>
  <si>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</si>
  <si>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</si>
  <si>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</si>
  <si>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</si>
  <si>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</si>
  <si>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</si>
  <si>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</si>
  <si>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</si>
  <si>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</si>
  <si>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</si>
  <si>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</si>
  <si>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</si>
  <si>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</si>
  <si>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</si>
  <si>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</si>
  <si>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</si>
  <si>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</si>
  <si>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</si>
  <si>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</si>
  <si>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</si>
  <si>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</si>
  <si>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</si>
  <si>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</si>
  <si>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</si>
  <si>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</si>
  <si>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</si>
  <si>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</si>
  <si>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</si>
  <si>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</si>
  <si>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</si>
  <si>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</si>
  <si>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</si>
  <si>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</si>
  <si>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</si>
  <si>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</si>
  <si>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</si>
  <si>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</si>
  <si>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</si>
  <si>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</si>
  <si>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</si>
  <si>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</si>
  <si>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</si>
  <si>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</si>
  <si>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</si>
  <si>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</si>
  <si>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</si>
  <si>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</si>
  <si>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</si>
  <si>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</si>
  <si>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</si>
  <si>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</si>
  <si>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</si>
  <si>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</si>
  <si>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</si>
  <si>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</si>
  <si>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</si>
  <si>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</si>
  <si>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</si>
  <si>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</si>
  <si>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</si>
  <si>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</si>
  <si>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</si>
  <si>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</si>
  <si>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</si>
  <si>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</si>
  <si>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</si>
  <si>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</si>
  <si>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</si>
  <si>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</si>
  <si>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</si>
  <si>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</si>
  <si>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</si>
  <si>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</si>
  <si>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</si>
  <si>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</si>
  <si>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</si>
  <si>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</si>
  <si>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</si>
  <si>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</si>
  <si>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</si>
  <si>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</si>
  <si>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</si>
  <si>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</si>
  <si>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</si>
  <si>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</si>
  <si>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</si>
  <si>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</si>
  <si>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</si>
  <si>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</si>
  <si>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</si>
  <si>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</si>
  <si>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</si>
  <si>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</si>
  <si>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</si>
  <si>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</si>
  <si>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</si>
  <si>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</si>
  <si>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</si>
  <si>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</si>
  <si>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</si>
  <si>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</si>
  <si>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</si>
  <si>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</si>
  <si>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</si>
  <si>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</si>
  <si>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</si>
  <si>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</si>
  <si>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</si>
  <si>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</si>
  <si>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</si>
  <si>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</si>
  <si>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</si>
  <si>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</si>
  <si>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</si>
  <si>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</si>
  <si>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</si>
  <si>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</si>
  <si>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</si>
  <si>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</si>
  <si>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</si>
  <si>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</si>
  <si>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</si>
  <si>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</si>
  <si>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</si>
  <si>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</si>
  <si>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</si>
  <si>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</si>
  <si>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</si>
  <si>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</si>
  <si>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</si>
  <si>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</si>
  <si>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</si>
  <si>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</si>
  <si>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</si>
  <si>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</si>
  <si>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</si>
  <si>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</si>
  <si>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</si>
  <si>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</si>
  <si>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</si>
  <si>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</si>
  <si>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</si>
  <si>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</si>
  <si>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</si>
  <si>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</si>
  <si>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</si>
  <si>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</si>
  <si>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</si>
  <si>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</si>
  <si>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</si>
  <si>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</si>
  <si>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</si>
  <si>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</si>
  <si>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</si>
  <si>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</si>
  <si>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</si>
  <si>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</si>
  <si>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</si>
  <si>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</si>
  <si>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</si>
  <si>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</si>
  <si>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</si>
  <si>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</si>
  <si>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</si>
  <si>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</si>
  <si>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</si>
  <si>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</si>
  <si>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</si>
  <si>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</si>
  <si>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</si>
  <si>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</si>
  <si>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</si>
  <si>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</si>
  <si>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</si>
  <si>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</si>
  <si>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</si>
  <si>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</si>
  <si>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</si>
  <si>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</si>
  <si>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</si>
  <si>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</si>
  <si>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</si>
  <si>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</si>
  <si>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</si>
  <si>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</si>
  <si>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</si>
  <si>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</si>
  <si>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</si>
  <si>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</si>
  <si>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</si>
  <si>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</si>
  <si>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</si>
  <si>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</si>
  <si>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</si>
  <si>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</si>
  <si>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</si>
  <si>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</si>
  <si>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</si>
  <si>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</si>
  <si>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</si>
  <si>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</si>
  <si>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</si>
  <si>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</si>
  <si>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</si>
  <si>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</si>
  <si>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</si>
  <si>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</si>
  <si>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</si>
  <si>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</si>
  <si>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</si>
  <si>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</si>
  <si>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</si>
  <si>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</si>
  <si>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</si>
  <si>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</si>
  <si>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</si>
  <si>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</si>
  <si>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</si>
  <si>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</si>
  <si>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</si>
  <si>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</si>
  <si>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</si>
  <si>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</si>
  <si>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</si>
  <si>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</si>
  <si>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</si>
  <si>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</si>
  <si>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</si>
  <si>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</si>
  <si>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</si>
  <si>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</si>
  <si>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</si>
  <si>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</si>
  <si>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</si>
  <si>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</si>
  <si>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</si>
  <si>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</si>
  <si>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</si>
  <si>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</si>
  <si>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</si>
  <si>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</si>
  <si>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</si>
  <si>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</si>
  <si>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</si>
  <si>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</si>
  <si>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</si>
  <si>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</si>
  <si>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</si>
  <si>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</si>
  <si>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</si>
  <si>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</si>
  <si>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</si>
  <si>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</si>
  <si>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</si>
  <si>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</si>
  <si>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</si>
  <si>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</si>
  <si>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</si>
  <si>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</si>
  <si>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</si>
  <si>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</si>
  <si>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</si>
  <si>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</si>
  <si>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</si>
  <si>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</si>
  <si>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</si>
  <si>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</si>
  <si>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</si>
  <si>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</si>
  <si>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</si>
  <si>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</si>
  <si>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</si>
  <si>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</si>
  <si>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</si>
  <si>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</si>
  <si>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</si>
  <si>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</si>
  <si>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</si>
  <si>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</si>
  <si>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</si>
  <si>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</si>
  <si>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</si>
  <si>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</si>
  <si>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</si>
  <si>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</si>
  <si>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</si>
  <si>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</si>
  <si>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</si>
  <si>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</si>
  <si>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</si>
  <si>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</si>
  <si>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</si>
  <si>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</si>
  <si>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</si>
  <si>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</si>
  <si>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</si>
  <si>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</si>
  <si>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</si>
  <si>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</si>
  <si>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</si>
  <si>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</si>
  <si>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</si>
  <si>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</si>
  <si>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</si>
  <si>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</si>
  <si>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</si>
  <si>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</si>
  <si>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</si>
  <si>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</si>
  <si>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</si>
  <si>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</si>
  <si>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</si>
  <si>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</si>
  <si>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</si>
  <si>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</si>
  <si>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</si>
  <si>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</si>
  <si>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</si>
  <si>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</si>
  <si>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</si>
  <si>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</si>
  <si>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</si>
  <si>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</si>
  <si>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</si>
  <si>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</si>
  <si>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</si>
  <si>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</si>
  <si>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</si>
  <si>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</si>
  <si>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</si>
  <si>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</si>
  <si>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</si>
  <si>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</si>
  <si>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</si>
  <si>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</si>
  <si>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</si>
  <si>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</si>
  <si>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</si>
  <si>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</si>
  <si>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</si>
  <si>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</si>
  <si>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</si>
  <si>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</si>
  <si>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</si>
  <si>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</si>
  <si>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</si>
  <si>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</si>
  <si>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</si>
  <si>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</si>
  <si>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</si>
  <si>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</si>
  <si>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</si>
  <si>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</si>
  <si>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</si>
  <si>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</si>
  <si>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</si>
  <si>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</si>
  <si>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</si>
  <si>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</si>
  <si>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</si>
  <si>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</si>
  <si>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</si>
  <si>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</si>
  <si>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</si>
  <si>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</si>
  <si>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</si>
  <si>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</si>
  <si>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</si>
  <si>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</si>
  <si>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</si>
  <si>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</si>
  <si>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</si>
  <si>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</si>
  <si>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</si>
  <si>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</si>
  <si>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</si>
  <si>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</si>
  <si>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</si>
  <si>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</si>
  <si>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</si>
  <si>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</si>
  <si>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</si>
  <si>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</si>
  <si>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</si>
  <si>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</si>
  <si>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</si>
  <si>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</si>
  <si>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</si>
  <si>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</si>
  <si>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</si>
  <si>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</si>
  <si>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</si>
  <si>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</si>
  <si>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</si>
  <si>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</si>
  <si>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</si>
  <si>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</si>
  <si>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</si>
  <si>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</si>
  <si>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</si>
  <si>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</si>
  <si>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</si>
  <si>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</si>
  <si>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</si>
  <si>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</si>
  <si>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</si>
  <si>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</si>
  <si>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</si>
  <si>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</si>
  <si>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</si>
  <si>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</si>
  <si>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</si>
  <si>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</si>
  <si>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</si>
  <si>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</si>
  <si>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</si>
  <si>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</si>
  <si>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</si>
  <si>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</si>
  <si>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</si>
  <si>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</si>
  <si>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</si>
  <si>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</si>
  <si>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</si>
  <si>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</si>
  <si>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</si>
  <si>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</si>
  <si>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</si>
  <si>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</si>
  <si>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</si>
  <si>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</si>
  <si>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</si>
  <si>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</si>
  <si>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</si>
  <si>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</si>
  <si>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</si>
  <si>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</si>
  <si>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</si>
  <si>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</si>
  <si>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</si>
  <si>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</si>
  <si>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</si>
  <si>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</si>
  <si>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</si>
  <si>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</si>
  <si>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</si>
  <si>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</si>
  <si>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</si>
  <si>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</si>
  <si>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</si>
  <si>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</si>
  <si>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</si>
  <si>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</si>
  <si>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</si>
  <si>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</si>
  <si>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</si>
  <si>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</si>
  <si>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</si>
  <si>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</si>
  <si>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</si>
  <si>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</si>
  <si>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</si>
  <si>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</si>
  <si>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</si>
  <si>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</si>
  <si>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</si>
  <si>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</si>
  <si>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</si>
  <si>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</si>
  <si>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</si>
  <si>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</si>
  <si>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</si>
  <si>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</si>
  <si>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</si>
  <si>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</si>
  <si>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</si>
  <si>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</si>
  <si>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</si>
  <si>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</si>
  <si>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</si>
  <si>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</si>
  <si>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</si>
  <si>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</si>
  <si>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</si>
  <si>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</si>
  <si>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</si>
  <si>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</si>
  <si>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</si>
  <si>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</si>
  <si>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</si>
  <si>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</si>
  <si>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</si>
  <si>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</si>
  <si>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</si>
  <si>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</si>
  <si>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</si>
  <si>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</si>
  <si>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</si>
  <si>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</si>
  <si>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</si>
  <si>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</si>
  <si>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</si>
  <si>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</si>
  <si>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</si>
  <si>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</si>
  <si>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</si>
  <si>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</si>
  <si>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</si>
  <si>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</si>
  <si>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</si>
  <si>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</si>
  <si>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</si>
  <si>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</si>
  <si>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</si>
  <si>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</si>
  <si>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</si>
  <si>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</si>
  <si>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</si>
  <si>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</si>
  <si>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</si>
  <si>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</si>
  <si>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</si>
  <si>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</si>
  <si>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</si>
  <si>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</si>
  <si>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</si>
  <si>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</si>
  <si>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</si>
  <si>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</si>
  <si>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</si>
  <si>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</si>
  <si>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</si>
  <si>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</si>
  <si>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</si>
  <si>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</si>
  <si>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</si>
  <si>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</si>
  <si>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</si>
  <si>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</si>
  <si>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</si>
  <si>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</si>
  <si>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</si>
  <si>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</si>
  <si>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</si>
  <si>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</si>
  <si>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</si>
  <si>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</si>
  <si>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</si>
  <si>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</si>
  <si>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</si>
  <si>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</si>
  <si>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</si>
  <si>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</si>
  <si>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</si>
  <si>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</si>
  <si>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</si>
  <si>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</si>
  <si>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</si>
  <si>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</si>
  <si>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</si>
  <si>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</si>
  <si>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</si>
  <si>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</si>
  <si>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</si>
  <si>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</si>
  <si>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</si>
  <si>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</si>
  <si>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</si>
  <si>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</si>
  <si>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</si>
  <si>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</si>
  <si>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</si>
  <si>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</si>
  <si>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</si>
  <si>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</si>
  <si>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</si>
  <si>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</si>
  <si>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</si>
  <si>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</si>
  <si>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</si>
  <si>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</si>
  <si>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</si>
  <si>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</si>
  <si>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</si>
  <si>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</si>
  <si>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</si>
  <si>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</si>
  <si>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</si>
  <si>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</si>
  <si>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</si>
  <si>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</si>
  <si>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</si>
  <si>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</si>
  <si>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</si>
  <si>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</si>
  <si>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</si>
  <si>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</si>
  <si>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</si>
  <si>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</si>
  <si>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</si>
  <si>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</si>
  <si>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</si>
  <si>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</si>
  <si>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</si>
  <si>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</si>
  <si>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</si>
  <si>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</si>
  <si>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</si>
  <si>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</si>
  <si>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</si>
  <si>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</si>
  <si>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</si>
  <si>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</si>
  <si>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</si>
  <si>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</si>
  <si>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</si>
  <si>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</si>
  <si>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</si>
  <si>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</si>
  <si>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</si>
  <si>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</si>
  <si>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</si>
  <si>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</si>
  <si>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</si>
  <si>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</si>
  <si>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</si>
  <si>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</si>
  <si>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</si>
  <si>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</si>
  <si>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</si>
  <si>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</si>
  <si>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</si>
  <si>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</si>
  <si>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</si>
  <si>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</si>
  <si>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</si>
  <si>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</si>
  <si>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</si>
  <si>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</si>
  <si>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</si>
  <si>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</si>
  <si>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</si>
  <si>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</si>
  <si>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</si>
  <si>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</si>
  <si>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</si>
  <si>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</si>
  <si>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</si>
  <si>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</si>
  <si>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</si>
  <si>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</si>
  <si>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</si>
  <si>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</si>
  <si>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</si>
  <si>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</si>
  <si>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</si>
  <si>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</si>
  <si>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</si>
  <si>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</si>
  <si>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</si>
  <si>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</si>
  <si>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</si>
  <si>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</si>
  <si>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</si>
  <si>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</si>
  <si>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</si>
  <si>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</si>
  <si>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</si>
  <si>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</si>
  <si>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</si>
  <si>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</si>
  <si>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</si>
  <si>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</si>
  <si>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</si>
  <si>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</si>
  <si>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</si>
  <si>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</si>
  <si>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</si>
  <si>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</si>
  <si>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</si>
  <si>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</si>
  <si>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</si>
  <si>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</si>
  <si>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</si>
  <si>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</si>
  <si>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</si>
  <si>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</si>
  <si>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</si>
  <si>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</si>
  <si>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</si>
  <si>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</si>
  <si>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</si>
  <si>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</si>
  <si>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</si>
  <si>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</si>
  <si>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</si>
  <si>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</si>
  <si>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</si>
  <si>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</si>
  <si>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</si>
  <si>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</si>
  <si>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</si>
  <si>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</si>
  <si>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</si>
  <si>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</si>
  <si>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</si>
  <si>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</si>
  <si>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</si>
  <si>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</si>
  <si>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</si>
  <si>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</si>
  <si>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</si>
  <si>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</si>
  <si>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</si>
  <si>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</si>
  <si>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</si>
  <si>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</si>
  <si>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</si>
  <si>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</si>
  <si>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</si>
  <si>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</si>
  <si>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</si>
  <si>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</si>
  <si>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</si>
  <si>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</si>
  <si>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</si>
  <si>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</si>
  <si>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</si>
  <si>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</si>
  <si>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</si>
  <si>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</si>
  <si>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</si>
  <si>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</si>
  <si>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</si>
  <si>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</si>
  <si>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</si>
  <si>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</si>
  <si>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</si>
  <si>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</si>
  <si>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</si>
  <si>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</si>
  <si>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</si>
  <si>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</si>
  <si>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</si>
  <si>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</si>
  <si>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</si>
  <si>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</si>
  <si>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</si>
  <si>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</si>
  <si>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</si>
  <si>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</si>
  <si>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</si>
  <si>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</si>
  <si>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</si>
  <si>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</si>
  <si>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</si>
  <si>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</si>
  <si>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</si>
  <si>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</si>
  <si>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</si>
  <si>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</si>
  <si>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</si>
  <si>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</si>
  <si>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</si>
  <si>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</si>
  <si>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</si>
  <si>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</si>
  <si>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</si>
  <si>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</si>
  <si>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</si>
  <si>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</si>
  <si>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</si>
  <si>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</si>
  <si>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</si>
  <si>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</si>
  <si>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</si>
  <si>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</si>
  <si>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</si>
  <si>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</si>
  <si>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</si>
  <si>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</si>
  <si>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</si>
  <si>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</si>
  <si>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</si>
  <si>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</si>
  <si>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</si>
  <si>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</si>
  <si>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</si>
  <si>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</si>
  <si>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</si>
  <si>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</si>
  <si>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</si>
  <si>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</si>
  <si>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</si>
  <si>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</si>
  <si>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</si>
  <si>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</si>
  <si>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</si>
  <si>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</si>
  <si>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</si>
  <si>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</si>
  <si>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</si>
  <si>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</si>
  <si>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</si>
  <si>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</si>
  <si>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</si>
  <si>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</si>
  <si>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</si>
  <si>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</si>
  <si>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</si>
  <si>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</si>
  <si>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</si>
  <si>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</si>
  <si>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</si>
  <si>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</si>
  <si>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</si>
  <si>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</si>
  <si>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</si>
  <si>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</si>
  <si>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</si>
  <si>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</si>
  <si>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</si>
  <si>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</si>
  <si>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</si>
  <si>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</si>
  <si>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</si>
  <si>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</si>
  <si>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</si>
  <si>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</si>
  <si>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</si>
  <si>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</si>
  <si>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</si>
  <si>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</si>
  <si>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</si>
  <si>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</si>
  <si>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</si>
  <si>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</si>
  <si>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</si>
  <si>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</si>
  <si>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</si>
  <si>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</si>
  <si>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</si>
  <si>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</si>
  <si>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</si>
  <si>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</si>
  <si>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</si>
  <si>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</si>
  <si>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</si>
  <si>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</si>
  <si>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</si>
  <si>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</si>
  <si>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</si>
  <si>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</si>
  <si>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</si>
  <si>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</si>
  <si>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</si>
  <si>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</si>
  <si>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</si>
  <si>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</si>
  <si>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</si>
  <si>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</si>
  <si>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</si>
  <si>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</si>
  <si>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</si>
  <si>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</si>
  <si>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</si>
  <si>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</si>
  <si>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</si>
  <si>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</si>
  <si>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</si>
  <si>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</si>
  <si>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</si>
  <si>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</si>
  <si>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</si>
  <si>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</si>
  <si>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</si>
  <si>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</si>
  <si>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</si>
  <si>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</si>
  <si>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</si>
  <si>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</si>
  <si>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</si>
  <si>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</si>
  <si>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</si>
  <si>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</si>
  <si>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</si>
  <si>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</si>
  <si>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</si>
  <si>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</si>
  <si>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</si>
  <si>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</si>
  <si>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</si>
  <si>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</si>
  <si>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</si>
  <si>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</si>
  <si>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</si>
  <si>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</si>
  <si>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</si>
  <si>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</si>
  <si>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</si>
  <si>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</si>
  <si>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</si>
  <si>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</si>
  <si>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</si>
  <si>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</si>
  <si>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</si>
  <si>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</si>
  <si>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</si>
  <si>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</si>
  <si>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</si>
  <si>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</si>
  <si>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</si>
  <si>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</si>
  <si>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</si>
  <si>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</si>
  <si>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</si>
  <si>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</si>
  <si>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</si>
  <si>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</si>
  <si>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</si>
  <si>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</si>
  <si>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</si>
  <si>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</si>
  <si>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</si>
  <si>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</si>
  <si>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</si>
  <si>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</si>
  <si>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</si>
  <si>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</si>
  <si>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</si>
  <si>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</si>
  <si>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</si>
  <si>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</si>
  <si>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</si>
  <si>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</si>
  <si>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</si>
  <si>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</si>
  <si>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</si>
  <si>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</si>
  <si>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</si>
  <si>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</si>
  <si>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</si>
  <si>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</si>
  <si>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</si>
  <si>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</si>
  <si>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</si>
  <si>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</si>
  <si>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</si>
  <si>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</si>
  <si>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</si>
  <si>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</si>
  <si>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</si>
  <si>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</si>
  <si>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</si>
  <si>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</si>
  <si>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</si>
  <si>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</si>
  <si>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</si>
  <si>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</si>
  <si>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</si>
  <si>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</si>
  <si>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</si>
  <si>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</si>
  <si>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</si>
  <si>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</si>
  <si>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</si>
  <si>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</si>
  <si>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</si>
  <si>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</si>
  <si>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</si>
  <si>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</si>
  <si>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</si>
  <si>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</si>
  <si>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</si>
  <si>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</si>
  <si>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</si>
  <si>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</si>
  <si>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</si>
  <si>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</si>
  <si>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</si>
  <si>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</si>
  <si>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</si>
  <si>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</si>
  <si>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</si>
  <si>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</si>
  <si>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</si>
  <si>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</si>
  <si>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</si>
  <si>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</si>
  <si>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</si>
  <si>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</si>
  <si>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</si>
  <si>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</si>
  <si>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</si>
  <si>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</si>
  <si>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</si>
  <si>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</si>
  <si>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</si>
  <si>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</si>
  <si>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</si>
  <si>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</si>
  <si>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</si>
  <si>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</si>
  <si>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</si>
  <si>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</si>
  <si>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</si>
  <si>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</si>
  <si>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</si>
  <si>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</si>
  <si>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</si>
  <si>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</si>
  <si>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</si>
  <si>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</si>
  <si>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</si>
  <si>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</si>
  <si>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</si>
  <si>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</si>
  <si>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</si>
  <si>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</si>
  <si>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</si>
  <si>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</si>
  <si>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</si>
  <si>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</si>
  <si>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</si>
  <si>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</si>
  <si>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</si>
  <si>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</si>
  <si>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</si>
  <si>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</si>
  <si>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</si>
  <si>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</si>
  <si>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</si>
  <si>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</si>
  <si>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</si>
  <si>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</si>
  <si>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</si>
  <si>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</si>
  <si>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</si>
  <si>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</si>
  <si>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</si>
  <si>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</si>
  <si>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</si>
  <si>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</si>
  <si>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</si>
  <si>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</si>
  <si>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</si>
  <si>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</si>
  <si>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</si>
  <si>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</si>
  <si>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</si>
  <si>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</si>
  <si>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</si>
  <si>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</si>
  <si>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</si>
  <si>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</si>
  <si>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</si>
  <si>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</si>
  <si>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</si>
  <si>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</si>
  <si>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</si>
  <si>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</si>
  <si>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</si>
  <si>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</si>
  <si>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</si>
  <si>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</si>
  <si>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</si>
  <si>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</si>
  <si>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</si>
  <si>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</si>
  <si>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</si>
  <si>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</si>
  <si>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</si>
  <si>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</si>
  <si>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</si>
  <si>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</si>
  <si>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</si>
  <si>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</si>
  <si>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</si>
  <si>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</si>
  <si>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</si>
  <si>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</si>
  <si>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</si>
  <si>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</si>
  <si>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</si>
  <si>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</si>
  <si>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</si>
  <si>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</si>
  <si>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</si>
  <si>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</si>
  <si>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</si>
  <si>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</si>
  <si>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</si>
  <si>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</si>
  <si>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</si>
  <si>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</si>
  <si>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</si>
  <si>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</si>
  <si>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</si>
  <si>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</si>
  <si>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</si>
  <si>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</si>
  <si>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</si>
  <si>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</si>
  <si>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</si>
  <si>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</si>
  <si>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</si>
  <si>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</si>
  <si>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</si>
  <si>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</si>
  <si>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</si>
  <si>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</si>
  <si>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</si>
  <si>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</si>
  <si>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</si>
  <si>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</si>
  <si>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</si>
  <si>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</si>
  <si>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</si>
  <si>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</si>
  <si>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</si>
  <si>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</si>
  <si>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</si>
  <si>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</si>
  <si>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</si>
  <si>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</si>
  <si>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</si>
  <si>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</si>
  <si>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</si>
  <si>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</si>
  <si>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</si>
  <si>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</si>
  <si>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</si>
  <si>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</si>
  <si>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</si>
  <si>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</si>
  <si>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</si>
  <si>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</si>
  <si>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</si>
  <si>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</si>
  <si>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</si>
  <si>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</si>
  <si>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</si>
  <si>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</si>
  <si>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</si>
  <si>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</si>
  <si>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</si>
  <si>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</si>
  <si>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</si>
  <si>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</si>
  <si>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</si>
  <si>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</si>
  <si>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</si>
  <si>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</si>
  <si>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</si>
  <si>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</si>
  <si>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</si>
  <si>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</si>
  <si>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</si>
  <si>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</si>
  <si>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</si>
  <si>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</si>
  <si>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</si>
  <si>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</si>
  <si>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</si>
  <si>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</si>
  <si>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</si>
  <si>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</si>
  <si>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</si>
  <si>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</si>
  <si>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</si>
  <si>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</si>
  <si>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</si>
  <si>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</si>
  <si>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</si>
  <si>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</si>
  <si>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</si>
  <si>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</si>
  <si>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</si>
  <si>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</si>
  <si>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</si>
  <si>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</si>
  <si>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</si>
  <si>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</si>
  <si>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</si>
  <si>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</si>
  <si>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</si>
  <si>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</si>
  <si>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</si>
  <si>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</si>
  <si>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</si>
  <si>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</si>
  <si>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</si>
  <si>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</si>
  <si>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</si>
  <si>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</si>
  <si>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</si>
  <si>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</si>
  <si>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</si>
  <si>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</si>
  <si>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</si>
  <si>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</si>
  <si>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</si>
  <si>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</si>
  <si>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</si>
  <si>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</si>
  <si>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</si>
  <si>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</si>
  <si>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</si>
  <si>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</si>
  <si>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</si>
  <si>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</si>
  <si>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</si>
  <si>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</si>
  <si>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</si>
  <si>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</si>
  <si>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</si>
  <si>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</si>
  <si>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</si>
  <si>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</si>
  <si>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</si>
  <si>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</si>
  <si>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</si>
  <si>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</si>
  <si>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</si>
  <si>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</si>
  <si>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</si>
  <si>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</si>
  <si>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</si>
  <si>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</si>
  <si>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</si>
  <si>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</si>
  <si>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</si>
  <si>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</si>
  <si>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</si>
  <si>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</si>
  <si>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</si>
  <si>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</si>
  <si>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</si>
  <si>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</si>
  <si>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</si>
  <si>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</si>
  <si>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</si>
  <si>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</si>
  <si>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</si>
  <si>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</si>
  <si>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</si>
  <si>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</si>
  <si>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</si>
  <si>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</si>
  <si>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</si>
  <si>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</si>
  <si>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</si>
  <si>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</si>
  <si>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</si>
  <si>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</si>
  <si>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</si>
  <si>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</si>
  <si>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</si>
  <si>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</si>
  <si>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</si>
  <si>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</si>
  <si>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</si>
  <si>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</si>
  <si>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</si>
  <si>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</si>
  <si>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</si>
  <si>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</si>
  <si>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</si>
  <si>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</si>
  <si>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</si>
  <si>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</si>
  <si>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</si>
  <si>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</si>
  <si>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</si>
  <si>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</si>
  <si>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</si>
  <si>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</si>
  <si>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</si>
  <si>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</si>
  <si>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</si>
  <si>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</si>
  <si>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</si>
  <si>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</si>
  <si>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</si>
  <si>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</si>
  <si>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</si>
  <si>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</si>
  <si>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</si>
  <si>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</si>
  <si>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</si>
  <si>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</si>
  <si>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</si>
  <si>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</si>
  <si>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</si>
  <si>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</si>
  <si>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</si>
  <si>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</si>
  <si>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</si>
  <si>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</si>
  <si>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</si>
  <si>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</si>
  <si>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</si>
  <si>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</si>
  <si>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</si>
  <si>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</si>
  <si>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</si>
  <si>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</si>
  <si>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</si>
  <si>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</si>
  <si>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</si>
  <si>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</si>
  <si>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</si>
  <si>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</si>
  <si>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</si>
  <si>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</si>
  <si>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</si>
  <si>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</si>
  <si>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</si>
  <si>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</si>
  <si>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</si>
  <si>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</si>
  <si>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</si>
  <si>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</si>
  <si>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</si>
  <si>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</si>
  <si>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</si>
  <si>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</si>
  <si>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</si>
  <si>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</si>
  <si>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</si>
  <si>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</si>
  <si>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</si>
  <si>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</si>
  <si>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</si>
  <si>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</si>
  <si>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</si>
  <si>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</si>
  <si>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</si>
  <si>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</si>
  <si>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</si>
  <si>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</si>
  <si>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</si>
  <si>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</si>
  <si>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</si>
  <si>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</si>
  <si>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</si>
  <si>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</si>
  <si>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</si>
  <si>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</si>
  <si>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</si>
  <si>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</si>
  <si>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</si>
  <si>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</si>
  <si>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</si>
  <si>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</si>
  <si>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</si>
  <si>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</si>
  <si>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</si>
  <si>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</si>
  <si>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</si>
  <si>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</si>
  <si>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</si>
  <si>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</si>
  <si>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</si>
  <si>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</si>
  <si>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</si>
  <si>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</si>
  <si>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</si>
  <si>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</si>
  <si>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</si>
  <si>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</si>
  <si>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</si>
  <si>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</si>
  <si>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</si>
  <si>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</si>
  <si>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</si>
  <si>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</si>
  <si>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</si>
  <si>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</si>
  <si>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</si>
  <si>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</si>
  <si>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</si>
  <si>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</si>
  <si>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</si>
  <si>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</si>
  <si>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</si>
  <si>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</si>
  <si>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</si>
  <si>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</si>
  <si>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</si>
  <si>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</si>
  <si>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</si>
  <si>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</si>
  <si>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</si>
  <si>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</si>
  <si>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</si>
  <si>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</si>
  <si>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</si>
  <si>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</si>
  <si>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</si>
  <si>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</si>
  <si>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</si>
  <si>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</si>
  <si>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</si>
  <si>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</si>
  <si>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</si>
  <si>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</si>
  <si>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</si>
  <si>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</si>
  <si>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</si>
  <si>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</si>
  <si>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</si>
  <si>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</si>
  <si>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</si>
  <si>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</si>
  <si>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</si>
  <si>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</si>
  <si>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</si>
  <si>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</si>
  <si>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</si>
  <si>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</si>
  <si>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</si>
  <si>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</si>
  <si>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</si>
  <si>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</si>
  <si>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</si>
  <si>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</si>
  <si>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</si>
  <si>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</si>
  <si>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</si>
  <si>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</si>
  <si>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</si>
  <si>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</si>
  <si>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</si>
  <si>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</si>
  <si>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</si>
  <si>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</si>
  <si>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</si>
  <si>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</si>
  <si>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</si>
  <si>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</si>
  <si>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</si>
  <si>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</si>
  <si>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</si>
  <si>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</si>
  <si>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</si>
  <si>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</si>
  <si>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</si>
  <si>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</si>
  <si>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</si>
  <si>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</si>
  <si>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</si>
  <si>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</si>
  <si>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</si>
  <si>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</si>
  <si>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</si>
  <si>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</si>
  <si>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</si>
  <si>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</si>
  <si>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</si>
  <si>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</si>
  <si>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</si>
  <si>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</si>
  <si>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</si>
  <si>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</si>
  <si>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</si>
  <si>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</si>
  <si>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</si>
  <si>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</si>
  <si>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</si>
  <si>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</si>
  <si>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</si>
  <si>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</si>
  <si>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</si>
  <si>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</si>
  <si>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</si>
  <si>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</si>
  <si>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</si>
  <si>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</si>
  <si>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</si>
  <si>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</si>
  <si>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</si>
  <si>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</si>
  <si>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</si>
  <si>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</si>
  <si>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</si>
  <si>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</si>
  <si>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</si>
  <si>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</si>
  <si>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</si>
  <si>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</si>
  <si>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</si>
  <si>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</si>
  <si>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</si>
  <si>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</si>
  <si>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</si>
  <si>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</si>
  <si>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</si>
  <si>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</si>
  <si>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</si>
  <si>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</si>
  <si>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</si>
  <si>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</si>
  <si>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</si>
  <si>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</si>
  <si>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</si>
  <si>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</si>
  <si>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</si>
  <si>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</si>
  <si>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</si>
  <si>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</si>
  <si>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</si>
  <si>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</si>
  <si>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</si>
  <si>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</si>
  <si>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</si>
  <si>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</si>
  <si>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</si>
  <si>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</si>
  <si>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</si>
  <si>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</si>
  <si>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</si>
  <si>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</si>
  <si>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</si>
  <si>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</si>
  <si>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</si>
  <si>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</si>
  <si>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</si>
  <si>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</si>
  <si>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</si>
  <si>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</si>
  <si>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</si>
  <si>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</si>
  <si>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</si>
  <si>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</si>
  <si>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</si>
  <si>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</si>
  <si>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</si>
  <si>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</si>
  <si>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</si>
  <si>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</si>
  <si>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</si>
  <si>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</si>
  <si>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</si>
  <si>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</si>
  <si>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</si>
  <si>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</si>
  <si>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</si>
  <si>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</si>
  <si>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</si>
  <si>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</si>
  <si>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</si>
  <si>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</si>
  <si>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</si>
  <si>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</si>
  <si>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</si>
  <si>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</si>
  <si>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</si>
  <si>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</si>
  <si>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</si>
  <si>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</si>
  <si>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</si>
  <si>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</si>
  <si>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</si>
  <si>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</si>
  <si>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</si>
  <si>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</si>
  <si>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</si>
  <si>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</si>
  <si>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</si>
  <si>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</si>
  <si>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</si>
  <si>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</si>
  <si>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</si>
  <si>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</si>
  <si>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</si>
  <si>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</si>
  <si>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</si>
  <si>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</si>
  <si>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</si>
  <si>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</si>
  <si>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</si>
  <si>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</si>
  <si>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</si>
  <si>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</si>
  <si>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</si>
  <si>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</si>
  <si>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</si>
  <si>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</si>
  <si>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</si>
  <si>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</si>
  <si>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</si>
  <si>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</si>
  <si>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</si>
  <si>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</si>
  <si>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</si>
  <si>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</si>
  <si>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</si>
  <si>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</si>
  <si>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</si>
  <si>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</si>
  <si>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</si>
  <si>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</si>
  <si>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</si>
  <si>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</si>
  <si>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</si>
  <si>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</si>
  <si>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</si>
  <si>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</si>
  <si>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</si>
  <si>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</si>
  <si>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</si>
  <si>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</si>
  <si>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</si>
  <si>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</si>
  <si>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</si>
  <si>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</si>
  <si>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</si>
  <si>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</si>
  <si>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</si>
  <si>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</si>
  <si>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</si>
  <si>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</si>
  <si>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</si>
  <si>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</si>
  <si>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</si>
  <si>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</si>
  <si>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</si>
  <si>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</si>
  <si>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</si>
  <si>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</si>
  <si>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</si>
  <si>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</si>
  <si>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</si>
  <si>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</si>
  <si>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</si>
  <si>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</si>
  <si>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</si>
  <si>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</si>
  <si>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</si>
  <si>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</si>
  <si>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</si>
  <si>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</si>
  <si>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</si>
  <si>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</si>
  <si>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</si>
  <si>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</si>
  <si>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</si>
  <si>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</si>
  <si>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</si>
  <si>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</si>
  <si>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</si>
  <si>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</si>
  <si>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</si>
  <si>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</si>
  <si>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</si>
  <si>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BOC&gt;wcpay&gt;ChnM</t>
  </si>
  <si>
    <t>33.03 not yet</t>
  </si>
  <si>
    <t>McDonald#OC</t>
  </si>
  <si>
    <t>ATM till  15Jul</t>
  </si>
  <si>
    <t>bonus ===</t>
  </si>
  <si>
    <t>baseInt#23rd</t>
  </si>
  <si>
    <t>xfer2wife #8k so far</t>
  </si>
  <si>
    <t>Ichiban14/7#eccard</t>
  </si>
  <si>
    <t>Ichiban21/6 #MB</t>
  </si>
  <si>
    <t>38.2 not yet</t>
  </si>
  <si>
    <t>^^$1500 to avoid los`int</t>
  </si>
  <si>
    <t>MCS{EGA</t>
  </si>
  <si>
    <t>ECoastHK#eccard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</si>
</sst>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31" t="s">
        <v>1875</v>
      </c>
      <c r="C2" s="931"/>
      <c r="D2" s="931"/>
      <c r="E2" s="910" t="s">
        <v>2497</v>
      </c>
      <c r="F2" s="910" t="s">
        <v>2519</v>
      </c>
      <c r="G2" s="689"/>
      <c r="H2" s="921"/>
      <c r="I2" s="909" t="s">
        <v>2624</v>
      </c>
      <c r="J2" s="909"/>
      <c r="K2" s="912" t="s">
        <v>2621</v>
      </c>
      <c r="L2" s="912" t="s">
        <v>2543</v>
      </c>
      <c r="M2" s="910" t="s">
        <v>2502</v>
      </c>
      <c r="N2" s="91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11"/>
      <c r="F3" s="911"/>
      <c r="G3" s="693"/>
      <c r="H3" s="922"/>
      <c r="I3" s="694" t="s">
        <v>2586</v>
      </c>
      <c r="J3" s="695" t="s">
        <v>2211</v>
      </c>
      <c r="K3" s="913"/>
      <c r="L3" s="913"/>
      <c r="M3" s="911"/>
      <c r="N3" s="91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26" t="s">
        <v>2500</v>
      </c>
      <c r="D10" s="926"/>
      <c r="E10" s="926"/>
      <c r="F10" s="926"/>
      <c r="G10" s="926"/>
      <c r="H10" s="926"/>
      <c r="I10" s="926"/>
      <c r="J10" s="926"/>
      <c r="K10" s="926"/>
      <c r="L10" s="926"/>
      <c r="M10" s="926"/>
      <c r="N10" s="926"/>
      <c r="O10" s="926"/>
      <c r="P10" s="926"/>
    </row>
    <row r="11" spans="2:16" ht="12.75" customHeight="1">
      <c r="B11" s="564"/>
      <c r="C11" s="556" t="s">
        <v>2515</v>
      </c>
      <c r="D11" s="554"/>
      <c r="E11" s="916" t="s">
        <v>2497</v>
      </c>
      <c r="F11" s="916" t="s">
        <v>2519</v>
      </c>
      <c r="G11" s="558"/>
      <c r="H11" s="919" t="s">
        <v>2508</v>
      </c>
      <c r="I11" s="923" t="s">
        <v>2743</v>
      </c>
      <c r="J11" s="927" t="s">
        <v>2622</v>
      </c>
      <c r="K11" s="927"/>
      <c r="L11" s="928"/>
      <c r="M11" s="916" t="s">
        <v>2744</v>
      </c>
      <c r="N11" s="918" t="s">
        <v>2509</v>
      </c>
    </row>
    <row r="12" spans="2:16">
      <c r="B12" s="564"/>
      <c r="C12" s="550" t="s">
        <v>1873</v>
      </c>
      <c r="D12" s="551" t="s">
        <v>2412</v>
      </c>
      <c r="E12" s="917"/>
      <c r="F12" s="917"/>
      <c r="G12" s="560"/>
      <c r="H12" s="920"/>
      <c r="I12" s="924"/>
      <c r="J12" s="697" t="s">
        <v>2517</v>
      </c>
      <c r="K12" s="561" t="s">
        <v>1874</v>
      </c>
      <c r="L12" s="929"/>
      <c r="M12" s="917"/>
      <c r="N12" s="918"/>
    </row>
    <row r="13" spans="2:16" s="622" customFormat="1">
      <c r="B13" s="930">
        <v>8</v>
      </c>
      <c r="C13" s="93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2905</v>
      </c>
    </row>
    <row r="19" spans="2:18" s="729" customFormat="1">
      <c r="B19" s="830"/>
      <c r="C19" s="925" t="s">
        <v>2501</v>
      </c>
      <c r="D19" s="925"/>
      <c r="E19" s="925"/>
      <c r="F19" s="925"/>
      <c r="G19" s="925"/>
      <c r="H19" s="925"/>
      <c r="I19" s="925"/>
      <c r="J19" s="925"/>
      <c r="K19" s="925"/>
      <c r="L19" s="925"/>
      <c r="M19" s="925"/>
      <c r="N19" s="925"/>
      <c r="O19" s="925"/>
      <c r="P19" s="925"/>
    </row>
    <row r="20" spans="2:18" s="729" customFormat="1">
      <c r="B20" s="741"/>
      <c r="G20" s="914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14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14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32">
        <f>SUMPRODUCT(D4:D33,E4:E33)/365</f>
        <v>25.715295438356168</v>
      </c>
      <c r="E34" s="932"/>
      <c r="F34" s="773"/>
    </row>
    <row r="35" spans="2:11">
      <c r="B35" s="772" t="s">
        <v>2810</v>
      </c>
      <c r="D35" s="932" t="s">
        <v>2798</v>
      </c>
      <c r="E35" s="932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2901</v>
      </c>
      <c r="I4" s="219" t="s">
        <v>2900</v>
      </c>
      <c r="J4" s="219" t="s">
        <v>2902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2904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2903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32">
        <f>SUMPRODUCT(D4:D34,E4:E34)/365</f>
        <v>13.229677205479451</v>
      </c>
      <c r="E35" s="932"/>
      <c r="F35" s="740"/>
    </row>
    <row r="36" spans="2:11">
      <c r="B36" s="734" t="s">
        <v>2810</v>
      </c>
      <c r="D36" s="932" t="s">
        <v>2798</v>
      </c>
      <c r="E36" s="932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2837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2896</v>
      </c>
      <c r="C2" s="824" t="s">
        <v>2897</v>
      </c>
      <c r="D2" t="s">
        <v>461</v>
      </c>
    </row>
    <row r="3" spans="1:4">
      <c r="A3" s="825">
        <v>45082</v>
      </c>
      <c r="C3">
        <v>1000</v>
      </c>
      <c r="D3" t="s">
        <v>2895</v>
      </c>
    </row>
    <row r="4" spans="1:4">
      <c r="B4">
        <v>5000</v>
      </c>
      <c r="C4">
        <f>C3+B4</f>
        <v>6000</v>
      </c>
      <c r="D4" t="s">
        <v>2893</v>
      </c>
    </row>
    <row r="5" spans="1:4">
      <c r="B5">
        <v>5000</v>
      </c>
      <c r="C5" s="823">
        <f>C4+B5</f>
        <v>11000</v>
      </c>
      <c r="D5" s="823" t="s">
        <v>2893</v>
      </c>
    </row>
    <row r="6" spans="1:4">
      <c r="B6">
        <v>2000</v>
      </c>
      <c r="C6" s="823">
        <f>C5+B6</f>
        <v>13000</v>
      </c>
      <c r="D6" t="s">
        <v>2892</v>
      </c>
    </row>
    <row r="7" spans="1:4">
      <c r="B7">
        <v>2000</v>
      </c>
      <c r="C7" s="823">
        <f>C6+B7</f>
        <v>15000</v>
      </c>
      <c r="D7" s="823" t="s">
        <v>2892</v>
      </c>
    </row>
    <row r="8" spans="1:4">
      <c r="A8" s="825">
        <v>45098</v>
      </c>
      <c r="B8">
        <v>-12700</v>
      </c>
      <c r="D8" t="s">
        <v>2894</v>
      </c>
    </row>
    <row r="9" spans="1:4">
      <c r="C9" s="823">
        <f>C7+B8</f>
        <v>2300</v>
      </c>
      <c r="D9" t="s">
        <v>2898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33" t="s">
        <v>1897</v>
      </c>
      <c r="D3" s="93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34" t="s">
        <v>2079</v>
      </c>
      <c r="C2" s="934"/>
      <c r="D2" s="935" t="s">
        <v>1875</v>
      </c>
      <c r="E2" s="935"/>
      <c r="F2" s="471"/>
      <c r="G2" s="471"/>
      <c r="H2" s="378"/>
      <c r="I2" s="938" t="s">
        <v>2256</v>
      </c>
      <c r="J2" s="939"/>
      <c r="K2" s="939"/>
      <c r="L2" s="939"/>
      <c r="M2" s="939"/>
      <c r="N2" s="939"/>
      <c r="O2" s="940"/>
      <c r="P2" s="438"/>
      <c r="Q2" s="941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6" t="s">
        <v>2282</v>
      </c>
      <c r="G3" s="947"/>
      <c r="H3" s="378"/>
      <c r="I3" s="433"/>
      <c r="J3" s="472"/>
      <c r="K3" s="943" t="s">
        <v>2422</v>
      </c>
      <c r="L3" s="944"/>
      <c r="M3" s="945"/>
      <c r="N3" s="476"/>
      <c r="O3" s="430"/>
      <c r="P3" s="470"/>
      <c r="Q3" s="942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7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57" t="s">
        <v>124</v>
      </c>
      <c r="C1" s="857"/>
      <c r="D1" s="860" t="s">
        <v>292</v>
      </c>
      <c r="E1" s="860"/>
      <c r="F1" s="860" t="s">
        <v>341</v>
      </c>
      <c r="G1" s="860"/>
      <c r="H1" s="858" t="s">
        <v>127</v>
      </c>
      <c r="I1" s="858"/>
      <c r="J1" s="854" t="s">
        <v>292</v>
      </c>
      <c r="K1" s="854"/>
      <c r="L1" s="859" t="s">
        <v>520</v>
      </c>
      <c r="M1" s="859"/>
      <c r="N1" s="858" t="s">
        <v>146</v>
      </c>
      <c r="O1" s="858"/>
      <c r="P1" s="854" t="s">
        <v>293</v>
      </c>
      <c r="Q1" s="854"/>
      <c r="R1" s="859" t="s">
        <v>522</v>
      </c>
      <c r="S1" s="859"/>
      <c r="T1" s="848" t="s">
        <v>193</v>
      </c>
      <c r="U1" s="848"/>
      <c r="V1" s="854" t="s">
        <v>292</v>
      </c>
      <c r="W1" s="854"/>
      <c r="X1" s="853" t="s">
        <v>524</v>
      </c>
      <c r="Y1" s="853"/>
      <c r="Z1" s="848" t="s">
        <v>241</v>
      </c>
      <c r="AA1" s="848"/>
      <c r="AB1" s="855" t="s">
        <v>292</v>
      </c>
      <c r="AC1" s="855"/>
      <c r="AD1" s="856" t="s">
        <v>524</v>
      </c>
      <c r="AE1" s="856"/>
      <c r="AF1" s="848" t="s">
        <v>367</v>
      </c>
      <c r="AG1" s="848"/>
      <c r="AH1" s="855" t="s">
        <v>292</v>
      </c>
      <c r="AI1" s="855"/>
      <c r="AJ1" s="853" t="s">
        <v>530</v>
      </c>
      <c r="AK1" s="853"/>
      <c r="AL1" s="848" t="s">
        <v>389</v>
      </c>
      <c r="AM1" s="848"/>
      <c r="AN1" s="865" t="s">
        <v>292</v>
      </c>
      <c r="AO1" s="865"/>
      <c r="AP1" s="863" t="s">
        <v>531</v>
      </c>
      <c r="AQ1" s="863"/>
      <c r="AR1" s="848" t="s">
        <v>416</v>
      </c>
      <c r="AS1" s="848"/>
      <c r="AV1" s="863" t="s">
        <v>285</v>
      </c>
      <c r="AW1" s="863"/>
      <c r="AX1" s="866" t="s">
        <v>998</v>
      </c>
      <c r="AY1" s="866"/>
      <c r="AZ1" s="866"/>
      <c r="BA1" s="208"/>
      <c r="BB1" s="861">
        <v>42942</v>
      </c>
      <c r="BC1" s="862"/>
      <c r="BD1" s="86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7" t="s">
        <v>261</v>
      </c>
      <c r="U4" s="847"/>
      <c r="X4" s="119" t="s">
        <v>233</v>
      </c>
      <c r="Y4" s="123">
        <f>Y3-Y6</f>
        <v>4.9669099999591708</v>
      </c>
      <c r="Z4" s="847" t="s">
        <v>262</v>
      </c>
      <c r="AA4" s="847"/>
      <c r="AD4" s="154" t="s">
        <v>233</v>
      </c>
      <c r="AE4" s="154">
        <f>AE3-AE5</f>
        <v>-52.526899999851594</v>
      </c>
      <c r="AF4" s="847" t="s">
        <v>262</v>
      </c>
      <c r="AG4" s="847"/>
      <c r="AH4" s="143"/>
      <c r="AI4" s="143"/>
      <c r="AJ4" s="154" t="s">
        <v>233</v>
      </c>
      <c r="AK4" s="154">
        <f>AK3-AK5</f>
        <v>94.988909999992757</v>
      </c>
      <c r="AL4" s="847" t="s">
        <v>262</v>
      </c>
      <c r="AM4" s="847"/>
      <c r="AP4" s="170" t="s">
        <v>233</v>
      </c>
      <c r="AQ4" s="174">
        <f>AQ3-AQ5</f>
        <v>33.841989999942598</v>
      </c>
      <c r="AR4" s="847" t="s">
        <v>262</v>
      </c>
      <c r="AS4" s="847"/>
      <c r="AX4" s="847" t="s">
        <v>564</v>
      </c>
      <c r="AY4" s="847"/>
      <c r="BB4" s="847" t="s">
        <v>567</v>
      </c>
      <c r="BC4" s="84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7"/>
      <c r="U5" s="847"/>
      <c r="V5" s="3" t="s">
        <v>258</v>
      </c>
      <c r="W5">
        <v>2050</v>
      </c>
      <c r="X5" s="82"/>
      <c r="Z5" s="847"/>
      <c r="AA5" s="84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7"/>
      <c r="AG5" s="847"/>
      <c r="AH5" s="143"/>
      <c r="AI5" s="143"/>
      <c r="AJ5" s="154" t="s">
        <v>352</v>
      </c>
      <c r="AK5" s="162">
        <f>SUM(AK11:AK59)</f>
        <v>30858.011000000002</v>
      </c>
      <c r="AL5" s="847"/>
      <c r="AM5" s="84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7"/>
      <c r="AS5" s="847"/>
      <c r="AX5" s="847"/>
      <c r="AY5" s="847"/>
      <c r="BB5" s="847"/>
      <c r="BC5" s="847"/>
      <c r="BD5" s="864" t="s">
        <v>999</v>
      </c>
      <c r="BE5" s="864"/>
      <c r="BF5" s="864"/>
      <c r="BG5" s="864"/>
      <c r="BH5" s="864"/>
      <c r="BI5" s="864"/>
      <c r="BJ5" s="864"/>
      <c r="BK5" s="86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9" t="s">
        <v>264</v>
      </c>
      <c r="W23" s="85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1"/>
      <c r="W24" s="85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7" t="s">
        <v>2664</v>
      </c>
      <c r="H3" s="868"/>
      <c r="I3" s="590"/>
      <c r="J3" s="867" t="s">
        <v>2665</v>
      </c>
      <c r="K3" s="868"/>
      <c r="L3" s="299"/>
      <c r="M3" s="867">
        <v>43739</v>
      </c>
      <c r="N3" s="868"/>
      <c r="O3" s="867">
        <v>42401</v>
      </c>
      <c r="P3" s="86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7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7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7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7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7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7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7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7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7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7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72">
        <f>G40/F42+H40</f>
        <v>1932511.2781954887</v>
      </c>
      <c r="H43" s="87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71">
        <f>H40*F42+G40</f>
        <v>2570240</v>
      </c>
      <c r="H44" s="871"/>
      <c r="I44" s="2"/>
      <c r="J44" s="871">
        <f>K40*1.37+J40</f>
        <v>1877697.6600000001</v>
      </c>
      <c r="K44" s="871"/>
      <c r="L44" s="2"/>
      <c r="M44" s="871">
        <f>N40*1.37+M40</f>
        <v>1789659</v>
      </c>
      <c r="N44" s="871"/>
      <c r="O44" s="871">
        <f>P40*1.36+O40</f>
        <v>1320187.2</v>
      </c>
      <c r="P44" s="87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70" t="s">
        <v>1186</v>
      </c>
      <c r="C47" s="870"/>
      <c r="D47" s="870"/>
      <c r="E47" s="870"/>
      <c r="F47" s="870"/>
      <c r="G47" s="870"/>
      <c r="H47" s="870"/>
      <c r="I47" s="870"/>
      <c r="J47" s="870"/>
      <c r="K47" s="870"/>
      <c r="L47" s="870"/>
      <c r="M47" s="870"/>
      <c r="N47" s="870"/>
    </row>
    <row r="48" spans="2:16">
      <c r="B48" s="870" t="s">
        <v>2560</v>
      </c>
      <c r="C48" s="870"/>
      <c r="D48" s="870"/>
      <c r="E48" s="870"/>
      <c r="F48" s="870"/>
      <c r="G48" s="870"/>
      <c r="H48" s="870"/>
      <c r="I48" s="870"/>
      <c r="J48" s="870"/>
      <c r="K48" s="870"/>
      <c r="L48" s="870"/>
      <c r="M48" s="870"/>
      <c r="N48" s="870"/>
    </row>
    <row r="49" spans="2:14">
      <c r="B49" s="870" t="s">
        <v>2559</v>
      </c>
      <c r="C49" s="870"/>
      <c r="D49" s="870"/>
      <c r="E49" s="870"/>
      <c r="F49" s="870"/>
      <c r="G49" s="870"/>
      <c r="H49" s="870"/>
      <c r="I49" s="870"/>
      <c r="J49" s="870"/>
      <c r="K49" s="870"/>
      <c r="L49" s="870"/>
      <c r="M49" s="870"/>
      <c r="N49" s="870"/>
    </row>
    <row r="50" spans="2:14">
      <c r="B50" s="869" t="s">
        <v>2558</v>
      </c>
      <c r="C50" s="869"/>
      <c r="D50" s="869"/>
      <c r="E50" s="869"/>
      <c r="F50" s="869"/>
      <c r="G50" s="869"/>
      <c r="H50" s="869"/>
      <c r="I50" s="869"/>
      <c r="J50" s="869"/>
      <c r="K50" s="869"/>
      <c r="L50" s="869"/>
      <c r="M50" s="869"/>
      <c r="N50" s="869"/>
    </row>
    <row r="51" spans="2:14">
      <c r="B51" s="869"/>
      <c r="C51" s="869"/>
      <c r="D51" s="869"/>
      <c r="E51" s="869"/>
      <c r="F51" s="869"/>
      <c r="G51" s="869"/>
      <c r="H51" s="869"/>
      <c r="I51" s="869"/>
      <c r="J51" s="869"/>
      <c r="K51" s="869"/>
      <c r="L51" s="869"/>
      <c r="M51" s="869"/>
      <c r="N51" s="869"/>
    </row>
    <row r="52" spans="2:14">
      <c r="B52" s="869"/>
      <c r="C52" s="869"/>
      <c r="D52" s="869"/>
      <c r="E52" s="869"/>
      <c r="F52" s="869"/>
      <c r="G52" s="869"/>
      <c r="H52" s="869"/>
      <c r="I52" s="869"/>
      <c r="J52" s="869"/>
      <c r="K52" s="869"/>
      <c r="L52" s="869"/>
      <c r="M52" s="869"/>
      <c r="N52" s="86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9" t="s">
        <v>2652</v>
      </c>
      <c r="F38" s="88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78" t="s">
        <v>989</v>
      </c>
      <c r="C41" s="878"/>
      <c r="D41" s="878"/>
      <c r="E41" s="878"/>
      <c r="F41" s="878"/>
      <c r="G41" s="878"/>
      <c r="H41" s="87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57" t="s">
        <v>909</v>
      </c>
      <c r="C1" s="857"/>
      <c r="D1" s="856" t="s">
        <v>515</v>
      </c>
      <c r="E1" s="856"/>
      <c r="F1" s="857" t="s">
        <v>513</v>
      </c>
      <c r="G1" s="857"/>
      <c r="H1" s="884" t="s">
        <v>549</v>
      </c>
      <c r="I1" s="884"/>
      <c r="J1" s="856" t="s">
        <v>515</v>
      </c>
      <c r="K1" s="856"/>
      <c r="L1" s="857" t="s">
        <v>908</v>
      </c>
      <c r="M1" s="857"/>
      <c r="N1" s="884" t="s">
        <v>549</v>
      </c>
      <c r="O1" s="884"/>
      <c r="P1" s="856" t="s">
        <v>515</v>
      </c>
      <c r="Q1" s="856"/>
      <c r="R1" s="857" t="s">
        <v>552</v>
      </c>
      <c r="S1" s="857"/>
      <c r="T1" s="884" t="s">
        <v>549</v>
      </c>
      <c r="U1" s="884"/>
      <c r="V1" s="856" t="s">
        <v>515</v>
      </c>
      <c r="W1" s="856"/>
      <c r="X1" s="857" t="s">
        <v>907</v>
      </c>
      <c r="Y1" s="857"/>
      <c r="Z1" s="884" t="s">
        <v>549</v>
      </c>
      <c r="AA1" s="884"/>
      <c r="AB1" s="856" t="s">
        <v>515</v>
      </c>
      <c r="AC1" s="856"/>
      <c r="AD1" s="857" t="s">
        <v>591</v>
      </c>
      <c r="AE1" s="857"/>
      <c r="AF1" s="884" t="s">
        <v>549</v>
      </c>
      <c r="AG1" s="884"/>
      <c r="AH1" s="856" t="s">
        <v>515</v>
      </c>
      <c r="AI1" s="856"/>
      <c r="AJ1" s="857" t="s">
        <v>906</v>
      </c>
      <c r="AK1" s="857"/>
      <c r="AL1" s="884" t="s">
        <v>626</v>
      </c>
      <c r="AM1" s="884"/>
      <c r="AN1" s="856" t="s">
        <v>627</v>
      </c>
      <c r="AO1" s="856"/>
      <c r="AP1" s="857" t="s">
        <v>621</v>
      </c>
      <c r="AQ1" s="857"/>
      <c r="AR1" s="884" t="s">
        <v>549</v>
      </c>
      <c r="AS1" s="884"/>
      <c r="AT1" s="856" t="s">
        <v>515</v>
      </c>
      <c r="AU1" s="856"/>
      <c r="AV1" s="857" t="s">
        <v>905</v>
      </c>
      <c r="AW1" s="857"/>
      <c r="AX1" s="884" t="s">
        <v>549</v>
      </c>
      <c r="AY1" s="884"/>
      <c r="AZ1" s="856" t="s">
        <v>515</v>
      </c>
      <c r="BA1" s="856"/>
      <c r="BB1" s="857" t="s">
        <v>653</v>
      </c>
      <c r="BC1" s="857"/>
      <c r="BD1" s="884" t="s">
        <v>549</v>
      </c>
      <c r="BE1" s="884"/>
      <c r="BF1" s="856" t="s">
        <v>515</v>
      </c>
      <c r="BG1" s="856"/>
      <c r="BH1" s="857" t="s">
        <v>904</v>
      </c>
      <c r="BI1" s="857"/>
      <c r="BJ1" s="884" t="s">
        <v>549</v>
      </c>
      <c r="BK1" s="884"/>
      <c r="BL1" s="856" t="s">
        <v>515</v>
      </c>
      <c r="BM1" s="856"/>
      <c r="BN1" s="857" t="s">
        <v>921</v>
      </c>
      <c r="BO1" s="857"/>
      <c r="BP1" s="884" t="s">
        <v>549</v>
      </c>
      <c r="BQ1" s="884"/>
      <c r="BR1" s="856" t="s">
        <v>515</v>
      </c>
      <c r="BS1" s="856"/>
      <c r="BT1" s="857" t="s">
        <v>903</v>
      </c>
      <c r="BU1" s="857"/>
      <c r="BV1" s="884" t="s">
        <v>704</v>
      </c>
      <c r="BW1" s="884"/>
      <c r="BX1" s="856" t="s">
        <v>705</v>
      </c>
      <c r="BY1" s="856"/>
      <c r="BZ1" s="857" t="s">
        <v>703</v>
      </c>
      <c r="CA1" s="857"/>
      <c r="CB1" s="884" t="s">
        <v>730</v>
      </c>
      <c r="CC1" s="884"/>
      <c r="CD1" s="856" t="s">
        <v>731</v>
      </c>
      <c r="CE1" s="856"/>
      <c r="CF1" s="857" t="s">
        <v>902</v>
      </c>
      <c r="CG1" s="857"/>
      <c r="CH1" s="884" t="s">
        <v>730</v>
      </c>
      <c r="CI1" s="884"/>
      <c r="CJ1" s="856" t="s">
        <v>731</v>
      </c>
      <c r="CK1" s="856"/>
      <c r="CL1" s="857" t="s">
        <v>748</v>
      </c>
      <c r="CM1" s="857"/>
      <c r="CN1" s="884" t="s">
        <v>730</v>
      </c>
      <c r="CO1" s="884"/>
      <c r="CP1" s="856" t="s">
        <v>731</v>
      </c>
      <c r="CQ1" s="856"/>
      <c r="CR1" s="857" t="s">
        <v>901</v>
      </c>
      <c r="CS1" s="857"/>
      <c r="CT1" s="884" t="s">
        <v>730</v>
      </c>
      <c r="CU1" s="884"/>
      <c r="CV1" s="882" t="s">
        <v>731</v>
      </c>
      <c r="CW1" s="882"/>
      <c r="CX1" s="857" t="s">
        <v>769</v>
      </c>
      <c r="CY1" s="857"/>
      <c r="CZ1" s="884" t="s">
        <v>730</v>
      </c>
      <c r="DA1" s="884"/>
      <c r="DB1" s="882" t="s">
        <v>731</v>
      </c>
      <c r="DC1" s="882"/>
      <c r="DD1" s="857" t="s">
        <v>900</v>
      </c>
      <c r="DE1" s="857"/>
      <c r="DF1" s="884" t="s">
        <v>816</v>
      </c>
      <c r="DG1" s="884"/>
      <c r="DH1" s="882" t="s">
        <v>817</v>
      </c>
      <c r="DI1" s="882"/>
      <c r="DJ1" s="857" t="s">
        <v>809</v>
      </c>
      <c r="DK1" s="857"/>
      <c r="DL1" s="884" t="s">
        <v>816</v>
      </c>
      <c r="DM1" s="884"/>
      <c r="DN1" s="882" t="s">
        <v>731</v>
      </c>
      <c r="DO1" s="882"/>
      <c r="DP1" s="857" t="s">
        <v>899</v>
      </c>
      <c r="DQ1" s="857"/>
      <c r="DR1" s="884" t="s">
        <v>816</v>
      </c>
      <c r="DS1" s="884"/>
      <c r="DT1" s="882" t="s">
        <v>731</v>
      </c>
      <c r="DU1" s="882"/>
      <c r="DV1" s="857" t="s">
        <v>898</v>
      </c>
      <c r="DW1" s="857"/>
      <c r="DX1" s="884" t="s">
        <v>816</v>
      </c>
      <c r="DY1" s="884"/>
      <c r="DZ1" s="882" t="s">
        <v>731</v>
      </c>
      <c r="EA1" s="882"/>
      <c r="EB1" s="857" t="s">
        <v>897</v>
      </c>
      <c r="EC1" s="857"/>
      <c r="ED1" s="884" t="s">
        <v>816</v>
      </c>
      <c r="EE1" s="884"/>
      <c r="EF1" s="882" t="s">
        <v>731</v>
      </c>
      <c r="EG1" s="882"/>
      <c r="EH1" s="857" t="s">
        <v>883</v>
      </c>
      <c r="EI1" s="857"/>
      <c r="EJ1" s="884" t="s">
        <v>816</v>
      </c>
      <c r="EK1" s="884"/>
      <c r="EL1" s="882" t="s">
        <v>936</v>
      </c>
      <c r="EM1" s="882"/>
      <c r="EN1" s="857" t="s">
        <v>922</v>
      </c>
      <c r="EO1" s="857"/>
      <c r="EP1" s="884" t="s">
        <v>816</v>
      </c>
      <c r="EQ1" s="884"/>
      <c r="ER1" s="882" t="s">
        <v>950</v>
      </c>
      <c r="ES1" s="882"/>
      <c r="ET1" s="857" t="s">
        <v>937</v>
      </c>
      <c r="EU1" s="857"/>
      <c r="EV1" s="884" t="s">
        <v>816</v>
      </c>
      <c r="EW1" s="884"/>
      <c r="EX1" s="882" t="s">
        <v>530</v>
      </c>
      <c r="EY1" s="882"/>
      <c r="EZ1" s="857" t="s">
        <v>952</v>
      </c>
      <c r="FA1" s="85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83" t="s">
        <v>779</v>
      </c>
      <c r="CU7" s="85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83" t="s">
        <v>778</v>
      </c>
      <c r="DA8" s="85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83" t="s">
        <v>778</v>
      </c>
      <c r="DG8" s="85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83" t="s">
        <v>778</v>
      </c>
      <c r="DM8" s="85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83" t="s">
        <v>778</v>
      </c>
      <c r="DS8" s="857"/>
      <c r="DT8" s="142" t="s">
        <v>783</v>
      </c>
      <c r="DU8" s="142">
        <f>SUM(DU13:DU17)</f>
        <v>32</v>
      </c>
      <c r="DV8" s="63"/>
      <c r="DW8" s="63"/>
      <c r="DX8" s="883" t="s">
        <v>778</v>
      </c>
      <c r="DY8" s="85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83" t="s">
        <v>928</v>
      </c>
      <c r="EK8" s="85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83" t="s">
        <v>928</v>
      </c>
      <c r="EQ9" s="85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83" t="s">
        <v>928</v>
      </c>
      <c r="EW9" s="85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83" t="s">
        <v>928</v>
      </c>
      <c r="EE11" s="85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83" t="s">
        <v>778</v>
      </c>
      <c r="CU12" s="85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8" t="s">
        <v>782</v>
      </c>
      <c r="CU19" s="84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70" t="s">
        <v>858</v>
      </c>
      <c r="FA21" s="870"/>
      <c r="FC21" s="238">
        <f>FC20-FC22</f>
        <v>113457.16899999997</v>
      </c>
      <c r="FD21" s="230"/>
      <c r="FE21" s="881" t="s">
        <v>1546</v>
      </c>
      <c r="FF21" s="881"/>
      <c r="FG21" s="88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70" t="s">
        <v>871</v>
      </c>
      <c r="FA22" s="87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70" t="s">
        <v>1000</v>
      </c>
      <c r="FA23" s="87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70" t="s">
        <v>1076</v>
      </c>
      <c r="FA24" s="87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8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8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8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8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V1" zoomScaleNormal="100" workbookViewId="0">
      <selection activeCell="KI28" sqref="KI2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97" t="s">
        <v>1209</v>
      </c>
      <c r="B1" s="897"/>
      <c r="C1" s="865" t="s">
        <v>292</v>
      </c>
      <c r="D1" s="865"/>
      <c r="E1" s="863" t="s">
        <v>1010</v>
      </c>
      <c r="F1" s="863"/>
      <c r="G1" s="897" t="s">
        <v>1210</v>
      </c>
      <c r="H1" s="897"/>
      <c r="I1" s="865" t="s">
        <v>292</v>
      </c>
      <c r="J1" s="865"/>
      <c r="K1" s="863" t="s">
        <v>1011</v>
      </c>
      <c r="L1" s="863"/>
      <c r="M1" s="897" t="s">
        <v>1211</v>
      </c>
      <c r="N1" s="897"/>
      <c r="O1" s="865" t="s">
        <v>292</v>
      </c>
      <c r="P1" s="865"/>
      <c r="Q1" s="863" t="s">
        <v>1057</v>
      </c>
      <c r="R1" s="863"/>
      <c r="S1" s="897" t="s">
        <v>1212</v>
      </c>
      <c r="T1" s="897"/>
      <c r="U1" s="865" t="s">
        <v>292</v>
      </c>
      <c r="V1" s="865"/>
      <c r="W1" s="863" t="s">
        <v>627</v>
      </c>
      <c r="X1" s="863"/>
      <c r="Y1" s="897" t="s">
        <v>1213</v>
      </c>
      <c r="Z1" s="897"/>
      <c r="AA1" s="865" t="s">
        <v>292</v>
      </c>
      <c r="AB1" s="865"/>
      <c r="AC1" s="863" t="s">
        <v>1084</v>
      </c>
      <c r="AD1" s="863"/>
      <c r="AE1" s="897" t="s">
        <v>1214</v>
      </c>
      <c r="AF1" s="897"/>
      <c r="AG1" s="865" t="s">
        <v>292</v>
      </c>
      <c r="AH1" s="865"/>
      <c r="AI1" s="863" t="s">
        <v>1134</v>
      </c>
      <c r="AJ1" s="863"/>
      <c r="AK1" s="897" t="s">
        <v>1217</v>
      </c>
      <c r="AL1" s="897"/>
      <c r="AM1" s="865" t="s">
        <v>1132</v>
      </c>
      <c r="AN1" s="865"/>
      <c r="AO1" s="863" t="s">
        <v>1133</v>
      </c>
      <c r="AP1" s="863"/>
      <c r="AQ1" s="897" t="s">
        <v>1218</v>
      </c>
      <c r="AR1" s="897"/>
      <c r="AS1" s="865" t="s">
        <v>1132</v>
      </c>
      <c r="AT1" s="865"/>
      <c r="AU1" s="863" t="s">
        <v>1178</v>
      </c>
      <c r="AV1" s="863"/>
      <c r="AW1" s="897" t="s">
        <v>1215</v>
      </c>
      <c r="AX1" s="897"/>
      <c r="AY1" s="863" t="s">
        <v>1241</v>
      </c>
      <c r="AZ1" s="863"/>
      <c r="BA1" s="897" t="s">
        <v>1215</v>
      </c>
      <c r="BB1" s="897"/>
      <c r="BC1" s="865" t="s">
        <v>816</v>
      </c>
      <c r="BD1" s="865"/>
      <c r="BE1" s="863" t="s">
        <v>1208</v>
      </c>
      <c r="BF1" s="863"/>
      <c r="BG1" s="897" t="s">
        <v>1216</v>
      </c>
      <c r="BH1" s="897"/>
      <c r="BI1" s="865" t="s">
        <v>816</v>
      </c>
      <c r="BJ1" s="865"/>
      <c r="BK1" s="863" t="s">
        <v>1208</v>
      </c>
      <c r="BL1" s="863"/>
      <c r="BM1" s="897" t="s">
        <v>1226</v>
      </c>
      <c r="BN1" s="897"/>
      <c r="BO1" s="865" t="s">
        <v>816</v>
      </c>
      <c r="BP1" s="865"/>
      <c r="BQ1" s="863" t="s">
        <v>1244</v>
      </c>
      <c r="BR1" s="863"/>
      <c r="BS1" s="897" t="s">
        <v>1243</v>
      </c>
      <c r="BT1" s="897"/>
      <c r="BU1" s="865" t="s">
        <v>816</v>
      </c>
      <c r="BV1" s="865"/>
      <c r="BW1" s="863" t="s">
        <v>1248</v>
      </c>
      <c r="BX1" s="863"/>
      <c r="BY1" s="897" t="s">
        <v>1270</v>
      </c>
      <c r="BZ1" s="897"/>
      <c r="CA1" s="865" t="s">
        <v>816</v>
      </c>
      <c r="CB1" s="865"/>
      <c r="CC1" s="863" t="s">
        <v>1244</v>
      </c>
      <c r="CD1" s="863"/>
      <c r="CE1" s="897" t="s">
        <v>1291</v>
      </c>
      <c r="CF1" s="897"/>
      <c r="CG1" s="865" t="s">
        <v>816</v>
      </c>
      <c r="CH1" s="865"/>
      <c r="CI1" s="863" t="s">
        <v>1248</v>
      </c>
      <c r="CJ1" s="863"/>
      <c r="CK1" s="897" t="s">
        <v>1307</v>
      </c>
      <c r="CL1" s="897"/>
      <c r="CM1" s="865" t="s">
        <v>816</v>
      </c>
      <c r="CN1" s="865"/>
      <c r="CO1" s="863" t="s">
        <v>1244</v>
      </c>
      <c r="CP1" s="863"/>
      <c r="CQ1" s="897" t="s">
        <v>1335</v>
      </c>
      <c r="CR1" s="897"/>
      <c r="CS1" s="888" t="s">
        <v>816</v>
      </c>
      <c r="CT1" s="888"/>
      <c r="CU1" s="863" t="s">
        <v>1391</v>
      </c>
      <c r="CV1" s="863"/>
      <c r="CW1" s="897" t="s">
        <v>1374</v>
      </c>
      <c r="CX1" s="897"/>
      <c r="CY1" s="888" t="s">
        <v>816</v>
      </c>
      <c r="CZ1" s="888"/>
      <c r="DA1" s="863" t="s">
        <v>1597</v>
      </c>
      <c r="DB1" s="863"/>
      <c r="DC1" s="897" t="s">
        <v>1394</v>
      </c>
      <c r="DD1" s="897"/>
      <c r="DE1" s="888" t="s">
        <v>816</v>
      </c>
      <c r="DF1" s="888"/>
      <c r="DG1" s="863" t="s">
        <v>1491</v>
      </c>
      <c r="DH1" s="863"/>
      <c r="DI1" s="897" t="s">
        <v>1594</v>
      </c>
      <c r="DJ1" s="897"/>
      <c r="DK1" s="888" t="s">
        <v>816</v>
      </c>
      <c r="DL1" s="888"/>
      <c r="DM1" s="863" t="s">
        <v>1391</v>
      </c>
      <c r="DN1" s="863"/>
      <c r="DO1" s="897" t="s">
        <v>1595</v>
      </c>
      <c r="DP1" s="897"/>
      <c r="DQ1" s="888" t="s">
        <v>816</v>
      </c>
      <c r="DR1" s="888"/>
      <c r="DS1" s="863" t="s">
        <v>1590</v>
      </c>
      <c r="DT1" s="863"/>
      <c r="DU1" s="897" t="s">
        <v>1596</v>
      </c>
      <c r="DV1" s="897"/>
      <c r="DW1" s="888" t="s">
        <v>816</v>
      </c>
      <c r="DX1" s="888"/>
      <c r="DY1" s="863" t="s">
        <v>1616</v>
      </c>
      <c r="DZ1" s="863"/>
      <c r="EA1" s="887" t="s">
        <v>1611</v>
      </c>
      <c r="EB1" s="887"/>
      <c r="EC1" s="888" t="s">
        <v>816</v>
      </c>
      <c r="ED1" s="888"/>
      <c r="EE1" s="863" t="s">
        <v>1590</v>
      </c>
      <c r="EF1" s="863"/>
      <c r="EG1" s="361"/>
      <c r="EH1" s="887" t="s">
        <v>1641</v>
      </c>
      <c r="EI1" s="887"/>
      <c r="EJ1" s="888" t="s">
        <v>816</v>
      </c>
      <c r="EK1" s="888"/>
      <c r="EL1" s="863" t="s">
        <v>1675</v>
      </c>
      <c r="EM1" s="863"/>
      <c r="EN1" s="887" t="s">
        <v>1666</v>
      </c>
      <c r="EO1" s="887"/>
      <c r="EP1" s="888" t="s">
        <v>816</v>
      </c>
      <c r="EQ1" s="888"/>
      <c r="ER1" s="863" t="s">
        <v>1715</v>
      </c>
      <c r="ES1" s="863"/>
      <c r="ET1" s="887" t="s">
        <v>1708</v>
      </c>
      <c r="EU1" s="887"/>
      <c r="EV1" s="888" t="s">
        <v>816</v>
      </c>
      <c r="EW1" s="888"/>
      <c r="EX1" s="863" t="s">
        <v>1616</v>
      </c>
      <c r="EY1" s="863"/>
      <c r="EZ1" s="887" t="s">
        <v>1743</v>
      </c>
      <c r="FA1" s="887"/>
      <c r="FB1" s="888" t="s">
        <v>816</v>
      </c>
      <c r="FC1" s="888"/>
      <c r="FD1" s="863" t="s">
        <v>1597</v>
      </c>
      <c r="FE1" s="863"/>
      <c r="FF1" s="887" t="s">
        <v>1782</v>
      </c>
      <c r="FG1" s="887"/>
      <c r="FH1" s="888" t="s">
        <v>816</v>
      </c>
      <c r="FI1" s="888"/>
      <c r="FJ1" s="863" t="s">
        <v>1391</v>
      </c>
      <c r="FK1" s="863"/>
      <c r="FL1" s="887" t="s">
        <v>1817</v>
      </c>
      <c r="FM1" s="887"/>
      <c r="FN1" s="888" t="s">
        <v>816</v>
      </c>
      <c r="FO1" s="888"/>
      <c r="FP1" s="863" t="s">
        <v>1864</v>
      </c>
      <c r="FQ1" s="863"/>
      <c r="FR1" s="887" t="s">
        <v>1853</v>
      </c>
      <c r="FS1" s="887"/>
      <c r="FT1" s="888" t="s">
        <v>816</v>
      </c>
      <c r="FU1" s="888"/>
      <c r="FV1" s="863" t="s">
        <v>1864</v>
      </c>
      <c r="FW1" s="863"/>
      <c r="FX1" s="887" t="s">
        <v>1996</v>
      </c>
      <c r="FY1" s="887"/>
      <c r="FZ1" s="888" t="s">
        <v>816</v>
      </c>
      <c r="GA1" s="888"/>
      <c r="GB1" s="863" t="s">
        <v>1616</v>
      </c>
      <c r="GC1" s="863"/>
      <c r="GD1" s="887" t="s">
        <v>1997</v>
      </c>
      <c r="GE1" s="887"/>
      <c r="GF1" s="888" t="s">
        <v>816</v>
      </c>
      <c r="GG1" s="888"/>
      <c r="GH1" s="863" t="s">
        <v>1590</v>
      </c>
      <c r="GI1" s="863"/>
      <c r="GJ1" s="887" t="s">
        <v>2006</v>
      </c>
      <c r="GK1" s="887"/>
      <c r="GL1" s="888" t="s">
        <v>816</v>
      </c>
      <c r="GM1" s="888"/>
      <c r="GN1" s="863" t="s">
        <v>1590</v>
      </c>
      <c r="GO1" s="863"/>
      <c r="GP1" s="887" t="s">
        <v>2048</v>
      </c>
      <c r="GQ1" s="887"/>
      <c r="GR1" s="888" t="s">
        <v>816</v>
      </c>
      <c r="GS1" s="888"/>
      <c r="GT1" s="863" t="s">
        <v>1675</v>
      </c>
      <c r="GU1" s="863"/>
      <c r="GV1" s="887" t="s">
        <v>2082</v>
      </c>
      <c r="GW1" s="887"/>
      <c r="GX1" s="888" t="s">
        <v>816</v>
      </c>
      <c r="GY1" s="888"/>
      <c r="GZ1" s="863" t="s">
        <v>2121</v>
      </c>
      <c r="HA1" s="863"/>
      <c r="HB1" s="887" t="s">
        <v>2141</v>
      </c>
      <c r="HC1" s="887"/>
      <c r="HD1" s="888" t="s">
        <v>816</v>
      </c>
      <c r="HE1" s="888"/>
      <c r="HF1" s="863" t="s">
        <v>1715</v>
      </c>
      <c r="HG1" s="863"/>
      <c r="HH1" s="887" t="s">
        <v>2154</v>
      </c>
      <c r="HI1" s="887"/>
      <c r="HJ1" s="888" t="s">
        <v>816</v>
      </c>
      <c r="HK1" s="888"/>
      <c r="HL1" s="863" t="s">
        <v>1391</v>
      </c>
      <c r="HM1" s="863"/>
      <c r="HN1" s="887" t="s">
        <v>2200</v>
      </c>
      <c r="HO1" s="887"/>
      <c r="HP1" s="888" t="s">
        <v>816</v>
      </c>
      <c r="HQ1" s="888"/>
      <c r="HR1" s="863" t="s">
        <v>1391</v>
      </c>
      <c r="HS1" s="863"/>
      <c r="HT1" s="887" t="s">
        <v>2242</v>
      </c>
      <c r="HU1" s="887"/>
      <c r="HV1" s="888" t="s">
        <v>816</v>
      </c>
      <c r="HW1" s="888"/>
      <c r="HX1" s="863" t="s">
        <v>1616</v>
      </c>
      <c r="HY1" s="863"/>
      <c r="HZ1" s="887" t="s">
        <v>2298</v>
      </c>
      <c r="IA1" s="887"/>
      <c r="IB1" s="888" t="s">
        <v>816</v>
      </c>
      <c r="IC1" s="888"/>
      <c r="ID1" s="863" t="s">
        <v>1715</v>
      </c>
      <c r="IE1" s="863"/>
      <c r="IF1" s="887" t="s">
        <v>2365</v>
      </c>
      <c r="IG1" s="887"/>
      <c r="IH1" s="888" t="s">
        <v>816</v>
      </c>
      <c r="II1" s="888"/>
      <c r="IJ1" s="863" t="s">
        <v>1590</v>
      </c>
      <c r="IK1" s="863"/>
      <c r="IL1" s="887" t="s">
        <v>2440</v>
      </c>
      <c r="IM1" s="887"/>
      <c r="IN1" s="888" t="s">
        <v>816</v>
      </c>
      <c r="IO1" s="888"/>
      <c r="IP1" s="863" t="s">
        <v>1616</v>
      </c>
      <c r="IQ1" s="863"/>
      <c r="IR1" s="887" t="s">
        <v>2655</v>
      </c>
      <c r="IS1" s="887"/>
      <c r="IT1" s="888" t="s">
        <v>816</v>
      </c>
      <c r="IU1" s="888"/>
      <c r="IV1" s="863" t="s">
        <v>1748</v>
      </c>
      <c r="IW1" s="863"/>
      <c r="IX1" s="887" t="s">
        <v>2654</v>
      </c>
      <c r="IY1" s="887"/>
      <c r="IZ1" s="888" t="s">
        <v>816</v>
      </c>
      <c r="JA1" s="888"/>
      <c r="JB1" s="863" t="s">
        <v>1864</v>
      </c>
      <c r="JC1" s="863"/>
      <c r="JD1" s="887" t="s">
        <v>2701</v>
      </c>
      <c r="JE1" s="887"/>
      <c r="JF1" s="888" t="s">
        <v>816</v>
      </c>
      <c r="JG1" s="888"/>
      <c r="JH1" s="863" t="s">
        <v>1748</v>
      </c>
      <c r="JI1" s="863"/>
      <c r="JJ1" s="887" t="s">
        <v>2764</v>
      </c>
      <c r="JK1" s="887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2875</v>
      </c>
      <c r="JW1" s="758"/>
      <c r="JX1" s="798" t="s">
        <v>816</v>
      </c>
      <c r="JY1" s="798"/>
      <c r="JZ1" s="795" t="s">
        <v>1748</v>
      </c>
      <c r="KA1" s="795"/>
      <c r="KB1" s="797" t="s">
        <v>2874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10869.469999999972</v>
      </c>
      <c r="KB2" s="796" t="s">
        <v>1911</v>
      </c>
      <c r="KC2" s="363">
        <f>SUM(KC3:KC26)</f>
        <v>308146.14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2843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KA2-JY35-JY34</f>
        <v>4891.2499999999727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47" t="s">
        <v>991</v>
      </c>
      <c r="B4" s="847"/>
      <c r="E4" s="170" t="s">
        <v>233</v>
      </c>
      <c r="F4" s="174">
        <f>F3-F5</f>
        <v>17</v>
      </c>
      <c r="G4" s="847" t="s">
        <v>991</v>
      </c>
      <c r="H4" s="84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2.9785687176281499</v>
      </c>
      <c r="KB4" s="801" t="s">
        <v>2672</v>
      </c>
      <c r="KC4" s="442">
        <v>-77000</v>
      </c>
      <c r="KD4" s="607"/>
    </row>
    <row r="5" spans="1:291">
      <c r="A5" s="847"/>
      <c r="B5" s="847"/>
      <c r="E5" s="170" t="s">
        <v>352</v>
      </c>
      <c r="F5" s="174">
        <f>SUM(F15:F58)</f>
        <v>12750</v>
      </c>
      <c r="G5" s="847"/>
      <c r="H5" s="84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2845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2845</v>
      </c>
      <c r="JY5" s="541">
        <v>-30</v>
      </c>
      <c r="JZ5" s="796" t="s">
        <v>352</v>
      </c>
      <c r="KA5" s="273">
        <f>SUM(KA6:KA60)</f>
        <v>10866.491431282344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2833</v>
      </c>
      <c r="JT6" s="821" t="s">
        <v>2838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2950</v>
      </c>
      <c r="KA6" s="61">
        <v>1000.08</v>
      </c>
      <c r="KB6" s="796" t="s">
        <v>2806</v>
      </c>
      <c r="KC6" s="268">
        <v>631007</v>
      </c>
      <c r="KD6" s="606">
        <v>45124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2867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2886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45123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389" t="s">
        <v>2884</v>
      </c>
      <c r="KA8" s="61"/>
      <c r="KB8" s="205" t="s">
        <v>2906</v>
      </c>
      <c r="KC8" s="359">
        <v>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2852</v>
      </c>
      <c r="JS9" s="757">
        <v>2.33</v>
      </c>
      <c r="JT9" s="346" t="s">
        <v>2890</v>
      </c>
      <c r="JU9" s="61">
        <v>10</v>
      </c>
      <c r="JV9" s="205" t="s">
        <v>2841</v>
      </c>
      <c r="JW9" s="84">
        <v>0</v>
      </c>
      <c r="JX9" s="796" t="s">
        <v>2525</v>
      </c>
      <c r="JY9" s="492"/>
      <c r="JZ9" s="346" t="s">
        <v>1814</v>
      </c>
      <c r="KA9" s="61">
        <v>67.23</v>
      </c>
      <c r="KB9" s="801" t="s">
        <v>1630</v>
      </c>
      <c r="KC9" s="442">
        <v>-948</v>
      </c>
      <c r="KD9" s="606">
        <v>45121</v>
      </c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2864</v>
      </c>
      <c r="JS10" s="779">
        <v>3.4</v>
      </c>
      <c r="JT10" s="346" t="s">
        <v>2876</v>
      </c>
      <c r="JU10" s="533">
        <v>5.38</v>
      </c>
      <c r="JV10" s="777" t="s">
        <v>1630</v>
      </c>
      <c r="JW10" s="442">
        <v>-123</v>
      </c>
      <c r="JX10" s="609"/>
      <c r="JZ10" s="346" t="s">
        <v>2938</v>
      </c>
      <c r="KA10" s="61">
        <v>2062.8000000000002</v>
      </c>
      <c r="KB10" s="799" t="s">
        <v>2791</v>
      </c>
      <c r="KC10" s="605">
        <v>2600</v>
      </c>
      <c r="KD10" s="606"/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2854</v>
      </c>
      <c r="JO11" s="492">
        <v>1396.9</v>
      </c>
      <c r="JP11" s="715" t="s">
        <v>2791</v>
      </c>
      <c r="JQ11" s="268">
        <v>2600</v>
      </c>
      <c r="JR11" s="609" t="s">
        <v>2882</v>
      </c>
      <c r="JS11" s="492">
        <v>1.21</v>
      </c>
      <c r="JT11" s="245" t="s">
        <v>2854</v>
      </c>
      <c r="JU11" s="492">
        <v>1371.77</v>
      </c>
      <c r="JV11" s="760" t="s">
        <v>2791</v>
      </c>
      <c r="JW11" s="268">
        <v>2600</v>
      </c>
      <c r="JX11" s="609"/>
      <c r="JZ11" s="346" t="s">
        <v>2682</v>
      </c>
      <c r="KA11" s="796">
        <f>259.2+410.4</f>
        <v>669.59999999999991</v>
      </c>
      <c r="KB11" s="800" t="s">
        <v>2792</v>
      </c>
      <c r="KC11" s="268">
        <v>490</v>
      </c>
      <c r="KD11" s="606">
        <v>45124</v>
      </c>
      <c r="KE11" s="517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2881</v>
      </c>
      <c r="JS12" s="804"/>
      <c r="JT12" s="245" t="s">
        <v>2855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2939</v>
      </c>
      <c r="KA12" s="836">
        <v>10</v>
      </c>
      <c r="KB12" s="800" t="s">
        <v>2793</v>
      </c>
      <c r="KC12" s="517">
        <v>763</v>
      </c>
      <c r="KD12" s="606">
        <v>45124</v>
      </c>
      <c r="KE12" s="517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2918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2919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2943</v>
      </c>
      <c r="KA13" s="796">
        <f>73.44/2</f>
        <v>36.72</v>
      </c>
      <c r="KB13" s="800" t="s">
        <v>2941</v>
      </c>
      <c r="KC13" s="268">
        <v>1041</v>
      </c>
      <c r="KD13" s="606">
        <v>45123</v>
      </c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7" t="s">
        <v>2185</v>
      </c>
      <c r="HK14" s="85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2920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2910</v>
      </c>
      <c r="KA14" s="61">
        <v>5.01</v>
      </c>
      <c r="KB14" s="254" t="s">
        <v>2954</v>
      </c>
      <c r="KC14" s="605"/>
      <c r="KD14" s="606"/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1" t="s">
        <v>1504</v>
      </c>
      <c r="DP15" s="89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2844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2839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2911</v>
      </c>
      <c r="KA15" s="796">
        <v>10.87</v>
      </c>
      <c r="KB15" s="800" t="s">
        <v>2796</v>
      </c>
      <c r="KC15" s="268">
        <v>0</v>
      </c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2848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2863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2937</v>
      </c>
      <c r="JY16" s="726">
        <f>1.29+1.15</f>
        <v>2.44</v>
      </c>
      <c r="JZ16" s="245" t="s">
        <v>2854</v>
      </c>
      <c r="KA16" s="492">
        <v>1347.2</v>
      </c>
      <c r="KB16" s="800" t="s">
        <v>2683</v>
      </c>
      <c r="KC16" s="268">
        <v>14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2849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2844</v>
      </c>
      <c r="JS17" s="726">
        <v>2.95</v>
      </c>
      <c r="JT17" s="345" t="s">
        <v>2878</v>
      </c>
      <c r="JU17" s="534">
        <v>131.6</v>
      </c>
      <c r="JV17" s="763" t="s">
        <v>2796</v>
      </c>
      <c r="JW17" s="268">
        <v>0</v>
      </c>
      <c r="JX17" s="9" t="s">
        <v>2917</v>
      </c>
      <c r="JY17" s="726">
        <f>65.16+2.55</f>
        <v>67.709999999999994</v>
      </c>
      <c r="JZ17" s="245" t="s">
        <v>2855</v>
      </c>
      <c r="KA17" s="492">
        <v>1730.87</v>
      </c>
      <c r="KB17" s="801" t="s">
        <v>2679</v>
      </c>
      <c r="KC17" s="2">
        <v>180</v>
      </c>
      <c r="KD17" s="606">
        <v>45122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2848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2916</v>
      </c>
      <c r="JY18" s="726">
        <v>24.55</v>
      </c>
      <c r="JZ18" s="345" t="s">
        <v>2550</v>
      </c>
      <c r="KA18" s="61">
        <v>69.209999999999994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1" t="s">
        <v>1474</v>
      </c>
      <c r="DJ19" s="89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2849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2899</v>
      </c>
      <c r="JY19" s="726">
        <v>13.23</v>
      </c>
      <c r="JZ19" s="345" t="s">
        <v>2704</v>
      </c>
      <c r="KA19" s="61"/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2850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8" t="s">
        <v>2942</v>
      </c>
      <c r="JY20" s="726">
        <f>85.99+30.96</f>
        <v>116.94999999999999</v>
      </c>
      <c r="JZ20" s="345" t="s">
        <v>2907</v>
      </c>
      <c r="KA20" s="61">
        <v>30</v>
      </c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2847</v>
      </c>
      <c r="JS21" s="791">
        <f>783.33+1167.38+1493.5+2179.3</f>
        <v>5623.51</v>
      </c>
      <c r="JT21" s="345" t="s">
        <v>2861</v>
      </c>
      <c r="JU21" s="203">
        <v>6.97</v>
      </c>
      <c r="JV21" s="764" t="s">
        <v>2451</v>
      </c>
      <c r="JW21" s="2">
        <v>1000</v>
      </c>
      <c r="JY21" s="510"/>
      <c r="JZ21" s="345" t="s">
        <v>2618</v>
      </c>
      <c r="KA21" s="534">
        <v>131.87</v>
      </c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07" t="s">
        <v>507</v>
      </c>
      <c r="N22" s="907"/>
      <c r="Q22" s="166" t="s">
        <v>365</v>
      </c>
      <c r="S22" s="907" t="s">
        <v>507</v>
      </c>
      <c r="T22" s="90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9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8" t="s">
        <v>2170</v>
      </c>
      <c r="IU22" s="84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2856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1195</v>
      </c>
      <c r="KA22" s="61">
        <f>15+6.5</f>
        <v>21.5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02" t="s">
        <v>990</v>
      </c>
      <c r="N23" s="902"/>
      <c r="Q23" s="166" t="s">
        <v>369</v>
      </c>
      <c r="S23" s="902" t="s">
        <v>990</v>
      </c>
      <c r="T23" s="902"/>
      <c r="W23" s="244" t="s">
        <v>1019</v>
      </c>
      <c r="X23" s="142">
        <v>0</v>
      </c>
      <c r="Y23" s="907" t="s">
        <v>507</v>
      </c>
      <c r="Z23" s="90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9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8" t="s">
        <v>2170</v>
      </c>
      <c r="HK23" s="84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8" t="s">
        <v>2170</v>
      </c>
      <c r="HW23" s="84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2851</v>
      </c>
      <c r="JU23" s="61">
        <v>10</v>
      </c>
      <c r="JV23" s="761" t="s">
        <v>2469</v>
      </c>
      <c r="JW23" s="61"/>
      <c r="JX23" s="845"/>
      <c r="JY23" s="845"/>
      <c r="JZ23" s="345" t="s">
        <v>2803</v>
      </c>
      <c r="KA23" s="61">
        <f>9+14.32</f>
        <v>23.32</v>
      </c>
      <c r="KB23" s="846" t="s">
        <v>2955</v>
      </c>
      <c r="KC23" s="61">
        <v>98999</v>
      </c>
    </row>
    <row r="24" spans="1:290">
      <c r="A24" s="907" t="s">
        <v>507</v>
      </c>
      <c r="B24" s="907"/>
      <c r="E24" s="164" t="s">
        <v>237</v>
      </c>
      <c r="F24" s="166"/>
      <c r="G24" s="907" t="s">
        <v>507</v>
      </c>
      <c r="H24" s="907"/>
      <c r="K24" s="244" t="s">
        <v>1019</v>
      </c>
      <c r="L24" s="142">
        <v>0</v>
      </c>
      <c r="M24" s="870"/>
      <c r="N24" s="870"/>
      <c r="Q24" s="166" t="s">
        <v>1056</v>
      </c>
      <c r="S24" s="870"/>
      <c r="T24" s="870"/>
      <c r="W24" s="244" t="s">
        <v>1027</v>
      </c>
      <c r="X24" s="205">
        <v>0</v>
      </c>
      <c r="Y24" s="902" t="s">
        <v>990</v>
      </c>
      <c r="Z24" s="902"/>
      <c r="AC24"/>
      <c r="AE24" s="907" t="s">
        <v>507</v>
      </c>
      <c r="AF24" s="907"/>
      <c r="AI24"/>
      <c r="AK24" s="907" t="s">
        <v>507</v>
      </c>
      <c r="AL24" s="90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93" t="s">
        <v>1536</v>
      </c>
      <c r="EF24" s="89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9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9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2877</v>
      </c>
      <c r="JU24" s="61">
        <v>48.2</v>
      </c>
      <c r="JV24" s="765" t="s">
        <v>2840</v>
      </c>
      <c r="JW24" s="61">
        <v>453.6</v>
      </c>
      <c r="JX24" s="845"/>
      <c r="JY24" s="845"/>
      <c r="JZ24" s="345" t="s">
        <v>2776</v>
      </c>
      <c r="KA24" s="203">
        <v>64</v>
      </c>
      <c r="KB24" s="837"/>
      <c r="KC24" s="61"/>
    </row>
    <row r="25" spans="1:290">
      <c r="A25" s="902" t="s">
        <v>990</v>
      </c>
      <c r="B25" s="902"/>
      <c r="E25" s="164" t="s">
        <v>139</v>
      </c>
      <c r="F25" s="166"/>
      <c r="G25" s="902" t="s">
        <v>990</v>
      </c>
      <c r="H25" s="902"/>
      <c r="K25" s="244" t="s">
        <v>1027</v>
      </c>
      <c r="L25" s="205">
        <v>0</v>
      </c>
      <c r="M25" s="870"/>
      <c r="N25" s="870"/>
      <c r="Q25" s="244" t="s">
        <v>1029</v>
      </c>
      <c r="R25" s="142">
        <v>0</v>
      </c>
      <c r="S25" s="870"/>
      <c r="T25" s="870"/>
      <c r="W25" s="244" t="s">
        <v>1050</v>
      </c>
      <c r="X25" s="142">
        <v>910.17</v>
      </c>
      <c r="Y25" s="870"/>
      <c r="Z25" s="870"/>
      <c r="AC25" s="248" t="s">
        <v>1083</v>
      </c>
      <c r="AD25" s="142">
        <v>90</v>
      </c>
      <c r="AE25" s="902" t="s">
        <v>990</v>
      </c>
      <c r="AF25" s="902"/>
      <c r="AI25" s="245" t="s">
        <v>1101</v>
      </c>
      <c r="AJ25" s="142">
        <v>30</v>
      </c>
      <c r="AK25" s="902" t="s">
        <v>990</v>
      </c>
      <c r="AL25" s="90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02"/>
      <c r="BH25" s="902"/>
      <c r="BK25" s="266" t="s">
        <v>1222</v>
      </c>
      <c r="BL25" s="205">
        <v>48.54</v>
      </c>
      <c r="BM25" s="902"/>
      <c r="BN25" s="902"/>
      <c r="BQ25" s="266" t="s">
        <v>1051</v>
      </c>
      <c r="BR25" s="205">
        <v>50.15</v>
      </c>
      <c r="BS25" s="902" t="s">
        <v>1245</v>
      </c>
      <c r="BT25" s="902"/>
      <c r="BW25" s="266" t="s">
        <v>1051</v>
      </c>
      <c r="BX25" s="205">
        <v>48.54</v>
      </c>
      <c r="BY25" s="902"/>
      <c r="BZ25" s="902"/>
      <c r="CC25" s="266" t="s">
        <v>1051</v>
      </c>
      <c r="CD25" s="205">
        <v>142.91</v>
      </c>
      <c r="CE25" s="902"/>
      <c r="CF25" s="902"/>
      <c r="CI25" s="266" t="s">
        <v>1312</v>
      </c>
      <c r="CJ25" s="205">
        <v>35.049999999999997</v>
      </c>
      <c r="CK25" s="870"/>
      <c r="CL25" s="870"/>
      <c r="CO25" s="266" t="s">
        <v>1286</v>
      </c>
      <c r="CP25" s="205">
        <v>153.41</v>
      </c>
      <c r="CQ25" s="870" t="s">
        <v>1327</v>
      </c>
      <c r="CR25" s="87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9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8" t="s">
        <v>2170</v>
      </c>
      <c r="IC25" s="84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2859</v>
      </c>
      <c r="JU25" s="61">
        <v>68.900000000000006</v>
      </c>
      <c r="JV25" s="761" t="s">
        <v>2420</v>
      </c>
      <c r="JW25" s="61"/>
      <c r="JX25" s="845"/>
      <c r="JY25" s="845"/>
      <c r="JZ25" s="345" t="s">
        <v>2861</v>
      </c>
      <c r="KA25" s="203">
        <v>10.8</v>
      </c>
      <c r="KB25" s="832"/>
      <c r="KC25" s="61"/>
    </row>
    <row r="26" spans="1:290">
      <c r="A26" s="870"/>
      <c r="B26" s="870"/>
      <c r="E26" s="198" t="s">
        <v>362</v>
      </c>
      <c r="F26" s="170"/>
      <c r="G26" s="870"/>
      <c r="H26" s="870"/>
      <c r="K26" s="244" t="s">
        <v>1018</v>
      </c>
      <c r="L26" s="142">
        <f>910+40</f>
        <v>950</v>
      </c>
      <c r="M26" s="870"/>
      <c r="N26" s="870"/>
      <c r="Q26" s="244" t="s">
        <v>1026</v>
      </c>
      <c r="R26" s="142">
        <v>0</v>
      </c>
      <c r="S26" s="870"/>
      <c r="T26" s="870"/>
      <c r="W26" s="143" t="s">
        <v>1085</v>
      </c>
      <c r="X26" s="142">
        <v>110.58</v>
      </c>
      <c r="Y26" s="870"/>
      <c r="Z26" s="870"/>
      <c r="AE26" s="870"/>
      <c r="AF26" s="870"/>
      <c r="AK26" s="870"/>
      <c r="AL26" s="87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70"/>
      <c r="AX26" s="870"/>
      <c r="AY26" s="143"/>
      <c r="AZ26" s="205"/>
      <c r="BA26" s="870"/>
      <c r="BB26" s="870"/>
      <c r="BE26" s="143" t="s">
        <v>1195</v>
      </c>
      <c r="BF26" s="205">
        <f>6.5*2</f>
        <v>13</v>
      </c>
      <c r="BG26" s="870"/>
      <c r="BH26" s="870"/>
      <c r="BK26" s="266" t="s">
        <v>1195</v>
      </c>
      <c r="BL26" s="205">
        <f>6.5*2</f>
        <v>13</v>
      </c>
      <c r="BM26" s="870"/>
      <c r="BN26" s="870"/>
      <c r="BQ26" s="266" t="s">
        <v>1195</v>
      </c>
      <c r="BR26" s="205">
        <v>13</v>
      </c>
      <c r="BS26" s="870"/>
      <c r="BT26" s="870"/>
      <c r="BW26" s="266" t="s">
        <v>1195</v>
      </c>
      <c r="BX26" s="205">
        <v>13</v>
      </c>
      <c r="BY26" s="870"/>
      <c r="BZ26" s="870"/>
      <c r="CC26" s="266" t="s">
        <v>1195</v>
      </c>
      <c r="CD26" s="205">
        <v>13</v>
      </c>
      <c r="CE26" s="870"/>
      <c r="CF26" s="87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8" t="s">
        <v>1536</v>
      </c>
      <c r="DZ26" s="89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93" t="s">
        <v>1536</v>
      </c>
      <c r="ES26" s="893"/>
      <c r="ET26" s="1" t="s">
        <v>1703</v>
      </c>
      <c r="EU26" s="272">
        <v>20000</v>
      </c>
      <c r="EW26" s="89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2933</v>
      </c>
      <c r="JO26" s="533">
        <v>42.9</v>
      </c>
      <c r="JP26" s="716" t="s">
        <v>2420</v>
      </c>
      <c r="JQ26" s="2"/>
      <c r="JR26" s="388" t="s">
        <v>2857</v>
      </c>
      <c r="JS26" s="273">
        <f>SUM(JU11:JU13)</f>
        <v>5390.235999999999</v>
      </c>
      <c r="JT26" s="337" t="s">
        <v>2929</v>
      </c>
      <c r="JU26" s="61">
        <v>41.5</v>
      </c>
      <c r="JV26" s="769"/>
      <c r="JW26" s="61"/>
      <c r="JZ26" s="345" t="s">
        <v>2364</v>
      </c>
      <c r="KA26" s="61">
        <f>16.3+16.34+12.3+10+15.21</f>
        <v>70.150000000000006</v>
      </c>
      <c r="KB26" s="831"/>
      <c r="KC26" s="61"/>
    </row>
    <row r="27" spans="1:290">
      <c r="A27" s="870"/>
      <c r="B27" s="870"/>
      <c r="F27" s="194"/>
      <c r="G27" s="870"/>
      <c r="H27" s="870"/>
      <c r="K27"/>
      <c r="M27" s="903" t="s">
        <v>506</v>
      </c>
      <c r="N27" s="903"/>
      <c r="Q27" s="244" t="s">
        <v>1019</v>
      </c>
      <c r="R27" s="142">
        <v>0</v>
      </c>
      <c r="S27" s="903" t="s">
        <v>506</v>
      </c>
      <c r="T27" s="903"/>
      <c r="W27" s="143" t="s">
        <v>1051</v>
      </c>
      <c r="X27" s="142">
        <v>60.75</v>
      </c>
      <c r="Y27" s="870"/>
      <c r="Z27" s="870"/>
      <c r="AC27" s="219" t="s">
        <v>1092</v>
      </c>
      <c r="AD27" s="219"/>
      <c r="AE27" s="903" t="s">
        <v>506</v>
      </c>
      <c r="AF27" s="90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93" t="s">
        <v>1536</v>
      </c>
      <c r="EY27" s="89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8" t="s">
        <v>2170</v>
      </c>
      <c r="HQ27" s="84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2873</v>
      </c>
      <c r="JU27" s="533">
        <v>11</v>
      </c>
      <c r="JV27" s="792"/>
      <c r="JW27" s="61"/>
      <c r="JZ27" s="337" t="s">
        <v>2891</v>
      </c>
      <c r="KA27" s="61">
        <v>80</v>
      </c>
      <c r="KB27" s="796" t="s">
        <v>506</v>
      </c>
    </row>
    <row r="28" spans="1:290">
      <c r="A28" s="870"/>
      <c r="B28" s="870"/>
      <c r="E28" s="193" t="s">
        <v>360</v>
      </c>
      <c r="F28" s="194"/>
      <c r="G28" s="870"/>
      <c r="H28" s="870"/>
      <c r="K28" s="143" t="s">
        <v>1017</v>
      </c>
      <c r="L28" s="142">
        <f>60</f>
        <v>60</v>
      </c>
      <c r="M28" s="903" t="s">
        <v>992</v>
      </c>
      <c r="N28" s="903"/>
      <c r="Q28" s="244" t="s">
        <v>1073</v>
      </c>
      <c r="R28" s="205">
        <v>200</v>
      </c>
      <c r="S28" s="903" t="s">
        <v>992</v>
      </c>
      <c r="T28" s="903"/>
      <c r="W28" s="143" t="s">
        <v>1016</v>
      </c>
      <c r="X28" s="142">
        <v>61.35</v>
      </c>
      <c r="Y28" s="903" t="s">
        <v>506</v>
      </c>
      <c r="Z28" s="903"/>
      <c r="AC28" s="219" t="s">
        <v>1088</v>
      </c>
      <c r="AD28" s="219">
        <f>53+207+63</f>
        <v>323</v>
      </c>
      <c r="AE28" s="903" t="s">
        <v>992</v>
      </c>
      <c r="AF28" s="90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93" t="s">
        <v>1747</v>
      </c>
      <c r="FE28" s="89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8" t="s">
        <v>2170</v>
      </c>
      <c r="JA28" s="848"/>
      <c r="JB28" s="337" t="s">
        <v>2934</v>
      </c>
      <c r="JC28" s="61">
        <v>34</v>
      </c>
      <c r="JF28" s="192" t="s">
        <v>1958</v>
      </c>
      <c r="JG28" s="273">
        <f>SUM(JI6:JI7)</f>
        <v>3900.1</v>
      </c>
      <c r="JH28" s="337" t="s">
        <v>2935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2858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37" t="s">
        <v>2914</v>
      </c>
      <c r="KA28" s="61">
        <v>115</v>
      </c>
      <c r="KB28" s="796" t="s">
        <v>93</v>
      </c>
    </row>
    <row r="29" spans="1:290">
      <c r="A29" s="903" t="s">
        <v>506</v>
      </c>
      <c r="B29" s="903"/>
      <c r="E29" s="193" t="s">
        <v>282</v>
      </c>
      <c r="F29" s="194"/>
      <c r="G29" s="903" t="s">
        <v>506</v>
      </c>
      <c r="H29" s="903"/>
      <c r="K29" s="143" t="s">
        <v>1016</v>
      </c>
      <c r="L29" s="142">
        <v>0</v>
      </c>
      <c r="M29" s="905" t="s">
        <v>93</v>
      </c>
      <c r="N29" s="905"/>
      <c r="Q29" s="244" t="s">
        <v>1050</v>
      </c>
      <c r="R29" s="142">
        <v>0</v>
      </c>
      <c r="S29" s="905" t="s">
        <v>93</v>
      </c>
      <c r="T29" s="905"/>
      <c r="W29" s="143" t="s">
        <v>1015</v>
      </c>
      <c r="X29" s="142">
        <v>64</v>
      </c>
      <c r="Y29" s="903" t="s">
        <v>992</v>
      </c>
      <c r="Z29" s="903"/>
      <c r="AC29" s="219" t="s">
        <v>1089</v>
      </c>
      <c r="AD29" s="219">
        <f>63+46</f>
        <v>109</v>
      </c>
      <c r="AE29" s="905" t="s">
        <v>93</v>
      </c>
      <c r="AF29" s="90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93" t="s">
        <v>1536</v>
      </c>
      <c r="EM29" s="89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2929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2912</v>
      </c>
      <c r="KA29" s="61">
        <v>175</v>
      </c>
      <c r="KB29" s="796" t="s">
        <v>1034</v>
      </c>
    </row>
    <row r="30" spans="1:290">
      <c r="A30" s="903" t="s">
        <v>992</v>
      </c>
      <c r="B30" s="903"/>
      <c r="E30" s="193" t="s">
        <v>372</v>
      </c>
      <c r="F30" s="194"/>
      <c r="G30" s="903" t="s">
        <v>992</v>
      </c>
      <c r="H30" s="903"/>
      <c r="K30" s="143" t="s">
        <v>1015</v>
      </c>
      <c r="L30" s="142">
        <v>64</v>
      </c>
      <c r="M30" s="870" t="s">
        <v>385</v>
      </c>
      <c r="N30" s="870"/>
      <c r="Q30"/>
      <c r="S30" s="870" t="s">
        <v>385</v>
      </c>
      <c r="T30" s="870"/>
      <c r="W30" s="143" t="s">
        <v>1014</v>
      </c>
      <c r="X30" s="142">
        <v>100.01</v>
      </c>
      <c r="Y30" s="905" t="s">
        <v>93</v>
      </c>
      <c r="Z30" s="905"/>
      <c r="AC30" s="142" t="s">
        <v>1087</v>
      </c>
      <c r="AD30" s="142">
        <v>65</v>
      </c>
      <c r="AE30" s="870" t="s">
        <v>385</v>
      </c>
      <c r="AF30" s="87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93" t="s">
        <v>1747</v>
      </c>
      <c r="FK30" s="89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2952</v>
      </c>
      <c r="KA30" s="61">
        <f>45.73</f>
        <v>45.73</v>
      </c>
    </row>
    <row r="31" spans="1:290" ht="12.75" customHeight="1">
      <c r="A31" s="905" t="s">
        <v>93</v>
      </c>
      <c r="B31" s="905"/>
      <c r="E31" s="193" t="s">
        <v>1007</v>
      </c>
      <c r="F31" s="170"/>
      <c r="G31" s="905" t="s">
        <v>93</v>
      </c>
      <c r="H31" s="905"/>
      <c r="K31" s="143" t="s">
        <v>1014</v>
      </c>
      <c r="L31" s="142">
        <v>50.01</v>
      </c>
      <c r="M31" s="906" t="s">
        <v>1001</v>
      </c>
      <c r="N31" s="906"/>
      <c r="Q31" s="143" t="s">
        <v>1052</v>
      </c>
      <c r="R31" s="142">
        <v>26</v>
      </c>
      <c r="S31" s="906" t="s">
        <v>1001</v>
      </c>
      <c r="T31" s="906"/>
      <c r="W31"/>
      <c r="Y31" s="870" t="s">
        <v>385</v>
      </c>
      <c r="Z31" s="870"/>
      <c r="AC31" s="142" t="s">
        <v>1090</v>
      </c>
      <c r="AD31" s="142">
        <v>10</v>
      </c>
      <c r="AE31" s="906" t="s">
        <v>1001</v>
      </c>
      <c r="AF31" s="90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2951</v>
      </c>
      <c r="KA31" s="533" t="s">
        <v>2945</v>
      </c>
    </row>
    <row r="32" spans="1:290">
      <c r="A32" s="870" t="s">
        <v>385</v>
      </c>
      <c r="B32" s="870"/>
      <c r="E32" s="170"/>
      <c r="F32" s="170"/>
      <c r="G32" s="870" t="s">
        <v>385</v>
      </c>
      <c r="H32" s="870"/>
      <c r="K32"/>
      <c r="M32" s="902" t="s">
        <v>243</v>
      </c>
      <c r="N32" s="902"/>
      <c r="Q32" s="143" t="s">
        <v>1051</v>
      </c>
      <c r="R32" s="142">
        <v>55</v>
      </c>
      <c r="S32" s="902" t="s">
        <v>243</v>
      </c>
      <c r="T32" s="902"/>
      <c r="W32" s="243" t="s">
        <v>1072</v>
      </c>
      <c r="X32" s="243">
        <v>0</v>
      </c>
      <c r="Y32" s="906" t="s">
        <v>1001</v>
      </c>
      <c r="Z32" s="906"/>
      <c r="AE32" s="902" t="s">
        <v>243</v>
      </c>
      <c r="AF32" s="90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0" t="s">
        <v>1438</v>
      </c>
      <c r="DP32" s="89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2929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8" t="s">
        <v>2170</v>
      </c>
      <c r="IO32" s="84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2832</v>
      </c>
      <c r="JZ32" s="337" t="s">
        <v>2909</v>
      </c>
      <c r="KA32" s="61">
        <f>48.9</f>
        <v>48.9</v>
      </c>
      <c r="KB32" s="796" t="s">
        <v>2760</v>
      </c>
    </row>
    <row r="33" spans="1:291">
      <c r="A33" s="906" t="s">
        <v>1001</v>
      </c>
      <c r="B33" s="906"/>
      <c r="C33" s="3"/>
      <c r="D33" s="3"/>
      <c r="E33" s="246"/>
      <c r="F33" s="246"/>
      <c r="G33" s="906" t="s">
        <v>1001</v>
      </c>
      <c r="H33" s="906"/>
      <c r="K33" s="243" t="s">
        <v>1021</v>
      </c>
      <c r="L33" s="243"/>
      <c r="M33" s="904" t="s">
        <v>1034</v>
      </c>
      <c r="N33" s="904"/>
      <c r="Q33" s="143" t="s">
        <v>1016</v>
      </c>
      <c r="R33" s="142">
        <v>77.239999999999995</v>
      </c>
      <c r="S33" s="904" t="s">
        <v>1034</v>
      </c>
      <c r="T33" s="904"/>
      <c r="Y33" s="902" t="s">
        <v>243</v>
      </c>
      <c r="Z33" s="902"/>
      <c r="AC33" s="197" t="s">
        <v>1012</v>
      </c>
      <c r="AD33" s="142">
        <v>350</v>
      </c>
      <c r="AE33" s="904" t="s">
        <v>1034</v>
      </c>
      <c r="AF33" s="90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00" t="s">
        <v>1411</v>
      </c>
      <c r="DB33" s="90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X33" s="794" t="s">
        <v>2780</v>
      </c>
      <c r="JY33" s="794"/>
      <c r="JZ33" s="337" t="s">
        <v>2928</v>
      </c>
      <c r="KA33" s="533">
        <v>31</v>
      </c>
    </row>
    <row r="34" spans="1:291">
      <c r="A34" s="902" t="s">
        <v>243</v>
      </c>
      <c r="B34" s="902"/>
      <c r="E34" s="170"/>
      <c r="F34" s="170"/>
      <c r="G34" s="902" t="s">
        <v>243</v>
      </c>
      <c r="H34" s="90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04" t="s">
        <v>1034</v>
      </c>
      <c r="Z34" s="90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2862</v>
      </c>
      <c r="JS34" s="353">
        <v>100</v>
      </c>
      <c r="JT34" s="409">
        <v>10</v>
      </c>
      <c r="JU34" s="543" t="s">
        <v>2834</v>
      </c>
      <c r="JX34" s="821" t="s">
        <v>1958</v>
      </c>
      <c r="JY34" s="273">
        <f>SUM(KA6:KA7)</f>
        <v>2900.15</v>
      </c>
      <c r="JZ34" s="337" t="s">
        <v>2946</v>
      </c>
      <c r="KA34" s="533">
        <v>13.15</v>
      </c>
    </row>
    <row r="35" spans="1:291" ht="14.25" customHeight="1">
      <c r="A35" s="908" t="s">
        <v>342</v>
      </c>
      <c r="B35" s="908"/>
      <c r="E35" s="187" t="s">
        <v>368</v>
      </c>
      <c r="F35" s="170"/>
      <c r="G35" s="908" t="s">
        <v>342</v>
      </c>
      <c r="H35" s="90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2846</v>
      </c>
      <c r="JX35" s="388" t="s">
        <v>2857</v>
      </c>
      <c r="JY35" s="273">
        <f>SUM(KA16:KA17)</f>
        <v>3078.0699999999997</v>
      </c>
      <c r="JZ35" s="337" t="s">
        <v>2956</v>
      </c>
      <c r="KA35" s="533" t="s">
        <v>2953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2871</v>
      </c>
      <c r="JU36" s="533">
        <v>139</v>
      </c>
      <c r="JX36" s="350" t="s">
        <v>1392</v>
      </c>
      <c r="JY36" s="2">
        <f>SUM(KA8:KA8)</f>
        <v>0</v>
      </c>
      <c r="JZ36" s="337" t="s">
        <v>1863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5" t="s">
        <v>1536</v>
      </c>
      <c r="DT37" s="89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2883</v>
      </c>
      <c r="JU37" s="820">
        <v>5.35</v>
      </c>
      <c r="JX37" s="346" t="s">
        <v>2165</v>
      </c>
      <c r="JY37" s="2">
        <f>SUM(KA9:KA15)</f>
        <v>2862.23</v>
      </c>
      <c r="JZ37" s="796" t="s">
        <v>2711</v>
      </c>
      <c r="KA37" s="78">
        <v>8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2835</v>
      </c>
      <c r="JU38" s="781">
        <v>2.2000000000000002</v>
      </c>
      <c r="JX38" s="348" t="s">
        <v>2166</v>
      </c>
      <c r="JY38" s="2">
        <f>SUM(KA18:KA26)</f>
        <v>420.85</v>
      </c>
      <c r="JZ38" s="9" t="s">
        <v>2196</v>
      </c>
      <c r="KA38" s="534">
        <f>201+314+19</f>
        <v>534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2885</v>
      </c>
      <c r="JT39" s="783" t="s">
        <v>2860</v>
      </c>
      <c r="JU39" s="781">
        <v>89.39</v>
      </c>
      <c r="JX39" s="337" t="s">
        <v>2164</v>
      </c>
      <c r="JY39" s="2">
        <f>SUM(KA27:KA33)</f>
        <v>495.63</v>
      </c>
      <c r="JZ39" s="412">
        <v>19.5</v>
      </c>
      <c r="KA39" s="534"/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0" t="s">
        <v>1438</v>
      </c>
      <c r="DJ40" s="89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8" t="s">
        <v>2170</v>
      </c>
      <c r="II40" s="84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2836</v>
      </c>
      <c r="JU40" s="781">
        <f>69.93+136.83</f>
        <v>206.76000000000002</v>
      </c>
      <c r="JX40" s="337" t="s">
        <v>2815</v>
      </c>
      <c r="JY40" s="2">
        <f>SUM(KA30:KA36)</f>
        <v>138.78</v>
      </c>
      <c r="JZ40" s="386" t="s">
        <v>1411</v>
      </c>
      <c r="KA40" s="408">
        <f>JW19+JY44+JY7-KC17</f>
        <v>220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2853</v>
      </c>
      <c r="JU41" s="781">
        <v>18.8</v>
      </c>
      <c r="JV41" s="757"/>
      <c r="JW41" s="757"/>
      <c r="JX41" s="796"/>
      <c r="JY41" s="796"/>
      <c r="JZ41" s="409">
        <v>34</v>
      </c>
      <c r="KA41" s="822" t="s">
        <v>2887</v>
      </c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2842</v>
      </c>
      <c r="JU42" s="781">
        <v>89.8</v>
      </c>
      <c r="JZ42" s="409">
        <v>15</v>
      </c>
      <c r="KA42" s="543" t="s">
        <v>2915</v>
      </c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7</v>
      </c>
      <c r="KA43" s="543" t="s">
        <v>1310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X44" s="341" t="s">
        <v>2947</v>
      </c>
      <c r="JY44" s="353">
        <v>100</v>
      </c>
      <c r="JZ44" s="834">
        <v>20</v>
      </c>
      <c r="KA44" s="835" t="s">
        <v>2921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2888</v>
      </c>
      <c r="JU45" s="806">
        <v>27.83</v>
      </c>
      <c r="JZ45" s="409">
        <v>20</v>
      </c>
      <c r="KA45" s="543" t="s">
        <v>2922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2865</v>
      </c>
      <c r="JU46" s="806">
        <v>8.61</v>
      </c>
      <c r="JZ46" s="409">
        <v>80</v>
      </c>
      <c r="KA46" s="543" t="s">
        <v>2923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2866</v>
      </c>
      <c r="JU47" s="806">
        <v>19.46</v>
      </c>
      <c r="JZ47" s="409">
        <v>30</v>
      </c>
      <c r="KA47" s="543" t="s">
        <v>1828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2879</v>
      </c>
      <c r="JT48" s="805" t="s">
        <v>2868</v>
      </c>
      <c r="JU48" s="807">
        <f>5.42+0.41+0.58+2.33+0.29+0.28+0.26+1.45+0.29+4.73+1.54</f>
        <v>17.579999999999998</v>
      </c>
      <c r="JZ48" s="409"/>
      <c r="KA48" s="543"/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8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2880</v>
      </c>
      <c r="JT49" s="805" t="s">
        <v>2870</v>
      </c>
      <c r="JU49" s="808">
        <f>0.29*3</f>
        <v>0.86999999999999988</v>
      </c>
      <c r="JX49" s="813"/>
      <c r="JY49" s="813"/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8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2872</v>
      </c>
      <c r="JU50" s="807">
        <v>21.27</v>
      </c>
      <c r="JZ50" s="796" t="s">
        <v>2889</v>
      </c>
      <c r="KA50" s="796">
        <v>31.001000000000001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8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2869</v>
      </c>
      <c r="JU51" s="811"/>
      <c r="JZ51" s="796" t="s">
        <v>2908</v>
      </c>
      <c r="KA51" s="796">
        <v>21.81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8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2913</v>
      </c>
      <c r="KA52" s="796">
        <v>11.25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2909</v>
      </c>
      <c r="KA53" s="796">
        <v>117.5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2924</v>
      </c>
      <c r="KA54" s="833">
        <v>36.200000000000003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13" t="s">
        <v>2925</v>
      </c>
      <c r="KA55" s="813">
        <v>69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2926</v>
      </c>
      <c r="KA56" s="796">
        <v>29.9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2927</v>
      </c>
      <c r="KA57" s="9">
        <v>2.2000000000000002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796" t="s">
        <v>2944</v>
      </c>
      <c r="KA58" s="407">
        <f>30/5.217</f>
        <v>5.7504312823461765</v>
      </c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796" t="s">
        <v>2940</v>
      </c>
      <c r="KA59" s="796">
        <v>9.8000000000000007</v>
      </c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2949</v>
      </c>
      <c r="D35" s="407">
        <f>SUM(D3:D25)</f>
        <v>15.418904109589041</v>
      </c>
      <c r="F35" s="767" t="s">
        <v>2949</v>
      </c>
      <c r="H35" s="407">
        <f>SUM(D26:D33)+SUM(H3:H25)</f>
        <v>24.554794520547944</v>
      </c>
      <c r="J35" s="839" t="s">
        <v>2949</v>
      </c>
      <c r="L35" s="407">
        <f>SUM(H26:H33)+SUM(L3:L25)</f>
        <v>20.027397260273972</v>
      </c>
      <c r="N35" s="839" t="s">
        <v>2949</v>
      </c>
      <c r="P35" s="407">
        <f>SUM(L26:L33)+SUM(P3:P25)</f>
        <v>0</v>
      </c>
    </row>
    <row r="36" spans="2:16">
      <c r="B36" s="839" t="s">
        <v>2948</v>
      </c>
      <c r="D36" s="407">
        <f>SUM(D3:D33)*88</f>
        <v>1895.7128767123286</v>
      </c>
      <c r="F36" s="767" t="s">
        <v>2948</v>
      </c>
      <c r="H36" s="407">
        <f>SUM(H3:H33)*88</f>
        <v>2121.0410958904108</v>
      </c>
      <c r="J36" s="839" t="s">
        <v>2948</v>
      </c>
      <c r="L36" s="407">
        <f>SUM(L3:L33)*88</f>
        <v>1263.3424657534247</v>
      </c>
      <c r="N36" s="839" t="s">
        <v>2948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2023-07-17T14:46:19Z</dcterms:modified>
</cp:coreProperties>
</file>