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2" i="32" l="1"/>
  <c r="JG14" i="32" l="1"/>
  <c r="JI36" i="32"/>
  <c r="JI25" i="32" l="1"/>
  <c r="JI10" i="32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6" i="32" l="1"/>
  <c r="JC21" i="32" l="1"/>
  <c r="JG32" i="32" l="1"/>
  <c r="JG31" i="32"/>
  <c r="JI38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7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<sst xmlns="http://schemas.openxmlformats.org/spreadsheetml/2006/main" count="7003" uniqueCount="2806">
  <si>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</si>
  <si>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</si>
  <si>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</si>
  <si>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</si>
  <si>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</si>
  <si>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</si>
  <si>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</si>
  <si>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</si>
  <si>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</si>
  <si>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</si>
  <si>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</si>
  <si>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</si>
  <si>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</si>
  <si>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</si>
  <si>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</si>
  <si>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</si>
  <si>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</si>
  <si>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</si>
  <si>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</si>
  <si>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</si>
  <si>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</si>
  <si>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</si>
  <si>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</si>
  <si>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</si>
  <si>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</si>
  <si>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</si>
  <si>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</si>
  <si>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</si>
  <si>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</si>
  <si>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</si>
  <si>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</si>
  <si>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</si>
  <si>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</si>
  <si>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</si>
  <si>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</si>
  <si>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</si>
  <si>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</si>
  <si>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</si>
  <si>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</si>
  <si>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</si>
  <si>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</si>
  <si>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</si>
  <si>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</si>
  <si>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</si>
  <si>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</si>
  <si>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</si>
  <si>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</si>
  <si>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</si>
  <si>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</si>
  <si>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</si>
  <si>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</si>
  <si>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</si>
  <si>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</si>
  <si>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</si>
  <si>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</si>
  <si>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</si>
  <si>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</si>
  <si>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</si>
  <si>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</si>
  <si>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</si>
  <si>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</si>
  <si>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</si>
  <si>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</si>
  <si>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</si>
  <si>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</si>
  <si>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</si>
  <si>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</si>
  <si>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</si>
  <si>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</si>
  <si>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</si>
  <si>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</si>
  <si>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</si>
  <si>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</si>
  <si>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</si>
  <si>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</si>
  <si>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</si>
  <si>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</si>
  <si>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</si>
  <si>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</si>
  <si>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</si>
  <si>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</si>
  <si>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</si>
  <si>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</si>
  <si>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</si>
  <si>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</si>
  <si>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</si>
  <si>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</si>
  <si>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</si>
  <si>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</si>
  <si>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</si>
  <si>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</si>
  <si>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</si>
  <si>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</si>
  <si>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</si>
  <si>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</si>
  <si>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</si>
  <si>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</si>
  <si>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</si>
  <si>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</si>
  <si>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</si>
  <si>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</si>
  <si>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</si>
  <si>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</si>
  <si>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</si>
  <si>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</si>
  <si>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</si>
  <si>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</si>
  <si>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</si>
  <si>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</si>
  <si>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</si>
  <si>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</si>
  <si>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</si>
  <si>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</si>
  <si>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</si>
  <si>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</si>
  <si>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</si>
  <si>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</si>
  <si>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</si>
  <si>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</si>
  <si>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</si>
  <si>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</si>
  <si>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</si>
  <si>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</si>
  <si>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</si>
  <si>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</si>
  <si>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</si>
  <si>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</si>
  <si>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</si>
  <si>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</si>
  <si>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</si>
  <si>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</si>
  <si>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</si>
  <si>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</si>
  <si>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</si>
  <si>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</si>
  <si>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</si>
  <si>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</si>
  <si>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</si>
  <si>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</si>
  <si>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</si>
  <si>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</si>
  <si>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</si>
  <si>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</si>
  <si>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</si>
  <si>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</si>
  <si>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</si>
  <si>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</si>
  <si>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</si>
  <si>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</si>
  <si>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</si>
  <si>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</si>
  <si>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</si>
  <si>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</si>
  <si>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</si>
  <si>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</si>
  <si>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</si>
  <si>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</si>
  <si>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</si>
  <si>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</si>
  <si>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</si>
  <si>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</si>
  <si>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</si>
  <si>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</si>
  <si>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</si>
  <si>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</si>
  <si>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</si>
  <si>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</si>
  <si>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</si>
  <si>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</si>
  <si>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</si>
  <si>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</si>
  <si>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</si>
  <si>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</si>
  <si>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</si>
  <si>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</si>
  <si>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</si>
  <si>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</si>
  <si>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</si>
  <si>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</si>
  <si>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</si>
  <si>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</si>
  <si>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</si>
  <si>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</si>
  <si>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</si>
  <si>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</si>
  <si>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</si>
  <si>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</si>
  <si>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</si>
  <si>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</si>
  <si>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</si>
  <si>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</si>
  <si>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</si>
  <si>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</si>
  <si>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</si>
  <si>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</si>
  <si>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</si>
  <si>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</si>
  <si>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</si>
  <si>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</si>
  <si>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</si>
  <si>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</si>
  <si>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</si>
  <si>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</si>
  <si>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</si>
  <si>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</si>
  <si>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</si>
  <si>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</si>
  <si>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</si>
  <si>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</si>
  <si>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</si>
  <si>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</si>
  <si>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</si>
  <si>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</si>
  <si>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</si>
  <si>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</si>
  <si>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</si>
  <si>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</si>
  <si>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</si>
  <si>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</si>
  <si>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</si>
  <si>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</si>
  <si>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</si>
  <si>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</si>
  <si>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</si>
  <si>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</si>
  <si>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</si>
  <si>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</si>
  <si>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</si>
  <si>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</si>
  <si>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</si>
  <si>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</si>
  <si>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</si>
  <si>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</si>
  <si>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</si>
  <si>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</si>
  <si>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</si>
  <si>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</si>
  <si>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</si>
  <si>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</si>
  <si>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</si>
  <si>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</si>
  <si>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</si>
  <si>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</si>
  <si>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</si>
  <si>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</si>
  <si>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</si>
  <si>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</si>
  <si>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</si>
  <si>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</si>
  <si>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</si>
  <si>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</si>
  <si>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</si>
  <si>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</si>
  <si>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</si>
  <si>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</si>
  <si>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</si>
  <si>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</si>
  <si>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</si>
  <si>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</si>
  <si>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</si>
  <si>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</si>
  <si>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</si>
  <si>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</si>
  <si>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</si>
  <si>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</si>
  <si>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</si>
  <si>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</si>
  <si>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</si>
  <si>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</si>
  <si>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</si>
  <si>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</si>
  <si>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</si>
  <si>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</si>
  <si>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</si>
  <si>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</si>
  <si>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</si>
  <si>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</si>
  <si>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</si>
  <si>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</si>
  <si>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</si>
  <si>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</si>
  <si>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</si>
  <si>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</si>
  <si>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</si>
  <si>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</si>
  <si>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</si>
  <si>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</si>
  <si>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</si>
  <si>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</si>
  <si>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</si>
  <si>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</si>
  <si>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</si>
  <si>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</si>
  <si>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</si>
  <si>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</si>
  <si>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</si>
  <si>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</si>
  <si>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</si>
  <si>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</si>
  <si>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</si>
  <si>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</si>
  <si>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</si>
  <si>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</si>
  <si>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</si>
  <si>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</si>
  <si>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</si>
  <si>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</si>
  <si>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</si>
  <si>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</si>
  <si>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</si>
  <si>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</si>
  <si>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</si>
  <si>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</si>
  <si>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</si>
  <si>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</si>
  <si>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</si>
  <si>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</si>
  <si>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</si>
  <si>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</si>
  <si>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</si>
  <si>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</si>
  <si>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</si>
  <si>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</si>
  <si>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</si>
  <si>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</si>
  <si>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</si>
  <si>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</si>
  <si>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</si>
  <si>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</si>
  <si>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</si>
  <si>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</si>
  <si>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</si>
  <si>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</si>
  <si>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</si>
  <si>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</si>
  <si>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</si>
  <si>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</si>
  <si>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</si>
  <si>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</si>
  <si>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</si>
  <si>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</si>
  <si>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</si>
  <si>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</si>
  <si>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</si>
  <si>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</si>
  <si>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</si>
  <si>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</si>
  <si>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</si>
  <si>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</si>
  <si>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</si>
  <si>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</si>
  <si>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</si>
  <si>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</si>
  <si>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</si>
  <si>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</si>
  <si>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</si>
  <si>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</si>
  <si>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</si>
  <si>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</si>
  <si>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</si>
  <si>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</si>
  <si>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</si>
  <si>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</si>
  <si>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</si>
  <si>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</si>
  <si>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</si>
  <si>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</si>
  <si>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</si>
  <si>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</si>
  <si>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</si>
  <si>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</si>
  <si>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</si>
  <si>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</si>
  <si>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</si>
  <si>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</si>
  <si>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</si>
  <si>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</si>
  <si>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</si>
  <si>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</si>
  <si>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</si>
  <si>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</si>
  <si>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</si>
  <si>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</si>
  <si>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</si>
  <si>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</si>
  <si>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</si>
  <si>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</si>
  <si>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</si>
  <si>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</si>
  <si>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</si>
  <si>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</si>
  <si>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</si>
  <si>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</si>
  <si>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</si>
  <si>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</si>
  <si>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</si>
  <si>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</si>
  <si>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</si>
  <si>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</si>
  <si>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</si>
  <si>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</si>
  <si>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</si>
  <si>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</si>
  <si>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</si>
  <si>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</si>
  <si>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</si>
  <si>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</si>
  <si>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</si>
  <si>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</si>
  <si>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</si>
  <si>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</si>
  <si>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</si>
  <si>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</si>
  <si>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</si>
  <si>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</si>
  <si>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</si>
  <si>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</si>
  <si>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</si>
  <si>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</si>
  <si>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</si>
  <si>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</si>
  <si>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</si>
  <si>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</si>
  <si>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</si>
  <si>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</si>
  <si>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</si>
  <si>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</si>
  <si>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</si>
  <si>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</si>
  <si>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</si>
  <si>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</si>
  <si>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</si>
  <si>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</si>
  <si>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</si>
  <si>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</si>
  <si>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</si>
  <si>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</si>
  <si>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</si>
  <si>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</si>
  <si>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</si>
  <si>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</si>
  <si>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</si>
  <si>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</si>
  <si>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</si>
  <si>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</si>
  <si>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</si>
  <si>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</si>
  <si>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</si>
  <si>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</si>
  <si>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</si>
  <si>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</si>
  <si>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</si>
  <si>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</si>
  <si>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</si>
  <si>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</si>
  <si>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</si>
  <si>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</si>
  <si>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</si>
  <si>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</si>
  <si>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</si>
  <si>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</si>
  <si>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</si>
  <si>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</si>
  <si>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</si>
  <si>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</si>
  <si>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</si>
  <si>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</si>
  <si>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</si>
  <si>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</si>
  <si>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</si>
  <si>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</si>
  <si>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</si>
  <si>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</si>
  <si>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</si>
  <si>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</si>
  <si>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</si>
  <si>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</si>
  <si>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</si>
  <si>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</si>
  <si>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</si>
  <si>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</si>
  <si>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</si>
  <si>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</si>
  <si>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</si>
  <si>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</si>
  <si>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</si>
  <si>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</si>
  <si>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</si>
  <si>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</si>
  <si>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</si>
  <si>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</si>
  <si>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</si>
  <si>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</si>
  <si>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</si>
  <si>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</si>
  <si>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</si>
  <si>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</si>
  <si>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</si>
  <si>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</si>
  <si>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</si>
  <si>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</si>
  <si>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</si>
  <si>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</si>
  <si>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</si>
  <si>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</si>
  <si>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</si>
  <si>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</si>
  <si>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</si>
  <si>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</si>
  <si>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</si>
  <si>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</si>
  <si>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</si>
  <si>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</si>
  <si>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</si>
  <si>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</si>
  <si>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</si>
  <si>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</si>
  <si>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</si>
  <si>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</si>
  <si>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</si>
  <si>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</si>
  <si>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</si>
  <si>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</si>
  <si>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</si>
  <si>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</si>
  <si>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</si>
  <si>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</si>
  <si>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</si>
  <si>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</si>
  <si>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</si>
  <si>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</si>
  <si>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</si>
  <si>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</si>
  <si>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</si>
  <si>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</si>
  <si>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</si>
  <si>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</si>
  <si>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</si>
  <si>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</si>
  <si>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</si>
  <si>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</si>
  <si>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</si>
  <si>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</si>
  <si>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</si>
  <si>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</si>
  <si>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</si>
  <si>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</si>
  <si>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</si>
  <si>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</si>
  <si>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</si>
  <si>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</si>
  <si>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</si>
  <si>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</si>
  <si>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</si>
  <si>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</si>
  <si>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</si>
  <si>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</si>
  <si>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</si>
  <si>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</si>
  <si>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</si>
  <si>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</si>
  <si>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</si>
  <si>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</si>
  <si>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</si>
  <si>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</si>
  <si>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</si>
  <si>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</si>
  <si>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</si>
  <si>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</si>
  <si>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</si>
  <si>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</si>
  <si>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</si>
  <si>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</si>
  <si>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</si>
  <si>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</si>
  <si>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</si>
  <si>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</si>
  <si>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</si>
  <si>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</si>
  <si>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</si>
  <si>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</si>
  <si>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</si>
  <si>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</si>
  <si>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</si>
  <si>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</si>
  <si>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</si>
  <si>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</si>
  <si>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</si>
  <si>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</si>
  <si>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</si>
  <si>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</si>
  <si>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</si>
  <si>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</si>
  <si>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</si>
  <si>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</si>
  <si>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</si>
  <si>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</si>
  <si>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</si>
  <si>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</si>
  <si>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</si>
  <si>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</si>
  <si>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</si>
  <si>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</si>
  <si>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</si>
  <si>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</si>
  <si>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</si>
  <si>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</si>
  <si>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</si>
  <si>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</si>
  <si>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</si>
  <si>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</si>
  <si>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</si>
  <si>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</si>
  <si>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</si>
  <si>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</si>
  <si>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</si>
  <si>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</si>
  <si>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</si>
  <si>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</si>
  <si>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</si>
  <si>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</si>
  <si>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</si>
  <si>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</si>
  <si>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</si>
  <si>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</si>
  <si>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</si>
  <si>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</si>
  <si>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</si>
  <si>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</si>
  <si>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</si>
  <si>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</si>
  <si>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</si>
  <si>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</si>
  <si>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</si>
  <si>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</si>
  <si>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</si>
  <si>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</si>
  <si>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</si>
  <si>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</si>
  <si>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</si>
  <si>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</si>
  <si>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</si>
  <si>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</si>
  <si>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</si>
  <si>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</si>
  <si>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</si>
  <si>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</si>
  <si>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</si>
  <si>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</si>
  <si>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</si>
  <si>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</si>
  <si>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</si>
  <si>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</si>
  <si>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</si>
  <si>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</si>
  <si>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</si>
  <si>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</si>
  <si>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</si>
  <si>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</si>
  <si>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</si>
  <si>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</si>
  <si>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</si>
  <si>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</si>
  <si>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</si>
  <si>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</si>
  <si>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</si>
  <si>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</si>
  <si>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</si>
  <si>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</si>
  <si>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</si>
  <si>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</si>
  <si>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</si>
  <si>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</si>
  <si>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</si>
  <si>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</si>
  <si>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</si>
  <si>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</si>
  <si>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</si>
  <si>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</si>
  <si>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</si>
  <si>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</si>
  <si>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</si>
  <si>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</si>
  <si>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</si>
  <si>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</si>
  <si>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</si>
  <si>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</si>
  <si>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</si>
  <si>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</si>
  <si>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</si>
  <si>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</si>
  <si>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</si>
  <si>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</si>
  <si>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</si>
  <si>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</si>
  <si>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</si>
  <si>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</si>
  <si>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</si>
  <si>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</si>
  <si>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</si>
  <si>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</si>
  <si>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</si>
  <si>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</si>
  <si>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</si>
  <si>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</si>
  <si>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</si>
  <si>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</si>
  <si>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</si>
  <si>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</si>
  <si>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</si>
  <si>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</si>
  <si>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</si>
  <si>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</si>
  <si>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</si>
  <si>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</si>
  <si>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</si>
  <si>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</si>
  <si>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</si>
  <si>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</si>
  <si>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</si>
  <si>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</si>
  <si>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</si>
  <si>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</si>
  <si>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</si>
  <si>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</si>
  <si>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</si>
  <si>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</si>
  <si>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</si>
  <si>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</si>
  <si>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</si>
  <si>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</si>
  <si>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</si>
  <si>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</si>
  <si>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</si>
  <si>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</si>
  <si>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</si>
  <si>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</si>
  <si>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</si>
  <si>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</si>
  <si>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</si>
  <si>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</si>
  <si>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</si>
  <si>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</si>
  <si>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</si>
  <si>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</si>
  <si>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</si>
  <si>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</si>
  <si>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</si>
  <si>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</si>
  <si>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</si>
  <si>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</si>
  <si>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</si>
  <si>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</si>
  <si>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</si>
  <si>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</si>
  <si>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</si>
  <si>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</si>
  <si>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</si>
  <si>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</si>
  <si>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</si>
  <si>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</si>
  <si>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</si>
  <si>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</si>
  <si>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</si>
  <si>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</si>
  <si>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</si>
  <si>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</si>
  <si>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</si>
  <si>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</si>
  <si>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</si>
  <si>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</si>
  <si>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</si>
  <si>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</si>
  <si>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</si>
  <si>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</si>
  <si>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</si>
  <si>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</si>
  <si>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</si>
  <si>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</si>
  <si>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</si>
  <si>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</si>
  <si>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</si>
  <si>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</si>
  <si>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</si>
  <si>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</si>
  <si>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</si>
  <si>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</si>
  <si>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</si>
  <si>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</si>
  <si>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</si>
  <si>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</si>
  <si>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</si>
  <si>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</si>
  <si>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</si>
  <si>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</si>
  <si>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</si>
  <si>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</si>
  <si>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</si>
  <si>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</si>
  <si>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</si>
  <si>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</si>
  <si>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</si>
  <si>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</si>
  <si>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</si>
  <si>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</si>
  <si>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</si>
  <si>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</si>
  <si>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</si>
  <si>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</si>
  <si>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</si>
  <si>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</si>
  <si>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</si>
  <si>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</si>
  <si>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</si>
  <si>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</si>
  <si>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</si>
  <si>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</si>
  <si>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</si>
  <si>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</si>
  <si>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</si>
  <si>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</si>
  <si>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</si>
  <si>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</si>
  <si>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</si>
  <si>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</si>
  <si>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</si>
  <si>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</si>
  <si>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</si>
  <si>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</si>
  <si>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</si>
  <si>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</si>
  <si>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</si>
  <si>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</si>
  <si>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</si>
  <si>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</si>
  <si>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</si>
  <si>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</si>
  <si>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</si>
  <si>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</si>
  <si>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</si>
  <si>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</si>
  <si>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</si>
  <si>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</si>
  <si>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</si>
  <si>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</si>
  <si>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</si>
  <si>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</si>
  <si>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</si>
  <si>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</si>
  <si>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</si>
  <si>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</si>
  <si>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</si>
  <si>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</si>
  <si>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</si>
  <si>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</si>
  <si>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</si>
  <si>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</si>
  <si>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</si>
  <si>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</si>
  <si>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</si>
  <si>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</si>
  <si>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</si>
  <si>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</si>
  <si>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</si>
  <si>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</si>
  <si>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</si>
  <si>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</si>
  <si>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</si>
  <si>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</si>
  <si>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</si>
  <si>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</si>
  <si>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</si>
  <si>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</si>
  <si>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</si>
  <si>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</si>
  <si>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</si>
  <si>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</si>
  <si>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</si>
  <si>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</si>
  <si>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</si>
  <si>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</si>
  <si>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</si>
  <si>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</si>
  <si>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</si>
  <si>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</si>
  <si>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</si>
  <si>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</si>
  <si>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</si>
  <si>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</si>
  <si>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</si>
  <si>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</si>
  <si>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</si>
  <si>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</si>
  <si>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</si>
  <si>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</si>
  <si>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</si>
  <si>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</si>
  <si>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</si>
  <si>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</si>
  <si>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</si>
  <si>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</si>
  <si>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</si>
  <si>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</si>
  <si>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</si>
  <si>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</si>
  <si>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</si>
  <si>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</si>
  <si>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</si>
  <si>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</si>
  <si>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</si>
  <si>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</si>
  <si>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</si>
  <si>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</si>
  <si>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</si>
  <si>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</si>
  <si>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</si>
  <si>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</si>
  <si>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</si>
  <si>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</si>
  <si>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</si>
  <si>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</si>
  <si>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</si>
  <si>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</si>
  <si>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</si>
  <si>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</si>
  <si>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</si>
  <si>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</si>
  <si>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</si>
  <si>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</si>
  <si>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</si>
  <si>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</si>
  <si>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</si>
  <si>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</si>
  <si>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</si>
  <si>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</si>
  <si>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</si>
  <si>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</si>
  <si>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</si>
  <si>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</si>
  <si>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</si>
  <si>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</si>
  <si>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</si>
  <si>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</si>
  <si>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</si>
  <si>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</si>
  <si>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</si>
  <si>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</si>
  <si>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</si>
  <si>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</si>
  <si>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</si>
  <si>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</si>
  <si>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</si>
  <si>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</si>
  <si>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</si>
  <si>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</si>
  <si>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</si>
  <si>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</si>
  <si>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</si>
  <si>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</si>
  <si>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</si>
  <si>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</si>
  <si>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</si>
  <si>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</si>
  <si>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</si>
  <si>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</si>
  <si>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</si>
  <si>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</si>
  <si>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</si>
  <si>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</si>
  <si>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</si>
  <si>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</si>
  <si>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</si>
  <si>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</si>
  <si>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</si>
  <si>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</si>
  <si>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</si>
  <si>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</si>
  <si>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</si>
  <si>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</si>
  <si>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</si>
  <si>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</si>
  <si>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</si>
  <si>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</si>
  <si>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</si>
  <si>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</si>
  <si>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</si>
  <si>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</si>
  <si>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</si>
  <si>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</si>
  <si>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</si>
  <si>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</si>
  <si>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</si>
  <si>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</si>
  <si>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</si>
  <si>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</si>
  <si>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</si>
  <si>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</si>
  <si>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</si>
  <si>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</si>
  <si>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</si>
  <si>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</si>
  <si>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</si>
  <si>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</si>
  <si>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</si>
  <si>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</si>
  <si>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</si>
  <si>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</si>
  <si>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</si>
  <si>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</si>
  <si>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</si>
  <si>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</si>
  <si>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</si>
  <si>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</si>
  <si>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</si>
  <si>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</si>
  <si>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</si>
  <si>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</si>
  <si>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</si>
  <si>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</si>
  <si>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</si>
  <si>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</si>
  <si>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</si>
  <si>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</si>
  <si>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</si>
  <si>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</si>
  <si>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</si>
  <si>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</si>
  <si>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</si>
  <si>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</si>
  <si>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</si>
  <si>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</si>
  <si>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</si>
  <si>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</si>
  <si>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</si>
  <si>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</si>
  <si>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</si>
  <si>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</si>
  <si>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</si>
  <si>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</si>
  <si>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</si>
  <si>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</si>
  <si>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</si>
  <si>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</si>
  <si>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</si>
  <si>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</si>
  <si>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</si>
  <si>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</si>
  <si>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</si>
  <si>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</si>
  <si>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</si>
  <si>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</si>
  <si>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</si>
  <si>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</si>
  <si>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</si>
  <si>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</si>
  <si>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</si>
  <si>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</si>
  <si>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</si>
  <si>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</si>
  <si>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</si>
  <si>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</si>
  <si>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</si>
  <si>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</si>
  <si>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</si>
  <si>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</si>
  <si>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</si>
  <si>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</si>
  <si>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</si>
  <si>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</si>
  <si>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</si>
  <si>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</si>
  <si>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</si>
  <si>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</si>
  <si>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</si>
  <si>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</si>
  <si>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</si>
  <si>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</si>
  <si>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</si>
  <si>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</si>
  <si>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</si>
  <si>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</si>
  <si>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</si>
  <si>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</si>
  <si>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</si>
  <si>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</si>
  <si>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</si>
  <si>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</si>
  <si>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</si>
  <si>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</si>
  <si>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</si>
  <si>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</si>
  <si>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</si>
  <si>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</si>
  <si>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</si>
  <si>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</si>
  <si>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</si>
  <si>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</si>
  <si>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</si>
  <si>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</si>
  <si>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</si>
  <si>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</si>
  <si>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</si>
  <si>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</si>
  <si>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</si>
  <si>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</si>
  <si>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</si>
  <si>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</si>
  <si>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</si>
  <si>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</si>
  <si>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</si>
  <si>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</si>
  <si>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</si>
  <si>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</si>
  <si>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</si>
  <si>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</si>
  <si>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</si>
  <si>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</si>
  <si>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</si>
  <si>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</si>
  <si>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</si>
  <si>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</si>
  <si>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</si>
  <si>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</si>
  <si>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</si>
  <si>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</si>
  <si>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</si>
  <si>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</si>
  <si>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</si>
  <si>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</si>
  <si>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</si>
  <si>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</si>
  <si>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</si>
  <si>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</si>
  <si>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</si>
  <si>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</si>
  <si>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</si>
  <si>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</si>
  <si>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</si>
  <si>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</si>
  <si>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</si>
  <si>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</si>
  <si>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</si>
  <si>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</si>
  <si>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</si>
  <si>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</si>
  <si>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</si>
  <si>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</si>
  <si>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</si>
  <si>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</si>
  <si>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</si>
  <si>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</si>
  <si>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</si>
  <si>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</si>
  <si>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</si>
  <si>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</si>
  <si>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</si>
  <si>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</si>
  <si>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</si>
  <si>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</si>
  <si>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</si>
  <si>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</si>
  <si>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</si>
  <si>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</si>
  <si>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</si>
  <si>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</si>
  <si>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</si>
  <si>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</si>
  <si>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</si>
  <si>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</si>
  <si>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</si>
  <si>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</si>
  <si>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</si>
  <si>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</si>
  <si>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</si>
  <si>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</si>
  <si>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</si>
  <si>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</si>
  <si>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</si>
  <si>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</si>
  <si>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</si>
  <si>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</si>
  <si>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</si>
  <si>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</si>
  <si>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</si>
  <si>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</si>
  <si>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</si>
  <si>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</si>
  <si>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</si>
  <si>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</si>
  <si>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</si>
  <si>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</si>
  <si>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</si>
  <si>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</si>
  <si>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</si>
  <si>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</si>
  <si>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</si>
  <si>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</si>
  <si>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</si>
  <si>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</si>
  <si>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</si>
  <si>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</si>
  <si>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</si>
  <si>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</si>
  <si>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</si>
  <si>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</si>
  <si>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</si>
  <si>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</si>
  <si>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</si>
  <si>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</si>
  <si>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</si>
  <si>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</si>
  <si>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</si>
  <si>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</si>
  <si>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</si>
  <si>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</si>
  <si>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</si>
  <si>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</si>
  <si>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</si>
  <si>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</si>
  <si>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</si>
  <si>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</si>
  <si>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</si>
  <si>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</si>
  <si>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</si>
  <si>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</si>
  <si>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</si>
  <si>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</si>
  <si>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</si>
  <si>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</si>
  <si>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</si>
  <si>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</si>
  <si>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</si>
  <si>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</si>
  <si>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</si>
  <si>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</si>
  <si>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</si>
  <si>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</si>
  <si>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</si>
  <si>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</si>
  <si>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</si>
  <si>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</si>
  <si>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</si>
  <si>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</si>
  <si>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</si>
  <si>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</si>
  <si>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</si>
  <si>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</si>
  <si>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</si>
  <si>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</si>
  <si>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</si>
  <si>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</si>
  <si>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</si>
  <si>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</si>
  <si>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</si>
  <si>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</si>
  <si>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</si>
  <si>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</si>
  <si>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</si>
  <si>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</si>
  <si>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</si>
  <si>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</si>
  <si>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</si>
  <si>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</si>
  <si>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</si>
  <si>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</si>
  <si>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</si>
  <si>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</si>
  <si>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</si>
  <si>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</si>
  <si>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</si>
  <si>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</si>
  <si>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</si>
  <si>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</si>
  <si>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</si>
  <si>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</si>
  <si>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</si>
  <si>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</si>
  <si>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</si>
  <si>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</si>
  <si>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</si>
  <si>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</si>
  <si>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</si>
  <si>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</si>
  <si>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</si>
  <si>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</si>
  <si>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</si>
  <si>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</si>
  <si>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</si>
  <si>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</si>
  <si>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</si>
  <si>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</si>
  <si>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</si>
  <si>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</si>
  <si>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</si>
  <si>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</si>
  <si>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</si>
  <si>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</si>
  <si>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</si>
  <si>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</si>
  <si>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</si>
  <si>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</si>
  <si>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</si>
  <si>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</si>
  <si>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</si>
  <si>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</si>
  <si>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</si>
  <si>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</si>
  <si>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</si>
  <si>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</si>
  <si>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</si>
  <si>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</si>
  <si>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</si>
  <si>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</si>
  <si>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</si>
  <si>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</si>
  <si>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</si>
  <si>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</si>
  <si>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</si>
  <si>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</si>
  <si>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</si>
  <si>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</si>
  <si>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</si>
  <si>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</si>
  <si>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</si>
  <si>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</si>
  <si>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</si>
  <si>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</si>
  <si>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</si>
  <si>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</si>
  <si>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</si>
  <si>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</si>
  <si>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</si>
  <si>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</si>
  <si>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</si>
  <si>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</si>
  <si>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</si>
  <si>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</si>
  <si>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</si>
  <si>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</si>
  <si>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</si>
  <si>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</si>
  <si>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</si>
  <si>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</si>
  <si>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</si>
  <si>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</si>
  <si>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</si>
  <si>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</si>
  <si>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</si>
  <si>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</si>
  <si>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</si>
  <si>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</si>
  <si>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</si>
  <si>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</si>
  <si>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</si>
  <si>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</si>
  <si>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</si>
  <si>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</si>
  <si>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</si>
  <si>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</si>
  <si>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</si>
  <si>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</si>
  <si>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</si>
  <si>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</si>
  <si>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</si>
  <si>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</si>
  <si>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</si>
  <si>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</si>
  <si>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</si>
  <si>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</si>
  <si>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</si>
  <si>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</si>
  <si>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</si>
  <si>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</si>
  <si>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</si>
  <si>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</si>
  <si>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</si>
  <si>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</si>
  <si>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</si>
  <si>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</si>
  <si>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</si>
  <si>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</si>
  <si>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</si>
  <si>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</si>
  <si>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</si>
  <si>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</si>
  <si>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</si>
  <si>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</si>
  <si>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</si>
  <si>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</si>
  <si>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</si>
  <si>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</si>
  <si>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</si>
  <si>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</si>
  <si>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</si>
  <si>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</si>
  <si>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</si>
  <si>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</si>
  <si>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</si>
  <si>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</si>
  <si>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</si>
  <si>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</si>
  <si>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</si>
  <si>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</si>
  <si>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</si>
  <si>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</si>
  <si>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</si>
  <si>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</si>
  <si>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</si>
  <si>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</si>
  <si>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</si>
  <si>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</si>
  <si>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</si>
  <si>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</si>
  <si>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</si>
  <si>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</si>
  <si>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</si>
  <si>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</si>
  <si>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</si>
  <si>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</si>
  <si>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</si>
  <si>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</si>
  <si>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</si>
  <si>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</si>
  <si>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</si>
  <si>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</si>
  <si>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</si>
  <si>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</si>
  <si>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</si>
  <si>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</si>
  <si>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</si>
  <si>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</si>
  <si>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</si>
  <si>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</si>
  <si>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</si>
  <si>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</si>
  <si>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</si>
  <si>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</si>
  <si>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</si>
  <si>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</si>
  <si>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</si>
  <si>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</si>
  <si>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</si>
  <si>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</si>
  <si>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</si>
  <si>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</si>
  <si>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</si>
  <si>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</si>
  <si>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</si>
  <si>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</si>
  <si>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</si>
  <si>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</si>
  <si>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</si>
  <si>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</si>
  <si>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</si>
  <si>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</si>
  <si>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</si>
  <si>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</si>
  <si>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</si>
  <si>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</si>
  <si>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</si>
  <si>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</si>
  <si>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</si>
  <si>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</si>
  <si>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</si>
  <si>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</si>
  <si>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</si>
  <si>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</si>
  <si>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</si>
  <si>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</si>
  <si>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</si>
  <si>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</si>
  <si>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</si>
  <si>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</si>
  <si>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</si>
  <si>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</si>
  <si>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</si>
  <si>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</si>
  <si>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</si>
  <si>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</si>
  <si>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</si>
  <si>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</si>
  <si>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</si>
  <si>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</si>
  <si>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</si>
  <si>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</si>
  <si>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</si>
  <si>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</si>
  <si>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</si>
  <si>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</si>
  <si>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</si>
  <si>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</si>
  <si>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</si>
  <si>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</si>
  <si>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</si>
  <si>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</si>
  <si>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</si>
  <si>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</si>
  <si>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</si>
  <si>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</si>
  <si>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</si>
  <si>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</si>
  <si>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</si>
  <si>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</si>
  <si>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</si>
  <si>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</si>
  <si>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</si>
  <si>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</si>
  <si>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</si>
  <si>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</si>
  <si>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</si>
  <si>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</si>
  <si>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</si>
  <si>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</si>
  <si>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</si>
  <si>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</si>
  <si>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</si>
  <si>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</si>
  <si>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</si>
  <si>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</si>
  <si>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</si>
  <si>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</si>
  <si>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</si>
  <si>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</si>
  <si>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</si>
  <si>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</si>
  <si>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</si>
  <si>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</si>
  <si>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</si>
  <si>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</si>
  <si>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</si>
  <si>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</si>
  <si>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</si>
  <si>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</si>
  <si>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</si>
  <si>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</si>
  <si>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</si>
  <si>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</si>
  <si>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</si>
  <si>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</si>
  <si>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</si>
  <si>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</si>
  <si>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</si>
  <si>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</si>
  <si>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</si>
  <si>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</si>
  <si>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</si>
  <si>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</si>
  <si>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</si>
  <si>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</si>
  <si>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</si>
  <si>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</si>
  <si>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</si>
  <si>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</si>
  <si>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</si>
  <si>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</si>
  <si>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</si>
  <si>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</si>
  <si>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</si>
  <si>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</si>
  <si>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</si>
  <si>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</si>
  <si>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</si>
  <si>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</si>
  <si>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</si>
  <si>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</si>
  <si>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</si>
  <si>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</si>
  <si>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</si>
  <si>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</si>
  <si>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</si>
  <si>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</si>
  <si>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</si>
  <si>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</si>
  <si>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</si>
  <si>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</si>
  <si>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</si>
  <si>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</si>
  <si>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</si>
  <si>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</si>
  <si>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</si>
  <si>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</si>
  <si>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</si>
  <si>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</si>
  <si>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</si>
  <si>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</si>
  <si>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</si>
  <si>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</si>
  <si>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</si>
  <si>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</si>
  <si>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</si>
  <si>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</si>
  <si>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</si>
  <si>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</si>
  <si>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</si>
  <si>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</si>
  <si>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</si>
  <si>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</si>
  <si>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</si>
  <si>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</si>
  <si>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</si>
  <si>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</si>
  <si>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</si>
  <si>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</si>
  <si>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</si>
  <si>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</si>
  <si>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</si>
  <si>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</si>
  <si>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</si>
  <si>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</si>
  <si>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</si>
  <si>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</si>
  <si>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</si>
  <si>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</si>
  <si>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</si>
  <si>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</si>
  <si>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</si>
  <si>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</si>
  <si>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</si>
  <si>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</si>
  <si>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</si>
  <si>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</si>
  <si>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</si>
  <si>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</si>
  <si>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</si>
  <si>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</si>
  <si>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</si>
  <si>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</si>
  <si>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</si>
  <si>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</si>
  <si>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</si>
  <si>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</si>
  <si>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</si>
  <si>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</si>
  <si>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</si>
  <si>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</si>
  <si>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</si>
  <si>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</si>
  <si>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</si>
  <si>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</si>
  <si>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</si>
  <si>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</si>
  <si>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</si>
  <si>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</si>
  <si>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</si>
  <si>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</si>
  <si>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</si>
  <si>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</si>
  <si>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</si>
  <si>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</si>
  <si>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</si>
  <si>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</si>
  <si>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</si>
  <si>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</si>
  <si>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</si>
  <si>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</si>
  <si>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</si>
  <si>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</si>
  <si>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</si>
  <si>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</si>
  <si>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</si>
  <si>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</si>
  <si>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</si>
  <si>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</si>
  <si>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</si>
  <si>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</si>
  <si>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</si>
  <si>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</si>
  <si>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</si>
  <si>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</si>
  <si>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</si>
  <si>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</si>
  <si>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</si>
  <si>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</si>
  <si>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</si>
  <si>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</si>
  <si>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</si>
  <si>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</si>
  <si>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</si>
  <si>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</si>
  <si>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</si>
  <si>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</si>
  <si>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</si>
  <si>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</si>
  <si>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</si>
  <si>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</si>
  <si>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</si>
  <si>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</si>
  <si>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</si>
  <si>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</si>
  <si>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</si>
  <si>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</si>
  <si>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</si>
  <si>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</si>
  <si>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</si>
  <si>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</si>
  <si>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</si>
  <si>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</si>
  <si>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</si>
  <si>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</si>
  <si>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</si>
  <si>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</si>
  <si>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</si>
  <si>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</si>
  <si>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</si>
  <si>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</si>
  <si>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</si>
  <si>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</si>
  <si>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</si>
  <si>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</si>
  <si>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</si>
  <si>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</si>
  <si>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</si>
  <si>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</si>
  <si>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</si>
  <si>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</si>
  <si>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</si>
  <si>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</si>
  <si>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</si>
  <si>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</si>
  <si>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</si>
  <si>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</si>
  <si>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</si>
  <si>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</si>
  <si>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</si>
  <si>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</si>
  <si>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</si>
  <si>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</si>
  <si>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</si>
  <si>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</si>
  <si>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</si>
  <si>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</si>
  <si>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</si>
  <si>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</si>
  <si>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</si>
  <si>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</si>
  <si>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</si>
  <si>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</si>
  <si>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</si>
  <si>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</si>
  <si>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</si>
  <si>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</si>
  <si>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</si>
  <si>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</si>
  <si>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</si>
  <si>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</si>
  <si>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</si>
  <si>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</si>
  <si>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</si>
  <si>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</si>
  <si>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</si>
  <si>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</si>
  <si>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</si>
  <si>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</si>
  <si>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</si>
  <si>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</si>
  <si>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</si>
  <si>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</si>
  <si>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</si>
  <si>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</si>
  <si>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</si>
  <si>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</si>
  <si>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</si>
  <si>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</si>
  <si>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</si>
  <si>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</si>
  <si>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</si>
  <si>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</si>
  <si>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</si>
  <si>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</si>
  <si>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</si>
  <si>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</si>
  <si>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</si>
  <si>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</si>
  <si>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</si>
  <si>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</si>
  <si>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</si>
  <si>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</si>
  <si>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</si>
  <si>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</si>
  <si>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</si>
  <si>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</si>
  <si>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</si>
  <si>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</si>
  <si>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</si>
  <si>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</si>
  <si>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</si>
  <si>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</si>
  <si>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</si>
  <si>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</si>
  <si>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</si>
  <si>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</si>
  <si>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</si>
  <si>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</si>
  <si>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</si>
  <si>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</si>
  <si>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</si>
  <si>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</si>
  <si>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</si>
  <si>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</si>
  <si>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</si>
  <si>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</si>
  <si>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</si>
  <si>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</si>
  <si>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</si>
  <si>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</si>
  <si>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</si>
  <si>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</si>
  <si>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</si>
  <si>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</si>
  <si>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</si>
  <si>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</si>
  <si>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</si>
  <si>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</si>
  <si>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</si>
  <si>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</si>
  <si>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</si>
  <si>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</si>
  <si>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</si>
  <si>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</si>
  <si>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</si>
  <si>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</si>
  <si>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</si>
  <si>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</si>
  <si>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</si>
  <si>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</si>
  <si>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</si>
  <si>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</si>
  <si>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</si>
  <si>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</si>
  <si>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</si>
  <si>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</si>
  <si>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</si>
  <si>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</si>
  <si>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</si>
  <si>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</si>
  <si>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</si>
  <si>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</si>
  <si>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</si>
  <si>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</si>
  <si>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</si>
  <si>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</si>
  <si>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</si>
  <si>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</si>
  <si>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</si>
  <si>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</si>
  <si>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</si>
  <si>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</si>
  <si>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</si>
  <si>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</si>
  <si>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</si>
  <si>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</si>
  <si>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</si>
  <si>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</si>
  <si>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</si>
  <si>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</si>
  <si>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</si>
  <si>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</si>
  <si>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</si>
  <si>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</si>
  <si>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</si>
  <si>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</si>
  <si>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</si>
  <si>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</si>
  <si>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</si>
  <si>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</si>
  <si>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</si>
  <si>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</si>
  <si>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</si>
  <si>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</si>
  <si>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</si>
  <si>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</si>
  <si>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</si>
  <si>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</si>
  <si>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</si>
  <si>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</si>
  <si>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</si>
  <si>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</si>
  <si>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</si>
  <si>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</si>
  <si>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</si>
  <si>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</si>
  <si>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</si>
  <si>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</si>
  <si>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</si>
  <si>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</si>
  <si>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</si>
  <si>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</si>
  <si>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</si>
  <si>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</si>
  <si>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</si>
  <si>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</si>
  <si>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</si>
  <si>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</si>
  <si>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</si>
  <si>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</si>
  <si>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</si>
  <si>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</si>
  <si>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</si>
  <si>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</si>
  <si>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</si>
  <si>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</si>
  <si>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</si>
  <si>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</si>
  <si>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</si>
  <si>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</si>
  <si>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</si>
  <si>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</si>
  <si>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</si>
  <si>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</si>
  <si>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</si>
  <si>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</si>
  <si>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</si>
  <si>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</si>
  <si>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</si>
  <si>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</si>
  <si>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</si>
  <si>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</si>
  <si>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</si>
  <si>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</si>
  <si>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</si>
  <si>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</si>
  <si>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</si>
  <si>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</si>
  <si>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</si>
  <si>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</si>
  <si>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</si>
  <si>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</si>
  <si>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</si>
  <si>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</si>
  <si>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</si>
  <si>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</si>
  <si>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</si>
  <si>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</si>
  <si>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</si>
  <si>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</si>
  <si>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</si>
  <si>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</si>
  <si>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</si>
  <si>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</si>
  <si>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</si>
  <si>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</si>
  <si>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</si>
  <si>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</si>
  <si>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</si>
  <si>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</si>
  <si>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</si>
  <si>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</si>
  <si>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</si>
  <si>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</si>
  <si>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</si>
  <si>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</si>
  <si>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</si>
  <si>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</si>
  <si>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</si>
  <si>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</si>
  <si>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</si>
  <si>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</si>
  <si>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</si>
  <si>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</si>
  <si>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</si>
  <si>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</si>
  <si>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</si>
  <si>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</si>
  <si>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</si>
  <si>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</si>
  <si>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</si>
  <si>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</si>
  <si>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</si>
  <si>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</si>
  <si>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</si>
  <si>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</si>
  <si>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</si>
  <si>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</si>
  <si>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</si>
  <si>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</si>
  <si>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</si>
  <si>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</si>
  <si>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</si>
  <si>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</si>
  <si>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</si>
  <si>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</si>
  <si>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</si>
  <si>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</si>
  <si>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</si>
  <si>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</si>
  <si>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</si>
  <si>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</si>
  <si>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</si>
  <si>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</si>
  <si>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</si>
  <si>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</si>
  <si>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</si>
  <si>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</si>
  <si>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</si>
  <si>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</si>
  <si>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</si>
  <si>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</si>
  <si>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</si>
  <si>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</si>
  <si>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</si>
  <si>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</si>
  <si>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</si>
  <si>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</si>
  <si>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</si>
  <si>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</si>
  <si>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</si>
  <si>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</si>
  <si>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</si>
  <si>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</si>
  <si>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</si>
  <si>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</si>
  <si>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</si>
  <si>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</si>
  <si>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</si>
  <si>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</si>
  <si>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</si>
  <si>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</si>
  <si>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</si>
  <si>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</si>
  <si>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</si>
  <si>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</si>
  <si>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</si>
  <si>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</si>
  <si>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</si>
  <si>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</si>
  <si>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</si>
  <si>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</si>
  <si>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</si>
  <si>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</si>
  <si>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</si>
  <si>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</si>
  <si>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</si>
  <si>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</si>
  <si>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</si>
  <si>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</si>
  <si>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</si>
  <si>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</si>
  <si>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</si>
  <si>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</si>
  <si>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</si>
  <si>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</si>
  <si>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</si>
  <si>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</si>
  <si>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</si>
  <si>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</si>
  <si>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</si>
  <si>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</si>
  <si>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</si>
  <si>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</si>
  <si>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</si>
  <si>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</si>
  <si>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</si>
  <si>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</si>
  <si>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</si>
  <si>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</si>
  <si>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</si>
  <si>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</si>
  <si>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</si>
  <si>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</si>
  <si>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</si>
  <si>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</si>
  <si>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</si>
  <si>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</si>
  <si>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</si>
  <si>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</si>
  <si>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</si>
  <si>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</si>
  <si>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</si>
  <si>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</si>
  <si>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</si>
  <si>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</si>
  <si>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</si>
  <si>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</si>
  <si>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</si>
  <si>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</si>
  <si>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</si>
  <si>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</si>
  <si>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</si>
  <si>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</si>
  <si>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</si>
  <si>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</si>
  <si>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</si>
  <si>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</si>
  <si>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</si>
  <si>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</si>
  <si>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</si>
  <si>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</si>
  <si>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</si>
  <si>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</si>
  <si>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</si>
  <si>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</si>
  <si>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</si>
  <si>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</si>
  <si>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</si>
  <si>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</si>
  <si>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</si>
  <si>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</si>
  <si>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</si>
  <si>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</si>
  <si>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</si>
  <si>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</si>
  <si>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</si>
  <si>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</si>
  <si>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</si>
  <si>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</si>
  <si>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</si>
  <si>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</si>
  <si>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</si>
  <si>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</si>
  <si>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</si>
  <si>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</si>
  <si>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</si>
  <si>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</si>
  <si>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</si>
  <si>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</si>
  <si>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</si>
  <si>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</si>
  <si>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</si>
  <si>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</si>
  <si>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</si>
  <si>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</si>
  <si>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</si>
  <si>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</si>
  <si>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</si>
  <si>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</si>
  <si>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</si>
  <si>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</si>
  <si>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</si>
  <si>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</si>
  <si>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</si>
  <si>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</si>
  <si>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</si>
  <si>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</si>
  <si>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</si>
  <si>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</si>
  <si>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</si>
  <si>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</si>
  <si>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</si>
  <si>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</si>
  <si>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</si>
  <si>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</si>
  <si>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</si>
  <si>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</si>
  <si>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</si>
  <si>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</si>
  <si>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</si>
  <si>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</si>
  <si>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</si>
  <si>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</si>
  <si>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</si>
  <si>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</si>
  <si>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</si>
  <si>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</si>
  <si>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</si>
  <si>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</si>
  <si>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</si>
  <si>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</si>
  <si>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</si>
  <si>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</si>
  <si>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</si>
  <si>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</si>
  <si>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</si>
  <si>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</si>
  <si>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</si>
  <si>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</si>
  <si>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</si>
  <si>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</si>
  <si>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</si>
  <si>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</si>
  <si>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</si>
  <si>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</si>
  <si>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</si>
  <si>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</si>
  <si>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</si>
  <si>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</si>
  <si>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</si>
  <si>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</si>
  <si>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</si>
  <si>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</si>
  <si>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</si>
  <si>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</si>
  <si>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</si>
  <si>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</si>
  <si>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</si>
  <si>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</si>
  <si>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</si>
  <si>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</si>
  <si>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</si>
  <si>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</si>
  <si>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</si>
  <si>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</si>
  <si>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</si>
  <si>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</si>
  <si>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</si>
  <si>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</si>
  <si>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</si>
  <si>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</si>
  <si>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</si>
  <si>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</si>
  <si>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</si>
  <si>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</si>
  <si>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</si>
  <si>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</si>
  <si>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</si>
  <si>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</si>
  <si>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</si>
  <si>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</si>
  <si>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</si>
  <si>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</si>
  <si>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</si>
  <si>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</si>
  <si>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</si>
  <si>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</si>
  <si>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</si>
  <si>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</si>
  <si>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</si>
  <si>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</si>
  <si>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</si>
  <si>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</si>
  <si>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</si>
  <si>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</si>
  <si>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</si>
  <si>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</si>
  <si>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</si>
  <si>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</si>
  <si>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</si>
  <si>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</si>
  <si>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</si>
  <si>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</si>
  <si>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</si>
  <si>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</si>
  <si>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</si>
  <si>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</si>
  <si>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</si>
  <si>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</si>
  <si>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</si>
  <si>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</si>
  <si>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</si>
  <si>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</si>
  <si>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</si>
  <si>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</si>
  <si>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</si>
  <si>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</si>
  <si>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</si>
  <si>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</si>
  <si>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</si>
  <si>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</si>
  <si>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</si>
  <si>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</si>
  <si>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</si>
  <si>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</si>
  <si>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</si>
  <si>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</si>
  <si>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</si>
  <si>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</si>
  <si>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</si>
  <si>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</si>
  <si>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</si>
  <si>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</si>
  <si>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</si>
  <si>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</si>
  <si>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</si>
  <si>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</si>
  <si>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</si>
  <si>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</si>
  <si>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</si>
  <si>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</si>
  <si>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</si>
  <si>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</si>
  <si>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</si>
  <si>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</si>
  <si>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</si>
  <si>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</si>
  <si>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</si>
  <si>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</si>
  <si>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</si>
  <si>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</si>
  <si>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</si>
  <si>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</si>
  <si>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</si>
  <si>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</si>
  <si>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</si>
  <si>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</si>
  <si>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</si>
  <si>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</si>
  <si>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</si>
  <si>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</si>
  <si>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</si>
  <si>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</si>
  <si>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</si>
  <si>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</si>
  <si>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</si>
  <si>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</si>
  <si>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</si>
  <si>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</si>
  <si>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</si>
  <si>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</si>
  <si>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</si>
  <si>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</si>
  <si>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</si>
  <si>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</si>
  <si>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</si>
  <si>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</si>
  <si>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</si>
  <si>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</si>
  <si>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</si>
  <si>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</si>
  <si>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</si>
  <si>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</si>
  <si>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</si>
  <si>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</si>
  <si>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</si>
  <si>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</si>
  <si>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</si>
  <si>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</si>
  <si>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</si>
  <si>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</si>
  <si>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</si>
  <si>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</si>
  <si>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</si>
  <si>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</si>
  <si>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</si>
  <si>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</si>
  <si>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</si>
  <si>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</si>
  <si>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</si>
  <si>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</si>
  <si>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</si>
  <si>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</si>
  <si>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</si>
  <si>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</si>
  <si>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</si>
  <si>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</si>
  <si>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</si>
  <si>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</si>
  <si>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</si>
  <si>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</si>
  <si>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</si>
  <si>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</si>
  <si>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</si>
  <si>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</si>
  <si>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</si>
  <si>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</si>
  <si>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</si>
  <si>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</si>
  <si>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</si>
  <si>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</si>
  <si>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</si>
  <si>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</si>
  <si>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</si>
  <si>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</si>
  <si>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</si>
  <si>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</si>
  <si>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</si>
  <si>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</si>
  <si>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</si>
  <si>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</si>
  <si>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</si>
  <si>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</si>
  <si>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</si>
  <si>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</si>
  <si>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</si>
  <si>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</si>
  <si>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</si>
  <si>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</si>
  <si>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</si>
  <si>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</si>
  <si>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</si>
  <si>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</si>
  <si>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</si>
  <si>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</si>
  <si>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</si>
  <si>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</si>
  <si>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</si>
  <si>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</si>
  <si>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</si>
  <si>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</si>
  <si>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</si>
  <si>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</si>
  <si>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</si>
  <si>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</si>
  <si>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</si>
  <si>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</si>
  <si>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</si>
  <si>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</si>
  <si>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</si>
  <si>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</si>
  <si>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</si>
  <si>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</si>
  <si>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</si>
  <si>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</si>
  <si>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</si>
  <si>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</si>
  <si>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</si>
  <si>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</si>
  <si>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</si>
  <si>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</si>
  <si>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</si>
  <si>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</si>
  <si>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</si>
  <si>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</si>
  <si>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</si>
  <si>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</si>
  <si>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</si>
  <si>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</si>
  <si>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</si>
  <si>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</si>
  <si>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</si>
  <si>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</si>
  <si>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</si>
  <si>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</si>
  <si>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</si>
  <si>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</si>
  <si>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</si>
  <si>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</si>
  <si>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</si>
  <si>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</si>
  <si>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</si>
  <si>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</si>
  <si>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</si>
  <si>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</si>
  <si>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</si>
  <si>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</si>
  <si>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</si>
  <si>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</si>
  <si>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</si>
  <si>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</si>
  <si>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</si>
  <si>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</si>
  <si>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</si>
  <si>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</si>
  <si>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</si>
  <si>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</si>
  <si>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</si>
  <si>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</si>
  <si>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</si>
  <si>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</si>
  <si>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</si>
  <si>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</si>
  <si>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</si>
  <si>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</si>
  <si>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</si>
  <si>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</si>
  <si>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</si>
  <si>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</si>
  <si>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</si>
  <si>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</si>
  <si>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</si>
  <si>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</si>
  <si>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</si>
  <si>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</si>
  <si>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</si>
  <si>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</si>
  <si>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</si>
  <si>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</si>
  <si>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</si>
  <si>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</si>
  <si>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</si>
  <si>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</si>
  <si>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</si>
  <si>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</si>
  <si>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</si>
  <si>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</si>
  <si>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</si>
  <si>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</si>
  <si>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</si>
  <si>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</si>
  <si>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</si>
  <si>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</si>
  <si>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</si>
  <si>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</si>
  <si>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</si>
  <si>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</si>
  <si>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</si>
  <si>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</si>
  <si>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</si>
  <si>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</si>
  <si>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</si>
  <si>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</si>
  <si>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</si>
  <si>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</si>
  <si>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</si>
  <si>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</si>
  <si>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</si>
  <si>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</si>
  <si>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</si>
  <si>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</si>
  <si>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</si>
  <si>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</si>
  <si>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</si>
  <si>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</si>
  <si>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</si>
  <si>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</si>
  <si>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</si>
  <si>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</si>
  <si>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</si>
  <si>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</si>
  <si>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</si>
  <si>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</si>
  <si>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</si>
  <si>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</si>
  <si>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</si>
  <si>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</si>
  <si>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</si>
  <si>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</si>
  <si>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</si>
  <si>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</si>
  <si>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</si>
  <si>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</si>
  <si>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</si>
  <si>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</si>
  <si>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</si>
  <si>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</si>
  <si>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</si>
  <si>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</si>
  <si>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</si>
  <si>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</si>
  <si>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</si>
  <si>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</si>
  <si>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</si>
  <si>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</si>
  <si>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</si>
  <si>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</si>
  <si>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</si>
  <si>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</si>
  <si>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</si>
  <si>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</si>
  <si>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</si>
  <si>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</si>
  <si>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</si>
  <si>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</si>
  <si>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</si>
  <si>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</si>
  <si>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</si>
  <si>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</si>
  <si>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</si>
  <si>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</si>
  <si>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</si>
  <si>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</si>
  <si>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</si>
  <si>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</si>
  <si>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</si>
  <si>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</si>
  <si>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</si>
  <si>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</si>
  <si>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</si>
  <si>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</si>
  <si>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</si>
  <si>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</si>
  <si>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</si>
  <si>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</si>
  <si>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</si>
  <si>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</si>
  <si>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</si>
  <si>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</si>
  <si>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</si>
  <si>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</si>
  <si>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</si>
  <si>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</si>
  <si>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</si>
  <si>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</si>
  <si>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</si>
  <si>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</si>
  <si>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</si>
  <si>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</si>
  <si>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</si>
  <si>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</si>
  <si>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</si>
  <si>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</si>
  <si>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</si>
  <si>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</si>
  <si>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</si>
  <si>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</si>
  <si>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</si>
  <si>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</si>
  <si>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</si>
  <si>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</si>
  <si>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</si>
  <si>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</si>
  <si>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</si>
  <si>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</si>
  <si>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</si>
  <si>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</si>
  <si>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</si>
  <si>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</si>
  <si>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</si>
  <si>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</si>
  <si>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</si>
  <si>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</si>
  <si>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</si>
  <si>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</si>
  <si>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</si>
  <si>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</si>
  <si>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</si>
  <si>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</si>
  <si>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</si>
  <si>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</si>
  <si>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</si>
  <si>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</si>
  <si>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</si>
  <si>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</si>
  <si>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</si>
  <si>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</si>
  <si>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</si>
  <si>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</si>
  <si>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</si>
  <si>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</si>
  <si>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</si>
  <si>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</si>
  <si>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</si>
  <si>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</si>
  <si>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</si>
  <si>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</si>
  <si>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</si>
  <si>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</si>
  <si>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</si>
  <si>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</si>
  <si>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</si>
  <si>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</si>
  <si>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</si>
  <si>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</si>
  <si>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</si>
  <si>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</si>
  <si>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</si>
  <si>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</si>
  <si>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</si>
  <si>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</si>
  <si>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</si>
  <si>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</si>
  <si>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</si>
  <si>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</si>
  <si>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</si>
  <si>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</si>
  <si>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</si>
  <si>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</si>
  <si>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</si>
  <si>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</si>
  <si>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</si>
  <si>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</si>
  <si>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</si>
  <si>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</si>
  <si>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</si>
  <si>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</si>
  <si>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</si>
  <si>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</si>
  <si>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</si>
  <si>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</si>
  <si>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</si>
  <si>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</si>
  <si>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</si>
  <si>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</si>
  <si>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</si>
  <si>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</si>
  <si>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</si>
  <si>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</si>
  <si>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</si>
  <si>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</si>
  <si>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</si>
  <si>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</si>
  <si>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</si>
  <si>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</si>
  <si>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</si>
  <si>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</si>
  <si>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</si>
  <si>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</si>
  <si>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</si>
  <si>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</si>
  <si>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</si>
  <si>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</si>
  <si>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</si>
  <si>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</si>
  <si>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</si>
  <si>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</si>
  <si>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</si>
  <si>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</si>
  <si>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</si>
  <si>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</si>
  <si>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</si>
  <si>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</si>
  <si>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</si>
  <si>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</si>
  <si>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</si>
  <si>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</si>
  <si>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</si>
  <si>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</si>
  <si>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</si>
  <si>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</si>
  <si>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</si>
  <si>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</si>
  <si>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</si>
  <si>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</si>
  <si>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</si>
  <si>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</si>
  <si>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</si>
  <si>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</si>
  <si>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</si>
  <si>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</si>
  <si>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</si>
  <si>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</si>
  <si>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</si>
  <si>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</si>
  <si>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</si>
  <si>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</si>
  <si>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</si>
  <si>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</si>
  <si>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</si>
  <si>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</si>
  <si>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</si>
  <si>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</si>
  <si>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</si>
  <si>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</si>
  <si>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</si>
  <si>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</si>
  <si>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</si>
  <si>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</si>
  <si>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</si>
  <si>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</si>
  <si>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</si>
  <si>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</si>
  <si>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</si>
  <si>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</si>
  <si>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</si>
  <si>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</si>
  <si>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</si>
  <si>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</si>
  <si>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</si>
  <si>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</si>
  <si>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</si>
  <si>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</si>
  <si>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</si>
  <si>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</si>
  <si>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</si>
  <si>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</si>
  <si>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</si>
  <si>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</si>
  <si>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</si>
  <si>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</si>
  <si>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</si>
  <si>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</si>
  <si>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</si>
  <si>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</si>
  <si>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</si>
  <si>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</si>
  <si>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</si>
  <si>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</si>
  <si>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</si>
  <si>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</si>
  <si>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</si>
  <si>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</si>
  <si>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</si>
  <si>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</si>
  <si>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</si>
  <si>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</si>
  <si>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</si>
  <si>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</si>
  <si>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</si>
  <si>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</si>
  <si>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</si>
  <si>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</si>
  <si>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</si>
  <si>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</si>
  <si>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</si>
  <si>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</si>
  <si>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</si>
  <si>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</si>
  <si>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</si>
  <si>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</si>
  <si>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</si>
  <si>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</si>
  <si>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</si>
  <si>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</si>
  <si>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</si>
  <si>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</si>
  <si>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</si>
  <si>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</si>
  <si>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</si>
  <si>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</si>
  <si>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</si>
  <si>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</si>
  <si>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</si>
  <si>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</si>
  <si>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</si>
  <si>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</si>
  <si>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</si>
  <si>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</si>
  <si>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</si>
  <si>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</si>
  <si>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</si>
  <si>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</si>
  <si>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</si>
  <si>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</si>
  <si>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</si>
  <si>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</si>
  <si>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</si>
  <si>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</si>
  <si>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</si>
  <si>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</si>
  <si>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 xml:space="preserve">MCS-RBFT
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</si>
  <si>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</si>
  <si>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</si>
  <si>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</si>
  <si>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</si>
  <si>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</si>
  <si>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</si>
  <si>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</si>
  <si>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cpf deduction.. leave 115k+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</si>
</sst>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opLeftCell="JD1" zoomScaleNormal="100" workbookViewId="0">
      <selection activeCell="JK15" sqref="JK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07" t="s">
        <v>1216</v>
      </c>
      <c r="B1" s="807"/>
      <c r="C1" s="770" t="s">
        <v>292</v>
      </c>
      <c r="D1" s="770"/>
      <c r="E1" s="768" t="s">
        <v>1017</v>
      </c>
      <c r="F1" s="768"/>
      <c r="G1" s="807" t="s">
        <v>1217</v>
      </c>
      <c r="H1" s="807"/>
      <c r="I1" s="770" t="s">
        <v>292</v>
      </c>
      <c r="J1" s="770"/>
      <c r="K1" s="768" t="s">
        <v>1018</v>
      </c>
      <c r="L1" s="768"/>
      <c r="M1" s="807" t="s">
        <v>1218</v>
      </c>
      <c r="N1" s="807"/>
      <c r="O1" s="770" t="s">
        <v>292</v>
      </c>
      <c r="P1" s="770"/>
      <c r="Q1" s="768" t="s">
        <v>1064</v>
      </c>
      <c r="R1" s="768"/>
      <c r="S1" s="807" t="s">
        <v>1219</v>
      </c>
      <c r="T1" s="807"/>
      <c r="U1" s="770" t="s">
        <v>292</v>
      </c>
      <c r="V1" s="770"/>
      <c r="W1" s="768" t="s">
        <v>633</v>
      </c>
      <c r="X1" s="768"/>
      <c r="Y1" s="807" t="s">
        <v>1220</v>
      </c>
      <c r="Z1" s="807"/>
      <c r="AA1" s="770" t="s">
        <v>292</v>
      </c>
      <c r="AB1" s="770"/>
      <c r="AC1" s="768" t="s">
        <v>1091</v>
      </c>
      <c r="AD1" s="768"/>
      <c r="AE1" s="807" t="s">
        <v>1221</v>
      </c>
      <c r="AF1" s="807"/>
      <c r="AG1" s="770" t="s">
        <v>292</v>
      </c>
      <c r="AH1" s="770"/>
      <c r="AI1" s="768" t="s">
        <v>1141</v>
      </c>
      <c r="AJ1" s="768"/>
      <c r="AK1" s="807" t="s">
        <v>1224</v>
      </c>
      <c r="AL1" s="807"/>
      <c r="AM1" s="770" t="s">
        <v>1139</v>
      </c>
      <c r="AN1" s="770"/>
      <c r="AO1" s="768" t="s">
        <v>1140</v>
      </c>
      <c r="AP1" s="768"/>
      <c r="AQ1" s="807" t="s">
        <v>1225</v>
      </c>
      <c r="AR1" s="807"/>
      <c r="AS1" s="770" t="s">
        <v>1139</v>
      </c>
      <c r="AT1" s="770"/>
      <c r="AU1" s="768" t="s">
        <v>1185</v>
      </c>
      <c r="AV1" s="768"/>
      <c r="AW1" s="807" t="s">
        <v>1222</v>
      </c>
      <c r="AX1" s="807"/>
      <c r="AY1" s="768" t="s">
        <v>1248</v>
      </c>
      <c r="AZ1" s="768"/>
      <c r="BA1" s="807" t="s">
        <v>1222</v>
      </c>
      <c r="BB1" s="807"/>
      <c r="BC1" s="770" t="s">
        <v>822</v>
      </c>
      <c r="BD1" s="770"/>
      <c r="BE1" s="768" t="s">
        <v>1215</v>
      </c>
      <c r="BF1" s="768"/>
      <c r="BG1" s="807" t="s">
        <v>1223</v>
      </c>
      <c r="BH1" s="807"/>
      <c r="BI1" s="770" t="s">
        <v>822</v>
      </c>
      <c r="BJ1" s="770"/>
      <c r="BK1" s="768" t="s">
        <v>1215</v>
      </c>
      <c r="BL1" s="768"/>
      <c r="BM1" s="807" t="s">
        <v>1233</v>
      </c>
      <c r="BN1" s="807"/>
      <c r="BO1" s="770" t="s">
        <v>822</v>
      </c>
      <c r="BP1" s="770"/>
      <c r="BQ1" s="768" t="s">
        <v>1251</v>
      </c>
      <c r="BR1" s="768"/>
      <c r="BS1" s="807" t="s">
        <v>1250</v>
      </c>
      <c r="BT1" s="807"/>
      <c r="BU1" s="770" t="s">
        <v>822</v>
      </c>
      <c r="BV1" s="770"/>
      <c r="BW1" s="768" t="s">
        <v>1255</v>
      </c>
      <c r="BX1" s="768"/>
      <c r="BY1" s="807" t="s">
        <v>1277</v>
      </c>
      <c r="BZ1" s="807"/>
      <c r="CA1" s="770" t="s">
        <v>822</v>
      </c>
      <c r="CB1" s="770"/>
      <c r="CC1" s="768" t="s">
        <v>1251</v>
      </c>
      <c r="CD1" s="768"/>
      <c r="CE1" s="807" t="s">
        <v>1298</v>
      </c>
      <c r="CF1" s="807"/>
      <c r="CG1" s="770" t="s">
        <v>822</v>
      </c>
      <c r="CH1" s="770"/>
      <c r="CI1" s="768" t="s">
        <v>1255</v>
      </c>
      <c r="CJ1" s="768"/>
      <c r="CK1" s="807" t="s">
        <v>1314</v>
      </c>
      <c r="CL1" s="807"/>
      <c r="CM1" s="770" t="s">
        <v>822</v>
      </c>
      <c r="CN1" s="770"/>
      <c r="CO1" s="768" t="s">
        <v>1251</v>
      </c>
      <c r="CP1" s="768"/>
      <c r="CQ1" s="807" t="s">
        <v>1342</v>
      </c>
      <c r="CR1" s="807"/>
      <c r="CS1" s="803" t="s">
        <v>822</v>
      </c>
      <c r="CT1" s="803"/>
      <c r="CU1" s="768" t="s">
        <v>1398</v>
      </c>
      <c r="CV1" s="768"/>
      <c r="CW1" s="807" t="s">
        <v>1381</v>
      </c>
      <c r="CX1" s="807"/>
      <c r="CY1" s="803" t="s">
        <v>822</v>
      </c>
      <c r="CZ1" s="803"/>
      <c r="DA1" s="768" t="s">
        <v>1604</v>
      </c>
      <c r="DB1" s="768"/>
      <c r="DC1" s="807" t="s">
        <v>1401</v>
      </c>
      <c r="DD1" s="807"/>
      <c r="DE1" s="803" t="s">
        <v>822</v>
      </c>
      <c r="DF1" s="803"/>
      <c r="DG1" s="768" t="s">
        <v>1498</v>
      </c>
      <c r="DH1" s="768"/>
      <c r="DI1" s="807" t="s">
        <v>1601</v>
      </c>
      <c r="DJ1" s="807"/>
      <c r="DK1" s="803" t="s">
        <v>822</v>
      </c>
      <c r="DL1" s="803"/>
      <c r="DM1" s="768" t="s">
        <v>1398</v>
      </c>
      <c r="DN1" s="768"/>
      <c r="DO1" s="807" t="s">
        <v>1602</v>
      </c>
      <c r="DP1" s="807"/>
      <c r="DQ1" s="803" t="s">
        <v>822</v>
      </c>
      <c r="DR1" s="803"/>
      <c r="DS1" s="768" t="s">
        <v>1597</v>
      </c>
      <c r="DT1" s="768"/>
      <c r="DU1" s="807" t="s">
        <v>1603</v>
      </c>
      <c r="DV1" s="807"/>
      <c r="DW1" s="803" t="s">
        <v>822</v>
      </c>
      <c r="DX1" s="803"/>
      <c r="DY1" s="768" t="s">
        <v>1623</v>
      </c>
      <c r="DZ1" s="768"/>
      <c r="EA1" s="802" t="s">
        <v>1618</v>
      </c>
      <c r="EB1" s="802"/>
      <c r="EC1" s="803" t="s">
        <v>822</v>
      </c>
      <c r="ED1" s="803"/>
      <c r="EE1" s="768" t="s">
        <v>1597</v>
      </c>
      <c r="EF1" s="768"/>
      <c r="EG1" s="365"/>
      <c r="EH1" s="802" t="s">
        <v>1648</v>
      </c>
      <c r="EI1" s="802"/>
      <c r="EJ1" s="803" t="s">
        <v>822</v>
      </c>
      <c r="EK1" s="803"/>
      <c r="EL1" s="768" t="s">
        <v>1682</v>
      </c>
      <c r="EM1" s="768"/>
      <c r="EN1" s="802" t="s">
        <v>1673</v>
      </c>
      <c r="EO1" s="802"/>
      <c r="EP1" s="803" t="s">
        <v>822</v>
      </c>
      <c r="EQ1" s="803"/>
      <c r="ER1" s="768" t="s">
        <v>1722</v>
      </c>
      <c r="ES1" s="768"/>
      <c r="ET1" s="802" t="s">
        <v>1715</v>
      </c>
      <c r="EU1" s="802"/>
      <c r="EV1" s="803" t="s">
        <v>822</v>
      </c>
      <c r="EW1" s="803"/>
      <c r="EX1" s="768" t="s">
        <v>1623</v>
      </c>
      <c r="EY1" s="768"/>
      <c r="EZ1" s="802" t="s">
        <v>1750</v>
      </c>
      <c r="FA1" s="802"/>
      <c r="FB1" s="803" t="s">
        <v>822</v>
      </c>
      <c r="FC1" s="803"/>
      <c r="FD1" s="768" t="s">
        <v>1604</v>
      </c>
      <c r="FE1" s="768"/>
      <c r="FF1" s="802" t="s">
        <v>1789</v>
      </c>
      <c r="FG1" s="802"/>
      <c r="FH1" s="803" t="s">
        <v>822</v>
      </c>
      <c r="FI1" s="803"/>
      <c r="FJ1" s="768" t="s">
        <v>1398</v>
      </c>
      <c r="FK1" s="768"/>
      <c r="FL1" s="802" t="s">
        <v>1824</v>
      </c>
      <c r="FM1" s="802"/>
      <c r="FN1" s="803" t="s">
        <v>822</v>
      </c>
      <c r="FO1" s="803"/>
      <c r="FP1" s="768" t="s">
        <v>1871</v>
      </c>
      <c r="FQ1" s="768"/>
      <c r="FR1" s="802" t="s">
        <v>1860</v>
      </c>
      <c r="FS1" s="802"/>
      <c r="FT1" s="803" t="s">
        <v>822</v>
      </c>
      <c r="FU1" s="803"/>
      <c r="FV1" s="768" t="s">
        <v>1871</v>
      </c>
      <c r="FW1" s="768"/>
      <c r="FX1" s="802" t="s">
        <v>2004</v>
      </c>
      <c r="FY1" s="802"/>
      <c r="FZ1" s="803" t="s">
        <v>822</v>
      </c>
      <c r="GA1" s="803"/>
      <c r="GB1" s="768" t="s">
        <v>1623</v>
      </c>
      <c r="GC1" s="768"/>
      <c r="GD1" s="802" t="s">
        <v>2005</v>
      </c>
      <c r="GE1" s="802"/>
      <c r="GF1" s="803" t="s">
        <v>822</v>
      </c>
      <c r="GG1" s="803"/>
      <c r="GH1" s="768" t="s">
        <v>1597</v>
      </c>
      <c r="GI1" s="768"/>
      <c r="GJ1" s="802" t="s">
        <v>2014</v>
      </c>
      <c r="GK1" s="802"/>
      <c r="GL1" s="803" t="s">
        <v>822</v>
      </c>
      <c r="GM1" s="803"/>
      <c r="GN1" s="768" t="s">
        <v>1597</v>
      </c>
      <c r="GO1" s="768"/>
      <c r="GP1" s="802" t="s">
        <v>2056</v>
      </c>
      <c r="GQ1" s="802"/>
      <c r="GR1" s="803" t="s">
        <v>822</v>
      </c>
      <c r="GS1" s="803"/>
      <c r="GT1" s="768" t="s">
        <v>1682</v>
      </c>
      <c r="GU1" s="768"/>
      <c r="GV1" s="802" t="s">
        <v>2090</v>
      </c>
      <c r="GW1" s="802"/>
      <c r="GX1" s="803" t="s">
        <v>822</v>
      </c>
      <c r="GY1" s="803"/>
      <c r="GZ1" s="768" t="s">
        <v>2129</v>
      </c>
      <c r="HA1" s="768"/>
      <c r="HB1" s="802" t="s">
        <v>2149</v>
      </c>
      <c r="HC1" s="802"/>
      <c r="HD1" s="803" t="s">
        <v>822</v>
      </c>
      <c r="HE1" s="803"/>
      <c r="HF1" s="768" t="s">
        <v>1722</v>
      </c>
      <c r="HG1" s="768"/>
      <c r="HH1" s="802" t="s">
        <v>2162</v>
      </c>
      <c r="HI1" s="802"/>
      <c r="HJ1" s="803" t="s">
        <v>822</v>
      </c>
      <c r="HK1" s="803"/>
      <c r="HL1" s="768" t="s">
        <v>1398</v>
      </c>
      <c r="HM1" s="768"/>
      <c r="HN1" s="802" t="s">
        <v>2208</v>
      </c>
      <c r="HO1" s="802"/>
      <c r="HP1" s="803" t="s">
        <v>822</v>
      </c>
      <c r="HQ1" s="803"/>
      <c r="HR1" s="768" t="s">
        <v>1398</v>
      </c>
      <c r="HS1" s="768"/>
      <c r="HT1" s="802" t="s">
        <v>2264</v>
      </c>
      <c r="HU1" s="802"/>
      <c r="HV1" s="803" t="s">
        <v>822</v>
      </c>
      <c r="HW1" s="803"/>
      <c r="HX1" s="768" t="s">
        <v>1623</v>
      </c>
      <c r="HY1" s="768"/>
      <c r="HZ1" s="802" t="s">
        <v>2326</v>
      </c>
      <c r="IA1" s="802"/>
      <c r="IB1" s="803" t="s">
        <v>822</v>
      </c>
      <c r="IC1" s="803"/>
      <c r="ID1" s="768" t="s">
        <v>1722</v>
      </c>
      <c r="IE1" s="768"/>
      <c r="IF1" s="802" t="s">
        <v>2393</v>
      </c>
      <c r="IG1" s="802"/>
      <c r="IH1" s="803" t="s">
        <v>822</v>
      </c>
      <c r="II1" s="803"/>
      <c r="IJ1" s="768" t="s">
        <v>1597</v>
      </c>
      <c r="IK1" s="768"/>
      <c r="IL1" s="802" t="s">
        <v>2469</v>
      </c>
      <c r="IM1" s="802"/>
      <c r="IN1" s="803" t="s">
        <v>822</v>
      </c>
      <c r="IO1" s="803"/>
      <c r="IP1" s="768" t="s">
        <v>1623</v>
      </c>
      <c r="IQ1" s="768"/>
      <c r="IR1" s="802" t="s">
        <v>2697</v>
      </c>
      <c r="IS1" s="802"/>
      <c r="IT1" s="803" t="s">
        <v>822</v>
      </c>
      <c r="IU1" s="803"/>
      <c r="IV1" s="768" t="s">
        <v>1755</v>
      </c>
      <c r="IW1" s="768"/>
      <c r="IX1" s="802" t="s">
        <v>2696</v>
      </c>
      <c r="IY1" s="802"/>
      <c r="IZ1" s="803" t="s">
        <v>822</v>
      </c>
      <c r="JA1" s="803"/>
      <c r="JB1" s="768" t="s">
        <v>1871</v>
      </c>
      <c r="JC1" s="768"/>
      <c r="JD1" s="802" t="s">
        <v>2751</v>
      </c>
      <c r="JE1" s="802"/>
      <c r="JF1" s="803" t="s">
        <v>822</v>
      </c>
      <c r="JG1" s="803"/>
      <c r="JH1" s="768" t="s">
        <v>1755</v>
      </c>
      <c r="JI1" s="768"/>
      <c r="JJ1" s="802" t="s">
        <v>2699</v>
      </c>
      <c r="JK1" s="802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17015.75</v>
      </c>
      <c r="JH2" s="338" t="s">
        <v>296</v>
      </c>
      <c r="JI2" s="277">
        <f>JG2+JE2-JK2</f>
        <v>165384.88</v>
      </c>
      <c r="JJ2" s="716" t="s">
        <v>1918</v>
      </c>
      <c r="JK2" s="367">
        <f>SUM(JK3:JK27)</f>
        <v>151700.87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4565.7500000000055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5" t="s">
        <v>998</v>
      </c>
      <c r="B4" s="765"/>
      <c r="E4" s="173" t="s">
        <v>233</v>
      </c>
      <c r="F4" s="177">
        <f>F3-F5</f>
        <v>17</v>
      </c>
      <c r="G4" s="765" t="s">
        <v>998</v>
      </c>
      <c r="H4" s="76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2701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2643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2707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-1.8399999999382999</v>
      </c>
      <c r="JJ4" s="716" t="s">
        <v>2707</v>
      </c>
      <c r="JK4" s="272">
        <v>-71000</v>
      </c>
      <c r="JL4" s="654"/>
    </row>
    <row r="5" spans="1:273" x14ac:dyDescent="0.2">
      <c r="A5" s="765"/>
      <c r="B5" s="765"/>
      <c r="E5" s="173" t="s">
        <v>358</v>
      </c>
      <c r="F5" s="177">
        <f>SUM(F15:F56)</f>
        <v>12750</v>
      </c>
      <c r="G5" s="765"/>
      <c r="H5" s="76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2720</v>
      </c>
      <c r="IY5" s="276">
        <v>-75000</v>
      </c>
      <c r="IZ5" s="665" t="s">
        <v>2701</v>
      </c>
      <c r="JA5" s="584">
        <v>-71</v>
      </c>
      <c r="JB5" s="665" t="s">
        <v>1210</v>
      </c>
      <c r="JC5" s="290">
        <f>JC2-JC6</f>
        <v>-3.8879999999571737</v>
      </c>
      <c r="JD5" s="668" t="s">
        <v>2720</v>
      </c>
      <c r="JE5" s="276">
        <v>-75000</v>
      </c>
      <c r="JF5" s="716" t="s">
        <v>2701</v>
      </c>
      <c r="JG5" s="584">
        <v>-5.95</v>
      </c>
      <c r="JH5" s="716" t="s">
        <v>358</v>
      </c>
      <c r="JI5" s="277">
        <f>SUM(JI6:JI48)</f>
        <v>165386.71999999994</v>
      </c>
      <c r="JJ5" s="719" t="s">
        <v>2720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2721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2719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2719</v>
      </c>
      <c r="JE6" s="272">
        <v>-4000</v>
      </c>
      <c r="JF6" s="716" t="s">
        <v>2638</v>
      </c>
      <c r="JG6" s="534">
        <v>-1401</v>
      </c>
      <c r="JH6" s="195" t="s">
        <v>2784</v>
      </c>
      <c r="JI6" s="626">
        <v>2000.06</v>
      </c>
      <c r="JJ6" s="720" t="s">
        <v>2719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2721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2729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2752</v>
      </c>
      <c r="JI8" s="61"/>
      <c r="JJ8" s="716" t="s">
        <v>2450</v>
      </c>
      <c r="JK8" s="272">
        <v>0</v>
      </c>
      <c r="JL8" s="654">
        <v>45017</v>
      </c>
      <c r="JM8" t="s">
        <v>2794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2742</v>
      </c>
      <c r="JA9" s="534">
        <f>544.23-533.02</f>
        <v>11.210000000000036</v>
      </c>
      <c r="JB9" s="399" t="s">
        <v>2757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2715</v>
      </c>
      <c r="IW10" s="575">
        <v>2000</v>
      </c>
      <c r="IX10" s="620" t="s">
        <v>1637</v>
      </c>
      <c r="IY10" s="626">
        <v>-997</v>
      </c>
      <c r="JA10" s="534"/>
      <c r="JB10" s="399" t="s">
        <v>2758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2730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2730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2766</v>
      </c>
      <c r="JG11" s="716">
        <v>233.62</v>
      </c>
      <c r="JH11" s="249" t="s">
        <v>2787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2657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2700</v>
      </c>
      <c r="JA12" s="665">
        <v>30</v>
      </c>
      <c r="JB12" s="350" t="s">
        <v>2659</v>
      </c>
      <c r="JC12" s="576">
        <v>52.89</v>
      </c>
      <c r="JD12" s="669" t="s">
        <v>1512</v>
      </c>
      <c r="JE12" s="272">
        <v>635</v>
      </c>
      <c r="JH12" s="249" t="s">
        <v>2802</v>
      </c>
      <c r="JI12" s="694">
        <v>1422.53</v>
      </c>
      <c r="JJ12" s="720" t="s">
        <v>1512</v>
      </c>
      <c r="JK12" s="272">
        <v>1024</v>
      </c>
      <c r="JL12" s="654">
        <v>45022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2741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2786</v>
      </c>
      <c r="JI13" s="694">
        <v>155000</v>
      </c>
      <c r="JJ13" s="720" t="s">
        <v>1513</v>
      </c>
      <c r="JK13" s="272">
        <v>1476</v>
      </c>
      <c r="JL13" s="654">
        <v>45022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3" t="s">
        <v>2193</v>
      </c>
      <c r="HK14" s="773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2655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2740</v>
      </c>
      <c r="JC14" s="694">
        <v>26.001000000000001</v>
      </c>
      <c r="JD14" s="669" t="s">
        <v>2738</v>
      </c>
      <c r="JE14" s="272">
        <v>89</v>
      </c>
      <c r="JF14" s="716" t="s">
        <v>2171</v>
      </c>
      <c r="JG14" s="556">
        <f>72.14+1.23</f>
        <v>73.37</v>
      </c>
      <c r="JH14" s="249" t="s">
        <v>2655</v>
      </c>
      <c r="JI14" s="2"/>
      <c r="JJ14" s="720" t="s">
        <v>2738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5" t="s">
        <v>1511</v>
      </c>
      <c r="DP15" s="816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2725</v>
      </c>
      <c r="JG15" s="534"/>
      <c r="JH15" s="349" t="s">
        <v>2568</v>
      </c>
      <c r="JI15" s="2"/>
      <c r="JJ15" s="735" t="s">
        <v>2785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2725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2725</v>
      </c>
      <c r="JA16" s="724" t="s">
        <v>692</v>
      </c>
      <c r="JB16" s="249" t="s">
        <v>2655</v>
      </c>
      <c r="JC16" s="2">
        <f>JC17*2</f>
        <v>2116.9666666666667</v>
      </c>
      <c r="JD16" s="669" t="s">
        <v>2739</v>
      </c>
      <c r="JE16" s="653">
        <v>3083</v>
      </c>
      <c r="JF16" s="716" t="s">
        <v>1806</v>
      </c>
      <c r="JH16" s="349" t="s">
        <v>2733</v>
      </c>
      <c r="JI16" s="2">
        <v>59.36</v>
      </c>
      <c r="JJ16" s="720" t="s">
        <v>2739</v>
      </c>
      <c r="JK16" s="272">
        <v>110275</v>
      </c>
      <c r="JL16" s="654">
        <v>45017</v>
      </c>
      <c r="JM16" t="s">
        <v>2798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2656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2716</v>
      </c>
      <c r="JE17" s="272">
        <v>0</v>
      </c>
      <c r="JF17" s="716" t="s">
        <v>2630</v>
      </c>
      <c r="JG17" s="534">
        <v>22.41</v>
      </c>
      <c r="JH17" s="349" t="s">
        <v>2755</v>
      </c>
      <c r="JI17" s="61"/>
      <c r="JJ17" s="720" t="s">
        <v>2716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2660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2733</v>
      </c>
      <c r="JC18" s="2" t="s">
        <v>2732</v>
      </c>
      <c r="JD18" s="669" t="s">
        <v>2731</v>
      </c>
      <c r="JE18" s="272">
        <v>10</v>
      </c>
      <c r="JF18" s="716" t="s">
        <v>2748</v>
      </c>
      <c r="JH18" s="349" t="s">
        <v>2756</v>
      </c>
      <c r="JI18" s="716">
        <v>30</v>
      </c>
      <c r="JJ18" s="720" t="s">
        <v>2731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5" t="s">
        <v>1481</v>
      </c>
      <c r="DJ19" s="816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2667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2748</v>
      </c>
      <c r="JA19" s="693">
        <f>5.9+2.12</f>
        <v>8.02</v>
      </c>
      <c r="JB19" s="349" t="s">
        <v>2651</v>
      </c>
      <c r="JC19" s="61">
        <v>110.79</v>
      </c>
      <c r="JD19" s="710" t="s">
        <v>2727</v>
      </c>
      <c r="JE19" s="665">
        <v>130</v>
      </c>
      <c r="JF19" s="411" t="s">
        <v>2789</v>
      </c>
      <c r="JG19" s="552">
        <v>379.39</v>
      </c>
      <c r="JH19" s="349" t="s">
        <v>2658</v>
      </c>
      <c r="JI19" s="577">
        <v>115.37</v>
      </c>
      <c r="JJ19" s="719" t="s">
        <v>2727</v>
      </c>
      <c r="JK19" s="716">
        <v>250</v>
      </c>
      <c r="JL19" s="654">
        <v>45022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2755</v>
      </c>
      <c r="JC20" s="61">
        <v>109.57</v>
      </c>
      <c r="JD20" s="668" t="s">
        <v>2726</v>
      </c>
      <c r="JF20" s="411" t="s">
        <v>2790</v>
      </c>
      <c r="JG20" s="716">
        <v>442.61</v>
      </c>
      <c r="JH20" s="349" t="s">
        <v>1202</v>
      </c>
      <c r="JI20" s="61">
        <f>6.5+15</f>
        <v>21.5</v>
      </c>
      <c r="JJ20" s="719" t="s">
        <v>2726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2759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2799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2" t="s">
        <v>2178</v>
      </c>
      <c r="IU22" s="762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2658</v>
      </c>
      <c r="JC22" s="577">
        <v>115.37</v>
      </c>
      <c r="JD22" s="667"/>
      <c r="JF22" s="738"/>
      <c r="JG22" s="738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6" t="s">
        <v>997</v>
      </c>
      <c r="N23" s="806"/>
      <c r="Q23" s="169" t="s">
        <v>375</v>
      </c>
      <c r="S23" s="806" t="s">
        <v>997</v>
      </c>
      <c r="T23" s="806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2" t="s">
        <v>2178</v>
      </c>
      <c r="HK23" s="762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2" t="s">
        <v>2178</v>
      </c>
      <c r="HW23" s="762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2649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39" t="s">
        <v>2801</v>
      </c>
      <c r="JK23" s="738">
        <v>59.4</v>
      </c>
    </row>
    <row r="24" spans="1:273" x14ac:dyDescent="0.2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83"/>
      <c r="N24" s="783"/>
      <c r="Q24" s="169" t="s">
        <v>1063</v>
      </c>
      <c r="S24" s="783"/>
      <c r="T24" s="783"/>
      <c r="W24" s="248" t="s">
        <v>1034</v>
      </c>
      <c r="X24" s="208">
        <v>0</v>
      </c>
      <c r="Y24" s="806" t="s">
        <v>997</v>
      </c>
      <c r="Z24" s="806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2800</v>
      </c>
      <c r="JI24" s="576">
        <v>4.05</v>
      </c>
      <c r="JJ24" s="760" t="s">
        <v>2803</v>
      </c>
      <c r="JK24" s="716">
        <v>75.599999999999994</v>
      </c>
    </row>
    <row r="25" spans="1:273" x14ac:dyDescent="0.2">
      <c r="A25" s="806" t="s">
        <v>997</v>
      </c>
      <c r="B25" s="806"/>
      <c r="E25" s="167" t="s">
        <v>139</v>
      </c>
      <c r="F25" s="169"/>
      <c r="G25" s="806" t="s">
        <v>997</v>
      </c>
      <c r="H25" s="806"/>
      <c r="K25" s="248" t="s">
        <v>1034</v>
      </c>
      <c r="L25" s="208">
        <v>0</v>
      </c>
      <c r="M25" s="783"/>
      <c r="N25" s="783"/>
      <c r="Q25" s="248" t="s">
        <v>1036</v>
      </c>
      <c r="R25" s="145">
        <v>0</v>
      </c>
      <c r="S25" s="783"/>
      <c r="T25" s="783"/>
      <c r="W25" s="248" t="s">
        <v>1057</v>
      </c>
      <c r="X25" s="145">
        <v>910.17</v>
      </c>
      <c r="Y25" s="783"/>
      <c r="Z25" s="783"/>
      <c r="AC25" s="252" t="s">
        <v>1090</v>
      </c>
      <c r="AD25" s="145">
        <v>90</v>
      </c>
      <c r="AE25" s="806" t="s">
        <v>997</v>
      </c>
      <c r="AF25" s="806"/>
      <c r="AI25" s="249" t="s">
        <v>1108</v>
      </c>
      <c r="AJ25" s="145">
        <v>30</v>
      </c>
      <c r="AK25" s="806" t="s">
        <v>997</v>
      </c>
      <c r="AL25" s="806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6"/>
      <c r="BH25" s="806"/>
      <c r="BK25" s="270" t="s">
        <v>1229</v>
      </c>
      <c r="BL25" s="208">
        <v>48.54</v>
      </c>
      <c r="BM25" s="806"/>
      <c r="BN25" s="806"/>
      <c r="BQ25" s="270" t="s">
        <v>1058</v>
      </c>
      <c r="BR25" s="208">
        <v>50.15</v>
      </c>
      <c r="BS25" s="806" t="s">
        <v>1252</v>
      </c>
      <c r="BT25" s="806"/>
      <c r="BW25" s="270" t="s">
        <v>1058</v>
      </c>
      <c r="BX25" s="208">
        <v>48.54</v>
      </c>
      <c r="BY25" s="806"/>
      <c r="BZ25" s="806"/>
      <c r="CC25" s="270" t="s">
        <v>1058</v>
      </c>
      <c r="CD25" s="208">
        <v>142.91</v>
      </c>
      <c r="CE25" s="806"/>
      <c r="CF25" s="806"/>
      <c r="CI25" s="270" t="s">
        <v>1319</v>
      </c>
      <c r="CJ25" s="208">
        <v>35.049999999999997</v>
      </c>
      <c r="CK25" s="783"/>
      <c r="CL25" s="783"/>
      <c r="CO25" s="270" t="s">
        <v>1293</v>
      </c>
      <c r="CP25" s="208">
        <v>153.41</v>
      </c>
      <c r="CQ25" s="783" t="s">
        <v>1334</v>
      </c>
      <c r="CR25" s="783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2" t="s">
        <v>2178</v>
      </c>
      <c r="IC25" s="762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2650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9" t="s">
        <v>2392</v>
      </c>
      <c r="JI25" s="61">
        <f>15.55+10+15.6+17.36+16.4+10</f>
        <v>84.91</v>
      </c>
      <c r="JJ25" s="736"/>
    </row>
    <row r="26" spans="1:273" x14ac:dyDescent="0.2">
      <c r="A26" s="783"/>
      <c r="B26" s="783"/>
      <c r="E26" s="201" t="s">
        <v>368</v>
      </c>
      <c r="F26" s="173"/>
      <c r="G26" s="783"/>
      <c r="H26" s="783"/>
      <c r="K26" s="248" t="s">
        <v>1025</v>
      </c>
      <c r="L26" s="145">
        <f>910+40</f>
        <v>950</v>
      </c>
      <c r="M26" s="783"/>
      <c r="N26" s="783"/>
      <c r="Q26" s="248" t="s">
        <v>1033</v>
      </c>
      <c r="R26" s="145">
        <v>0</v>
      </c>
      <c r="S26" s="783"/>
      <c r="T26" s="783"/>
      <c r="W26" s="146" t="s">
        <v>1092</v>
      </c>
      <c r="X26" s="145">
        <v>110.58</v>
      </c>
      <c r="Y26" s="783"/>
      <c r="Z26" s="783"/>
      <c r="AE26" s="783"/>
      <c r="AF26" s="783"/>
      <c r="AK26" s="783"/>
      <c r="AL26" s="783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3"/>
      <c r="AX26" s="783"/>
      <c r="AY26" s="146"/>
      <c r="AZ26" s="208"/>
      <c r="BA26" s="783"/>
      <c r="BB26" s="783"/>
      <c r="BE26" s="146" t="s">
        <v>1202</v>
      </c>
      <c r="BF26" s="208">
        <f>6.5*2</f>
        <v>13</v>
      </c>
      <c r="BG26" s="783"/>
      <c r="BH26" s="783"/>
      <c r="BK26" s="270" t="s">
        <v>1202</v>
      </c>
      <c r="BL26" s="208">
        <f>6.5*2</f>
        <v>13</v>
      </c>
      <c r="BM26" s="783"/>
      <c r="BN26" s="783"/>
      <c r="BQ26" s="270" t="s">
        <v>1202</v>
      </c>
      <c r="BR26" s="208">
        <v>13</v>
      </c>
      <c r="BS26" s="783"/>
      <c r="BT26" s="783"/>
      <c r="BW26" s="270" t="s">
        <v>1202</v>
      </c>
      <c r="BX26" s="208">
        <v>13</v>
      </c>
      <c r="BY26" s="783"/>
      <c r="BZ26" s="783"/>
      <c r="CC26" s="270" t="s">
        <v>1202</v>
      </c>
      <c r="CD26" s="208">
        <v>13</v>
      </c>
      <c r="CE26" s="783"/>
      <c r="CF26" s="783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21" t="s">
        <v>1543</v>
      </c>
      <c r="DZ26" s="822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2769</v>
      </c>
      <c r="JI26" s="61">
        <v>10</v>
      </c>
      <c r="JJ26" s="718" t="s">
        <v>2449</v>
      </c>
    </row>
    <row r="27" spans="1:273" x14ac:dyDescent="0.2">
      <c r="A27" s="783"/>
      <c r="B27" s="783"/>
      <c r="F27" s="197"/>
      <c r="G27" s="783"/>
      <c r="H27" s="783"/>
      <c r="K27"/>
      <c r="M27" s="811" t="s">
        <v>512</v>
      </c>
      <c r="N27" s="811"/>
      <c r="Q27" s="248" t="s">
        <v>1026</v>
      </c>
      <c r="R27" s="145">
        <v>0</v>
      </c>
      <c r="S27" s="811" t="s">
        <v>512</v>
      </c>
      <c r="T27" s="811"/>
      <c r="W27" s="146" t="s">
        <v>1058</v>
      </c>
      <c r="X27" s="145">
        <v>60.75</v>
      </c>
      <c r="Y27" s="783"/>
      <c r="Z27" s="783"/>
      <c r="AC27" s="222" t="s">
        <v>1099</v>
      </c>
      <c r="AD27" s="222"/>
      <c r="AE27" s="811" t="s">
        <v>512</v>
      </c>
      <c r="AF27" s="81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2" t="s">
        <v>2178</v>
      </c>
      <c r="HQ27" s="762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2744</v>
      </c>
      <c r="JC27" s="61">
        <v>10</v>
      </c>
      <c r="JD27" s="665" t="s">
        <v>512</v>
      </c>
      <c r="JF27" s="411"/>
      <c r="JG27" s="552"/>
      <c r="JH27" s="341" t="s">
        <v>2793</v>
      </c>
      <c r="JI27" s="61">
        <v>30</v>
      </c>
      <c r="JJ27" s="737"/>
    </row>
    <row r="28" spans="1:273" x14ac:dyDescent="0.2">
      <c r="A28" s="783"/>
      <c r="B28" s="783"/>
      <c r="E28" s="196" t="s">
        <v>366</v>
      </c>
      <c r="F28" s="197"/>
      <c r="G28" s="783"/>
      <c r="H28" s="783"/>
      <c r="K28" s="146" t="s">
        <v>1024</v>
      </c>
      <c r="L28" s="145">
        <f>60</f>
        <v>60</v>
      </c>
      <c r="M28" s="811" t="s">
        <v>999</v>
      </c>
      <c r="N28" s="811"/>
      <c r="Q28" s="248" t="s">
        <v>1080</v>
      </c>
      <c r="R28" s="208">
        <v>200</v>
      </c>
      <c r="S28" s="811" t="s">
        <v>999</v>
      </c>
      <c r="T28" s="811"/>
      <c r="W28" s="146" t="s">
        <v>1023</v>
      </c>
      <c r="X28" s="145">
        <v>61.35</v>
      </c>
      <c r="Y28" s="811" t="s">
        <v>512</v>
      </c>
      <c r="Z28" s="811"/>
      <c r="AC28" s="222" t="s">
        <v>1095</v>
      </c>
      <c r="AD28" s="222">
        <f>53+207+63</f>
        <v>323</v>
      </c>
      <c r="AE28" s="811" t="s">
        <v>999</v>
      </c>
      <c r="AF28" s="811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2750</v>
      </c>
      <c r="JC28" s="61">
        <v>7</v>
      </c>
      <c r="JD28" s="665" t="s">
        <v>93</v>
      </c>
      <c r="JF28" s="412"/>
      <c r="JH28" s="341" t="s">
        <v>2761</v>
      </c>
      <c r="JI28" s="61">
        <v>55.72</v>
      </c>
    </row>
    <row r="29" spans="1:273" x14ac:dyDescent="0.2">
      <c r="A29" s="811" t="s">
        <v>512</v>
      </c>
      <c r="B29" s="811"/>
      <c r="E29" s="196" t="s">
        <v>282</v>
      </c>
      <c r="F29" s="197"/>
      <c r="G29" s="811" t="s">
        <v>512</v>
      </c>
      <c r="H29" s="811"/>
      <c r="K29" s="146" t="s">
        <v>1023</v>
      </c>
      <c r="L29" s="145">
        <v>0</v>
      </c>
      <c r="M29" s="810" t="s">
        <v>93</v>
      </c>
      <c r="N29" s="810"/>
      <c r="Q29" s="248" t="s">
        <v>1057</v>
      </c>
      <c r="R29" s="145">
        <v>0</v>
      </c>
      <c r="S29" s="810" t="s">
        <v>93</v>
      </c>
      <c r="T29" s="810"/>
      <c r="W29" s="146" t="s">
        <v>1022</v>
      </c>
      <c r="X29" s="145">
        <v>64</v>
      </c>
      <c r="Y29" s="811" t="s">
        <v>999</v>
      </c>
      <c r="Z29" s="811"/>
      <c r="AC29" s="222" t="s">
        <v>1096</v>
      </c>
      <c r="AD29" s="222">
        <f>63+46</f>
        <v>109</v>
      </c>
      <c r="AE29" s="810" t="s">
        <v>93</v>
      </c>
      <c r="AF29" s="810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2666</v>
      </c>
      <c r="JC29" s="61">
        <v>34</v>
      </c>
      <c r="JD29" s="665" t="s">
        <v>1041</v>
      </c>
      <c r="JH29" s="341" t="s">
        <v>2762</v>
      </c>
      <c r="JI29" s="61">
        <v>44.8</v>
      </c>
      <c r="JJ29" s="716" t="s">
        <v>512</v>
      </c>
    </row>
    <row r="30" spans="1:273" x14ac:dyDescent="0.2">
      <c r="A30" s="811" t="s">
        <v>999</v>
      </c>
      <c r="B30" s="811"/>
      <c r="E30" s="196" t="s">
        <v>378</v>
      </c>
      <c r="F30" s="197"/>
      <c r="G30" s="811" t="s">
        <v>999</v>
      </c>
      <c r="H30" s="811"/>
      <c r="K30" s="146" t="s">
        <v>1022</v>
      </c>
      <c r="L30" s="145">
        <v>64</v>
      </c>
      <c r="M30" s="783" t="s">
        <v>391</v>
      </c>
      <c r="N30" s="783"/>
      <c r="Q30"/>
      <c r="S30" s="783" t="s">
        <v>391</v>
      </c>
      <c r="T30" s="783"/>
      <c r="W30" s="146" t="s">
        <v>1021</v>
      </c>
      <c r="X30" s="145">
        <v>100.01</v>
      </c>
      <c r="Y30" s="810" t="s">
        <v>93</v>
      </c>
      <c r="Z30" s="810"/>
      <c r="AC30" s="145" t="s">
        <v>1094</v>
      </c>
      <c r="AD30" s="145">
        <v>65</v>
      </c>
      <c r="AE30" s="783" t="s">
        <v>391</v>
      </c>
      <c r="AF30" s="783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2702</v>
      </c>
      <c r="JC30" s="61">
        <v>64.75</v>
      </c>
      <c r="JF30" s="726" t="s">
        <v>2763</v>
      </c>
      <c r="JG30" s="726"/>
      <c r="JH30" s="341" t="s">
        <v>2788</v>
      </c>
      <c r="JI30" s="576">
        <v>40.9</v>
      </c>
      <c r="JJ30" s="716" t="s">
        <v>93</v>
      </c>
    </row>
    <row r="31" spans="1:273" ht="12.75" customHeight="1" x14ac:dyDescent="0.2">
      <c r="A31" s="810" t="s">
        <v>93</v>
      </c>
      <c r="B31" s="810"/>
      <c r="E31" s="196" t="s">
        <v>1014</v>
      </c>
      <c r="F31" s="173"/>
      <c r="G31" s="810" t="s">
        <v>93</v>
      </c>
      <c r="H31" s="810"/>
      <c r="K31" s="146" t="s">
        <v>1021</v>
      </c>
      <c r="L31" s="145">
        <v>50.01</v>
      </c>
      <c r="M31" s="809" t="s">
        <v>1008</v>
      </c>
      <c r="N31" s="809"/>
      <c r="Q31" s="146" t="s">
        <v>1059</v>
      </c>
      <c r="R31" s="145">
        <v>26</v>
      </c>
      <c r="S31" s="809" t="s">
        <v>1008</v>
      </c>
      <c r="T31" s="809"/>
      <c r="W31"/>
      <c r="Y31" s="783" t="s">
        <v>391</v>
      </c>
      <c r="Z31" s="783"/>
      <c r="AC31" s="145" t="s">
        <v>1097</v>
      </c>
      <c r="AD31" s="145">
        <v>10</v>
      </c>
      <c r="AE31" s="809" t="s">
        <v>1008</v>
      </c>
      <c r="AF31" s="809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2723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2792</v>
      </c>
      <c r="JI31" s="576">
        <f>8.65*2</f>
        <v>17.3</v>
      </c>
      <c r="JJ31" s="716" t="s">
        <v>1041</v>
      </c>
    </row>
    <row r="32" spans="1:273" x14ac:dyDescent="0.2">
      <c r="A32" s="783" t="s">
        <v>391</v>
      </c>
      <c r="B32" s="783"/>
      <c r="E32" s="173"/>
      <c r="F32" s="173"/>
      <c r="G32" s="783" t="s">
        <v>391</v>
      </c>
      <c r="H32" s="783"/>
      <c r="K32"/>
      <c r="M32" s="806" t="s">
        <v>243</v>
      </c>
      <c r="N32" s="806"/>
      <c r="Q32" s="146" t="s">
        <v>1058</v>
      </c>
      <c r="R32" s="145">
        <v>55</v>
      </c>
      <c r="S32" s="806" t="s">
        <v>243</v>
      </c>
      <c r="T32" s="806"/>
      <c r="W32" s="247" t="s">
        <v>1079</v>
      </c>
      <c r="X32" s="247">
        <v>0</v>
      </c>
      <c r="Y32" s="809" t="s">
        <v>1008</v>
      </c>
      <c r="Z32" s="809"/>
      <c r="AE32" s="806" t="s">
        <v>243</v>
      </c>
      <c r="AF32" s="806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4" t="s">
        <v>1445</v>
      </c>
      <c r="DP32" s="814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2" t="s">
        <v>2178</v>
      </c>
      <c r="IO32" s="762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2654</v>
      </c>
      <c r="IZ32" s="411"/>
      <c r="JA32" s="552"/>
      <c r="JB32" s="708" t="s">
        <v>2724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09" t="s">
        <v>1008</v>
      </c>
      <c r="B33" s="809"/>
      <c r="C33" s="3"/>
      <c r="D33" s="3"/>
      <c r="E33" s="250"/>
      <c r="F33" s="250"/>
      <c r="G33" s="809" t="s">
        <v>1008</v>
      </c>
      <c r="H33" s="809"/>
      <c r="K33" s="247" t="s">
        <v>1028</v>
      </c>
      <c r="L33" s="247"/>
      <c r="M33" s="812" t="s">
        <v>1041</v>
      </c>
      <c r="N33" s="812"/>
      <c r="Q33" s="146" t="s">
        <v>1023</v>
      </c>
      <c r="R33" s="145">
        <v>77.239999999999995</v>
      </c>
      <c r="S33" s="812" t="s">
        <v>1041</v>
      </c>
      <c r="T33" s="812"/>
      <c r="Y33" s="806" t="s">
        <v>243</v>
      </c>
      <c r="Z33" s="806"/>
      <c r="AC33" s="200" t="s">
        <v>1019</v>
      </c>
      <c r="AD33" s="145">
        <v>350</v>
      </c>
      <c r="AE33" s="812" t="s">
        <v>1041</v>
      </c>
      <c r="AF33" s="81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7" t="s">
        <v>1418</v>
      </c>
      <c r="DB33" s="818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2749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576"/>
    </row>
    <row r="34" spans="1:269" x14ac:dyDescent="0.2">
      <c r="A34" s="806" t="s">
        <v>243</v>
      </c>
      <c r="B34" s="806"/>
      <c r="E34" s="173"/>
      <c r="F34" s="173"/>
      <c r="G34" s="806" t="s">
        <v>243</v>
      </c>
      <c r="H34" s="806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2" t="s">
        <v>1041</v>
      </c>
      <c r="Z34" s="81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2" t="s">
        <v>2178</v>
      </c>
      <c r="JA34" s="762"/>
      <c r="JB34" s="708" t="s">
        <v>2753</v>
      </c>
      <c r="JC34" s="576">
        <v>24.71</v>
      </c>
      <c r="JF34" s="350" t="s">
        <v>2173</v>
      </c>
      <c r="JG34" s="727">
        <f>SUM(JI9:JI10)</f>
        <v>2624.3999999999996</v>
      </c>
      <c r="JH34" s="341" t="s">
        <v>1870</v>
      </c>
      <c r="JI34" s="61"/>
    </row>
    <row r="35" spans="1:269" ht="14.25" customHeight="1" x14ac:dyDescent="0.25">
      <c r="A35" s="813" t="s">
        <v>348</v>
      </c>
      <c r="B35" s="813"/>
      <c r="E35" s="190" t="s">
        <v>374</v>
      </c>
      <c r="F35" s="173"/>
      <c r="G35" s="813" t="s">
        <v>348</v>
      </c>
      <c r="H35" s="813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2747</v>
      </c>
      <c r="JC35" s="61">
        <v>55</v>
      </c>
      <c r="JF35" s="352" t="s">
        <v>2174</v>
      </c>
      <c r="JG35" s="421">
        <f>SUM(JI15:JI25)</f>
        <v>365.51</v>
      </c>
      <c r="JH35" s="716" t="s">
        <v>2764</v>
      </c>
      <c r="JI35" s="78">
        <v>41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2765</v>
      </c>
      <c r="JC36" s="78">
        <v>16.87</v>
      </c>
      <c r="JF36" s="341" t="s">
        <v>2172</v>
      </c>
      <c r="JG36" s="716">
        <f>SUM(JI26:JI34)</f>
        <v>198.72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9" t="s">
        <v>1543</v>
      </c>
      <c r="DT37" s="820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JE19+JG40-JK19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2760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4" t="s">
        <v>1445</v>
      </c>
      <c r="DJ40" s="814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2" t="s">
        <v>2178</v>
      </c>
      <c r="II40" s="762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2663</v>
      </c>
      <c r="JF40" s="725" t="s">
        <v>2795</v>
      </c>
      <c r="JG40" s="357">
        <v>200</v>
      </c>
      <c r="JH40" s="419">
        <v>8</v>
      </c>
      <c r="JI40" s="586" t="s">
        <v>2770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2698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2695</v>
      </c>
      <c r="JA42" s="357">
        <v>200</v>
      </c>
      <c r="JB42" s="419">
        <v>30</v>
      </c>
      <c r="JC42" s="586" t="s">
        <v>2681</v>
      </c>
      <c r="JH42" s="419">
        <v>10</v>
      </c>
      <c r="JI42" s="586" t="s">
        <v>2791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2718</v>
      </c>
      <c r="JH43" s="419">
        <v>12</v>
      </c>
      <c r="JI43" s="586" t="s">
        <v>2796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2682</v>
      </c>
      <c r="JC44" s="575">
        <v>18</v>
      </c>
      <c r="JG44" s="536"/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2768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2722</v>
      </c>
      <c r="JC46" s="576">
        <v>36.9</v>
      </c>
      <c r="JG46" s="537"/>
      <c r="JH46" s="657" t="s">
        <v>2634</v>
      </c>
      <c r="JI46" s="575">
        <f>JG11</f>
        <v>233.62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23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2754</v>
      </c>
      <c r="JC47" s="576">
        <v>13.3</v>
      </c>
      <c r="JH47" s="546" t="s">
        <v>1625</v>
      </c>
      <c r="JI47" s="576">
        <v>12.34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23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23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23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2772</v>
      </c>
      <c r="C2" s="730" t="s">
        <v>313</v>
      </c>
      <c r="D2" s="731" t="s">
        <v>2776</v>
      </c>
      <c r="E2" s="732" t="s">
        <v>2773</v>
      </c>
      <c r="F2" s="732" t="s">
        <v>2774</v>
      </c>
      <c r="G2" s="730" t="s">
        <v>466</v>
      </c>
      <c r="H2" s="729" t="s">
        <v>2771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2778</v>
      </c>
      <c r="D10" s="231"/>
      <c r="E10" s="231"/>
      <c r="F10" s="231" t="s">
        <v>2779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2775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abSelected="1" zoomScaleNormal="100" workbookViewId="0">
      <selection activeCell="G28" sqref="G2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2" bestFit="1" customWidth="1"/>
    <col min="8" max="8" width="4" style="591" bestFit="1" customWidth="1"/>
    <col min="9" max="9" width="10" style="59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36" t="s">
        <v>1882</v>
      </c>
      <c r="C2" s="836"/>
      <c r="D2" s="836"/>
      <c r="E2" s="838" t="s">
        <v>2526</v>
      </c>
      <c r="F2" s="838" t="s">
        <v>2552</v>
      </c>
      <c r="G2" s="747"/>
      <c r="H2" s="830"/>
      <c r="I2" s="837" t="s">
        <v>2664</v>
      </c>
      <c r="J2" s="837"/>
      <c r="K2" s="832" t="s">
        <v>2661</v>
      </c>
      <c r="L2" s="832" t="s">
        <v>2578</v>
      </c>
      <c r="M2" s="838" t="s">
        <v>2531</v>
      </c>
      <c r="N2" s="824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39"/>
      <c r="F3" s="839"/>
      <c r="G3" s="751"/>
      <c r="H3" s="831"/>
      <c r="I3" s="752" t="s">
        <v>2622</v>
      </c>
      <c r="J3" s="753" t="s">
        <v>2219</v>
      </c>
      <c r="K3" s="833"/>
      <c r="L3" s="833"/>
      <c r="M3" s="839"/>
      <c r="N3" s="824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2743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2781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2728</v>
      </c>
    </row>
    <row r="10" spans="2:16" x14ac:dyDescent="0.2">
      <c r="B10" s="611"/>
      <c r="C10" s="840" t="s">
        <v>2529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610"/>
      <c r="C11" s="601" t="s">
        <v>2548</v>
      </c>
      <c r="D11" s="599"/>
      <c r="E11" s="825" t="s">
        <v>2526</v>
      </c>
      <c r="F11" s="825" t="s">
        <v>2552</v>
      </c>
      <c r="G11" s="603"/>
      <c r="H11" s="828" t="s">
        <v>2539</v>
      </c>
      <c r="I11" s="834" t="s">
        <v>2797</v>
      </c>
      <c r="J11" s="841" t="s">
        <v>2662</v>
      </c>
      <c r="K11" s="841"/>
      <c r="L11" s="842" t="s">
        <v>2642</v>
      </c>
      <c r="M11" s="825" t="s">
        <v>2531</v>
      </c>
      <c r="N11" s="827" t="s">
        <v>2540</v>
      </c>
    </row>
    <row r="12" spans="2:16" x14ac:dyDescent="0.2">
      <c r="B12" s="610"/>
      <c r="C12" s="593" t="s">
        <v>1880</v>
      </c>
      <c r="D12" s="594" t="s">
        <v>2441</v>
      </c>
      <c r="E12" s="826"/>
      <c r="F12" s="826"/>
      <c r="G12" s="605"/>
      <c r="H12" s="829"/>
      <c r="I12" s="835"/>
      <c r="J12" s="757" t="s">
        <v>2550</v>
      </c>
      <c r="K12" s="606" t="s">
        <v>1881</v>
      </c>
      <c r="L12" s="843"/>
      <c r="M12" s="826"/>
      <c r="N12" s="827"/>
    </row>
    <row r="13" spans="2:16" s="671" customFormat="1" x14ac:dyDescent="0.2">
      <c r="B13" s="844">
        <v>8</v>
      </c>
      <c r="C13" s="844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2665</v>
      </c>
      <c r="F14" s="755" t="s">
        <v>2653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L14" s="600">
        <v>0</v>
      </c>
      <c r="M14" s="600">
        <f>M9-B13</f>
        <v>250</v>
      </c>
      <c r="N14" s="703" t="s">
        <v>2728</v>
      </c>
    </row>
    <row r="15" spans="2:16" x14ac:dyDescent="0.2">
      <c r="B15" s="610"/>
      <c r="E15" s="702"/>
      <c r="F15" s="702"/>
      <c r="G15" s="602">
        <v>45034</v>
      </c>
      <c r="H15" s="598" t="s">
        <v>2711</v>
      </c>
      <c r="N15" s="598"/>
    </row>
    <row r="16" spans="2:16" x14ac:dyDescent="0.2">
      <c r="B16" s="610"/>
      <c r="E16" s="715" t="s">
        <v>2717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L16" s="591">
        <v>0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2780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2804</v>
      </c>
    </row>
    <row r="21" spans="2:18" x14ac:dyDescent="0.2">
      <c r="B21" s="611"/>
      <c r="C21" s="840" t="s">
        <v>2530</v>
      </c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</row>
    <row r="22" spans="2:18" x14ac:dyDescent="0.2">
      <c r="B22" s="610"/>
      <c r="G22" s="604">
        <v>45048</v>
      </c>
      <c r="H22" s="598" t="s">
        <v>2712</v>
      </c>
    </row>
    <row r="23" spans="2:18" x14ac:dyDescent="0.2">
      <c r="B23" s="610"/>
      <c r="E23" s="600"/>
      <c r="F23" s="662"/>
      <c r="G23" s="604">
        <v>45062</v>
      </c>
      <c r="H23" s="598" t="s">
        <v>2713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2714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632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C27" s="591">
        <f>20+2</f>
        <v>22</v>
      </c>
      <c r="D27" s="591" t="s">
        <v>2528</v>
      </c>
      <c r="E27" s="595"/>
      <c r="F27" s="595"/>
      <c r="G27" s="632">
        <v>45077</v>
      </c>
      <c r="H27" s="598"/>
      <c r="K27" s="598"/>
      <c r="L27" s="598"/>
      <c r="O27" s="591" t="s">
        <v>2538</v>
      </c>
      <c r="R27" s="596"/>
    </row>
    <row r="28" spans="2:18" x14ac:dyDescent="0.2">
      <c r="B28" s="610"/>
      <c r="G28" s="631">
        <v>45078</v>
      </c>
      <c r="H28" s="598"/>
      <c r="K28" s="598"/>
      <c r="L28" s="598"/>
      <c r="O28" s="591" t="s">
        <v>2805</v>
      </c>
    </row>
    <row r="29" spans="2:18" x14ac:dyDescent="0.2">
      <c r="B29" s="610"/>
      <c r="E29" s="600" t="s">
        <v>2553</v>
      </c>
      <c r="F29" s="597" t="s">
        <v>1873</v>
      </c>
      <c r="G29" s="631">
        <v>45079</v>
      </c>
      <c r="H29" s="598"/>
      <c r="K29" s="598"/>
      <c r="L29" s="598"/>
      <c r="M29" s="591">
        <f>M16-C27</f>
        <v>113</v>
      </c>
      <c r="N29" s="591" t="s">
        <v>2542</v>
      </c>
    </row>
    <row r="30" spans="2:18" x14ac:dyDescent="0.2">
      <c r="B30" s="610"/>
      <c r="E30" s="600"/>
      <c r="F30" s="597"/>
      <c r="G30" s="631"/>
      <c r="H30" s="598"/>
      <c r="K30" s="598"/>
      <c r="L30" s="598"/>
    </row>
    <row r="31" spans="2:18" x14ac:dyDescent="0.2">
      <c r="B31" s="610"/>
      <c r="E31" s="597"/>
      <c r="G31" s="604">
        <v>45104</v>
      </c>
      <c r="H31" s="598"/>
      <c r="K31" s="598"/>
      <c r="L31" s="598"/>
      <c r="O31" s="591" t="s">
        <v>2767</v>
      </c>
    </row>
    <row r="32" spans="2:18" x14ac:dyDescent="0.2">
      <c r="B32" s="610"/>
      <c r="C32" s="591">
        <f>113+1</f>
        <v>114</v>
      </c>
      <c r="D32" s="591" t="s">
        <v>2528</v>
      </c>
      <c r="G32" s="604">
        <v>45105</v>
      </c>
      <c r="H32" s="598"/>
      <c r="K32" s="598"/>
      <c r="L32" s="598"/>
      <c r="O32" s="591" t="s">
        <v>2537</v>
      </c>
    </row>
    <row r="33" spans="2:15" x14ac:dyDescent="0.2">
      <c r="B33" s="610"/>
      <c r="G33" s="604">
        <v>45106</v>
      </c>
      <c r="H33" s="598"/>
      <c r="K33" s="598"/>
      <c r="L33" s="598"/>
      <c r="O33" s="591" t="s">
        <v>2547</v>
      </c>
    </row>
    <row r="34" spans="2:15" x14ac:dyDescent="0.2">
      <c r="B34" s="610"/>
      <c r="E34" s="633" t="s">
        <v>2534</v>
      </c>
      <c r="F34" s="633" t="s">
        <v>2535</v>
      </c>
      <c r="G34" s="604">
        <v>45107</v>
      </c>
      <c r="H34" s="598"/>
      <c r="K34" s="598"/>
      <c r="L34" s="598"/>
    </row>
    <row r="35" spans="2:15" x14ac:dyDescent="0.2">
      <c r="H35" s="598"/>
      <c r="K35" s="598"/>
      <c r="L35" s="598"/>
    </row>
    <row r="36" spans="2:15" x14ac:dyDescent="0.2">
      <c r="H36" s="598"/>
      <c r="K36" s="598"/>
      <c r="L36" s="598"/>
      <c r="N36" s="613">
        <v>10000</v>
      </c>
      <c r="O36" s="612" t="s">
        <v>2536</v>
      </c>
    </row>
    <row r="37" spans="2:15" x14ac:dyDescent="0.2">
      <c r="N37" s="614">
        <f>3.78%-2.5%</f>
        <v>1.2799999999999999E-2</v>
      </c>
      <c r="O37" s="612" t="s">
        <v>2533</v>
      </c>
    </row>
    <row r="38" spans="2:15" x14ac:dyDescent="0.2">
      <c r="N38" s="615">
        <f>N36*N37/12</f>
        <v>10.666666666666666</v>
      </c>
      <c r="O38" s="612" t="s">
        <v>2532</v>
      </c>
    </row>
  </sheetData>
  <mergeCells count="20"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2734</v>
      </c>
      <c r="E25" t="s">
        <v>2735</v>
      </c>
      <c r="F25" t="s">
        <v>2736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2737</v>
      </c>
      <c r="E28" s="713" t="s">
        <v>2737</v>
      </c>
      <c r="F28" s="713" t="s">
        <v>2737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5" t="s">
        <v>1904</v>
      </c>
      <c r="D3" s="845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8" t="s">
        <v>2087</v>
      </c>
      <c r="C2" s="848"/>
      <c r="D2" s="849" t="s">
        <v>1882</v>
      </c>
      <c r="E2" s="849"/>
      <c r="F2" s="512"/>
      <c r="G2" s="512"/>
      <c r="H2" s="385"/>
      <c r="I2" s="852" t="s">
        <v>2278</v>
      </c>
      <c r="J2" s="853"/>
      <c r="K2" s="853"/>
      <c r="L2" s="853"/>
      <c r="M2" s="853"/>
      <c r="N2" s="853"/>
      <c r="O2" s="854"/>
      <c r="P2" s="466"/>
      <c r="Q2" s="855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0" t="s">
        <v>2309</v>
      </c>
      <c r="G3" s="861"/>
      <c r="H3" s="385"/>
      <c r="I3" s="449"/>
      <c r="J3" s="513"/>
      <c r="K3" s="857" t="s">
        <v>2451</v>
      </c>
      <c r="L3" s="858"/>
      <c r="M3" s="859"/>
      <c r="N3" s="518"/>
      <c r="O3" s="446"/>
      <c r="P3" s="510"/>
      <c r="Q3" s="856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0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0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1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1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6" t="s">
        <v>1549</v>
      </c>
      <c r="E27" s="847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3" t="s">
        <v>124</v>
      </c>
      <c r="C1" s="773"/>
      <c r="D1" s="777" t="s">
        <v>292</v>
      </c>
      <c r="E1" s="777"/>
      <c r="F1" s="777" t="s">
        <v>345</v>
      </c>
      <c r="G1" s="777"/>
      <c r="H1" s="774" t="s">
        <v>127</v>
      </c>
      <c r="I1" s="774"/>
      <c r="J1" s="775" t="s">
        <v>292</v>
      </c>
      <c r="K1" s="775"/>
      <c r="L1" s="776" t="s">
        <v>526</v>
      </c>
      <c r="M1" s="776"/>
      <c r="N1" s="774" t="s">
        <v>146</v>
      </c>
      <c r="O1" s="774"/>
      <c r="P1" s="775" t="s">
        <v>293</v>
      </c>
      <c r="Q1" s="775"/>
      <c r="R1" s="776" t="s">
        <v>528</v>
      </c>
      <c r="S1" s="776"/>
      <c r="T1" s="762" t="s">
        <v>193</v>
      </c>
      <c r="U1" s="762"/>
      <c r="V1" s="775" t="s">
        <v>292</v>
      </c>
      <c r="W1" s="775"/>
      <c r="X1" s="764" t="s">
        <v>530</v>
      </c>
      <c r="Y1" s="764"/>
      <c r="Z1" s="762" t="s">
        <v>241</v>
      </c>
      <c r="AA1" s="762"/>
      <c r="AB1" s="763" t="s">
        <v>292</v>
      </c>
      <c r="AC1" s="763"/>
      <c r="AD1" s="772" t="s">
        <v>530</v>
      </c>
      <c r="AE1" s="772"/>
      <c r="AF1" s="762" t="s">
        <v>373</v>
      </c>
      <c r="AG1" s="762"/>
      <c r="AH1" s="763" t="s">
        <v>292</v>
      </c>
      <c r="AI1" s="763"/>
      <c r="AJ1" s="764" t="s">
        <v>536</v>
      </c>
      <c r="AK1" s="764"/>
      <c r="AL1" s="762" t="s">
        <v>395</v>
      </c>
      <c r="AM1" s="762"/>
      <c r="AN1" s="770" t="s">
        <v>292</v>
      </c>
      <c r="AO1" s="770"/>
      <c r="AP1" s="768" t="s">
        <v>537</v>
      </c>
      <c r="AQ1" s="768"/>
      <c r="AR1" s="762" t="s">
        <v>422</v>
      </c>
      <c r="AS1" s="762"/>
      <c r="AV1" s="768" t="s">
        <v>285</v>
      </c>
      <c r="AW1" s="768"/>
      <c r="AX1" s="771" t="s">
        <v>1005</v>
      </c>
      <c r="AY1" s="771"/>
      <c r="AZ1" s="771"/>
      <c r="BA1" s="211"/>
      <c r="BB1" s="766">
        <v>42942</v>
      </c>
      <c r="BC1" s="767"/>
      <c r="BD1" s="76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22" t="s">
        <v>233</v>
      </c>
      <c r="Y4" s="126">
        <f>Y3-Y6</f>
        <v>4.9669099999591708</v>
      </c>
      <c r="Z4" s="765" t="s">
        <v>262</v>
      </c>
      <c r="AA4" s="765"/>
      <c r="AD4" s="157" t="s">
        <v>233</v>
      </c>
      <c r="AE4" s="157">
        <f>AE3-AE5</f>
        <v>-52.526899999851594</v>
      </c>
      <c r="AF4" s="765" t="s">
        <v>262</v>
      </c>
      <c r="AG4" s="765"/>
      <c r="AH4" s="146"/>
      <c r="AI4" s="146"/>
      <c r="AJ4" s="157" t="s">
        <v>233</v>
      </c>
      <c r="AK4" s="157">
        <f>AK3-AK5</f>
        <v>94.988909999992757</v>
      </c>
      <c r="AL4" s="765" t="s">
        <v>262</v>
      </c>
      <c r="AM4" s="765"/>
      <c r="AP4" s="173" t="s">
        <v>233</v>
      </c>
      <c r="AQ4" s="177">
        <f>AQ3-AQ5</f>
        <v>33.841989999942598</v>
      </c>
      <c r="AR4" s="765" t="s">
        <v>262</v>
      </c>
      <c r="AS4" s="765"/>
      <c r="AX4" s="765" t="s">
        <v>570</v>
      </c>
      <c r="AY4" s="765"/>
      <c r="BB4" s="765" t="s">
        <v>573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5"/>
      <c r="AG5" s="765"/>
      <c r="AH5" s="146"/>
      <c r="AI5" s="146"/>
      <c r="AJ5" s="157" t="s">
        <v>358</v>
      </c>
      <c r="AK5" s="165">
        <f>SUM(AK11:AK59)</f>
        <v>30858.011000000002</v>
      </c>
      <c r="AL5" s="765"/>
      <c r="AM5" s="76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5"/>
      <c r="AS5" s="765"/>
      <c r="AX5" s="765"/>
      <c r="AY5" s="765"/>
      <c r="BB5" s="765"/>
      <c r="BC5" s="765"/>
      <c r="BD5" s="769" t="s">
        <v>1006</v>
      </c>
      <c r="BE5" s="769"/>
      <c r="BF5" s="769"/>
      <c r="BG5" s="769"/>
      <c r="BH5" s="769"/>
      <c r="BI5" s="769"/>
      <c r="BJ5" s="769"/>
      <c r="BK5" s="76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8" t="s">
        <v>264</v>
      </c>
      <c r="W23" s="77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80"/>
      <c r="W24" s="78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4" t="s">
        <v>2708</v>
      </c>
      <c r="H3" s="785"/>
      <c r="I3" s="637"/>
      <c r="J3" s="784" t="s">
        <v>2709</v>
      </c>
      <c r="K3" s="785"/>
      <c r="L3" s="303"/>
      <c r="M3" s="784">
        <v>43739</v>
      </c>
      <c r="N3" s="785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2746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2745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2671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2710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2670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2706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2706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2706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2706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8" t="s">
        <v>2623</v>
      </c>
      <c r="D18" s="71" t="s">
        <v>2706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9"/>
      <c r="D19" s="71" t="s">
        <v>2706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9"/>
      <c r="D20" s="71" t="s">
        <v>2706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9"/>
      <c r="D21" s="71" t="s">
        <v>2706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9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9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9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9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0"/>
      <c r="D26" s="71" t="s">
        <v>2706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2706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2706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1" t="s">
        <v>1189</v>
      </c>
      <c r="E33" s="661" t="s">
        <v>2672</v>
      </c>
      <c r="F33" s="186" t="s">
        <v>2644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2"/>
      <c r="E34" s="661" t="s">
        <v>2673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2674</v>
      </c>
    </row>
    <row r="36" spans="2:19" s="660" customFormat="1" x14ac:dyDescent="0.2">
      <c r="B36" s="63"/>
      <c r="C36" s="71"/>
      <c r="D36" s="71" t="s">
        <v>1044</v>
      </c>
      <c r="E36" s="661" t="s">
        <v>2647</v>
      </c>
      <c r="F36" s="186" t="s">
        <v>1190</v>
      </c>
      <c r="G36" s="644" t="s">
        <v>2703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2669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2645</v>
      </c>
      <c r="F38" s="71" t="s">
        <v>2602</v>
      </c>
      <c r="G38" s="642" t="s">
        <v>2646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2648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2704</v>
      </c>
      <c r="G43" s="787">
        <f>G40/F42+H40</f>
        <v>1932511.2781954887</v>
      </c>
      <c r="H43" s="787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2705</v>
      </c>
      <c r="G44" s="786">
        <f>H40*F42+G40</f>
        <v>2570240</v>
      </c>
      <c r="H44" s="786"/>
      <c r="I44" s="2"/>
      <c r="J44" s="786">
        <f>K40*1.37+J40</f>
        <v>1877697.6600000001</v>
      </c>
      <c r="K44" s="786"/>
      <c r="L44" s="2"/>
      <c r="M44" s="786">
        <f>N40*1.37+M40</f>
        <v>1789659</v>
      </c>
      <c r="N44" s="786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3" t="s">
        <v>1193</v>
      </c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</row>
    <row r="48" spans="2:19" x14ac:dyDescent="0.2">
      <c r="B48" s="783" t="s">
        <v>2596</v>
      </c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</row>
    <row r="49" spans="2:14" x14ac:dyDescent="0.2">
      <c r="B49" s="783" t="s">
        <v>2595</v>
      </c>
      <c r="C49" s="783"/>
      <c r="D49" s="783"/>
      <c r="E49" s="783"/>
      <c r="F49" s="783"/>
      <c r="G49" s="783"/>
      <c r="H49" s="783"/>
      <c r="I49" s="783"/>
      <c r="J49" s="783"/>
      <c r="K49" s="783"/>
      <c r="L49" s="783"/>
      <c r="M49" s="783"/>
      <c r="N49" s="783"/>
    </row>
    <row r="50" spans="2:14" x14ac:dyDescent="0.2">
      <c r="B50" s="782" t="s">
        <v>2594</v>
      </c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</row>
    <row r="51" spans="2:14" x14ac:dyDescent="0.2">
      <c r="B51" s="782"/>
      <c r="C51" s="782"/>
      <c r="D51" s="782"/>
      <c r="E51" s="782"/>
      <c r="F51" s="782"/>
      <c r="G51" s="782"/>
      <c r="H51" s="782"/>
      <c r="I51" s="782"/>
      <c r="J51" s="782"/>
      <c r="K51" s="782"/>
      <c r="L51" s="782"/>
      <c r="M51" s="782"/>
      <c r="N51" s="782"/>
    </row>
    <row r="52" spans="2:14" x14ac:dyDescent="0.2">
      <c r="B52" s="782"/>
      <c r="C52" s="782"/>
      <c r="D52" s="782"/>
      <c r="E52" s="782"/>
      <c r="F52" s="782"/>
      <c r="G52" s="782"/>
      <c r="H52" s="782"/>
      <c r="I52" s="782"/>
      <c r="J52" s="782"/>
      <c r="K52" s="782"/>
      <c r="L52" s="782"/>
      <c r="M52" s="782"/>
      <c r="N52" s="782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2676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2685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2683</v>
      </c>
      <c r="C5" s="687">
        <v>44561</v>
      </c>
      <c r="D5" s="63" t="s">
        <v>2691</v>
      </c>
      <c r="E5" s="90">
        <v>505987.67999999993</v>
      </c>
      <c r="F5" s="63" t="s">
        <v>2691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2679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2679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2679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2679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2679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2679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2679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2679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2679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2679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2678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2675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2680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2677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2690</v>
      </c>
      <c r="C24" s="687">
        <v>43100</v>
      </c>
      <c r="D24" s="63" t="s">
        <v>2691</v>
      </c>
      <c r="E24" s="90">
        <v>705314.48</v>
      </c>
      <c r="F24" s="63" t="s">
        <v>2691</v>
      </c>
      <c r="G24" s="90"/>
      <c r="H24" s="90"/>
      <c r="K24" s="52"/>
    </row>
    <row r="25" spans="2:11" x14ac:dyDescent="0.2">
      <c r="B25" s="63" t="s">
        <v>2688</v>
      </c>
      <c r="C25" s="687" t="s">
        <v>2668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2684</v>
      </c>
      <c r="C26" s="687" t="s">
        <v>2689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2686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2687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4" t="s">
        <v>2694</v>
      </c>
      <c r="F38" s="795"/>
      <c r="G38" s="90"/>
      <c r="H38" s="90"/>
    </row>
    <row r="39" spans="2:8" x14ac:dyDescent="0.2">
      <c r="B39" s="63" t="s">
        <v>2692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2693</v>
      </c>
    </row>
    <row r="41" spans="2:8" ht="18" x14ac:dyDescent="0.25">
      <c r="B41" s="793" t="s">
        <v>996</v>
      </c>
      <c r="C41" s="793"/>
      <c r="D41" s="793"/>
      <c r="E41" s="793"/>
      <c r="F41" s="793"/>
      <c r="G41" s="793"/>
      <c r="H41" s="79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3" t="s">
        <v>915</v>
      </c>
      <c r="C1" s="773"/>
      <c r="D1" s="772" t="s">
        <v>521</v>
      </c>
      <c r="E1" s="772"/>
      <c r="F1" s="773" t="s">
        <v>519</v>
      </c>
      <c r="G1" s="773"/>
      <c r="H1" s="796" t="s">
        <v>555</v>
      </c>
      <c r="I1" s="796"/>
      <c r="J1" s="772" t="s">
        <v>521</v>
      </c>
      <c r="K1" s="772"/>
      <c r="L1" s="773" t="s">
        <v>914</v>
      </c>
      <c r="M1" s="773"/>
      <c r="N1" s="796" t="s">
        <v>555</v>
      </c>
      <c r="O1" s="796"/>
      <c r="P1" s="772" t="s">
        <v>521</v>
      </c>
      <c r="Q1" s="772"/>
      <c r="R1" s="773" t="s">
        <v>558</v>
      </c>
      <c r="S1" s="773"/>
      <c r="T1" s="796" t="s">
        <v>555</v>
      </c>
      <c r="U1" s="796"/>
      <c r="V1" s="772" t="s">
        <v>521</v>
      </c>
      <c r="W1" s="772"/>
      <c r="X1" s="773" t="s">
        <v>913</v>
      </c>
      <c r="Y1" s="773"/>
      <c r="Z1" s="796" t="s">
        <v>555</v>
      </c>
      <c r="AA1" s="796"/>
      <c r="AB1" s="772" t="s">
        <v>521</v>
      </c>
      <c r="AC1" s="772"/>
      <c r="AD1" s="773" t="s">
        <v>597</v>
      </c>
      <c r="AE1" s="773"/>
      <c r="AF1" s="796" t="s">
        <v>555</v>
      </c>
      <c r="AG1" s="796"/>
      <c r="AH1" s="772" t="s">
        <v>521</v>
      </c>
      <c r="AI1" s="772"/>
      <c r="AJ1" s="773" t="s">
        <v>912</v>
      </c>
      <c r="AK1" s="773"/>
      <c r="AL1" s="796" t="s">
        <v>632</v>
      </c>
      <c r="AM1" s="796"/>
      <c r="AN1" s="772" t="s">
        <v>633</v>
      </c>
      <c r="AO1" s="772"/>
      <c r="AP1" s="773" t="s">
        <v>627</v>
      </c>
      <c r="AQ1" s="773"/>
      <c r="AR1" s="796" t="s">
        <v>555</v>
      </c>
      <c r="AS1" s="796"/>
      <c r="AT1" s="772" t="s">
        <v>521</v>
      </c>
      <c r="AU1" s="772"/>
      <c r="AV1" s="773" t="s">
        <v>911</v>
      </c>
      <c r="AW1" s="773"/>
      <c r="AX1" s="796" t="s">
        <v>555</v>
      </c>
      <c r="AY1" s="796"/>
      <c r="AZ1" s="772" t="s">
        <v>521</v>
      </c>
      <c r="BA1" s="772"/>
      <c r="BB1" s="773" t="s">
        <v>659</v>
      </c>
      <c r="BC1" s="773"/>
      <c r="BD1" s="796" t="s">
        <v>555</v>
      </c>
      <c r="BE1" s="796"/>
      <c r="BF1" s="772" t="s">
        <v>521</v>
      </c>
      <c r="BG1" s="772"/>
      <c r="BH1" s="773" t="s">
        <v>910</v>
      </c>
      <c r="BI1" s="773"/>
      <c r="BJ1" s="796" t="s">
        <v>555</v>
      </c>
      <c r="BK1" s="796"/>
      <c r="BL1" s="772" t="s">
        <v>521</v>
      </c>
      <c r="BM1" s="772"/>
      <c r="BN1" s="773" t="s">
        <v>928</v>
      </c>
      <c r="BO1" s="773"/>
      <c r="BP1" s="796" t="s">
        <v>555</v>
      </c>
      <c r="BQ1" s="796"/>
      <c r="BR1" s="772" t="s">
        <v>521</v>
      </c>
      <c r="BS1" s="772"/>
      <c r="BT1" s="773" t="s">
        <v>909</v>
      </c>
      <c r="BU1" s="773"/>
      <c r="BV1" s="796" t="s">
        <v>710</v>
      </c>
      <c r="BW1" s="796"/>
      <c r="BX1" s="772" t="s">
        <v>711</v>
      </c>
      <c r="BY1" s="772"/>
      <c r="BZ1" s="773" t="s">
        <v>709</v>
      </c>
      <c r="CA1" s="773"/>
      <c r="CB1" s="796" t="s">
        <v>736</v>
      </c>
      <c r="CC1" s="796"/>
      <c r="CD1" s="772" t="s">
        <v>737</v>
      </c>
      <c r="CE1" s="772"/>
      <c r="CF1" s="773" t="s">
        <v>908</v>
      </c>
      <c r="CG1" s="773"/>
      <c r="CH1" s="796" t="s">
        <v>736</v>
      </c>
      <c r="CI1" s="796"/>
      <c r="CJ1" s="772" t="s">
        <v>737</v>
      </c>
      <c r="CK1" s="772"/>
      <c r="CL1" s="773" t="s">
        <v>754</v>
      </c>
      <c r="CM1" s="773"/>
      <c r="CN1" s="796" t="s">
        <v>736</v>
      </c>
      <c r="CO1" s="796"/>
      <c r="CP1" s="772" t="s">
        <v>737</v>
      </c>
      <c r="CQ1" s="772"/>
      <c r="CR1" s="773" t="s">
        <v>907</v>
      </c>
      <c r="CS1" s="773"/>
      <c r="CT1" s="796" t="s">
        <v>736</v>
      </c>
      <c r="CU1" s="796"/>
      <c r="CV1" s="800" t="s">
        <v>737</v>
      </c>
      <c r="CW1" s="800"/>
      <c r="CX1" s="773" t="s">
        <v>775</v>
      </c>
      <c r="CY1" s="773"/>
      <c r="CZ1" s="796" t="s">
        <v>736</v>
      </c>
      <c r="DA1" s="796"/>
      <c r="DB1" s="800" t="s">
        <v>737</v>
      </c>
      <c r="DC1" s="800"/>
      <c r="DD1" s="773" t="s">
        <v>906</v>
      </c>
      <c r="DE1" s="773"/>
      <c r="DF1" s="796" t="s">
        <v>822</v>
      </c>
      <c r="DG1" s="796"/>
      <c r="DH1" s="800" t="s">
        <v>823</v>
      </c>
      <c r="DI1" s="800"/>
      <c r="DJ1" s="773" t="s">
        <v>815</v>
      </c>
      <c r="DK1" s="773"/>
      <c r="DL1" s="796" t="s">
        <v>822</v>
      </c>
      <c r="DM1" s="796"/>
      <c r="DN1" s="800" t="s">
        <v>737</v>
      </c>
      <c r="DO1" s="800"/>
      <c r="DP1" s="773" t="s">
        <v>905</v>
      </c>
      <c r="DQ1" s="773"/>
      <c r="DR1" s="796" t="s">
        <v>822</v>
      </c>
      <c r="DS1" s="796"/>
      <c r="DT1" s="800" t="s">
        <v>737</v>
      </c>
      <c r="DU1" s="800"/>
      <c r="DV1" s="773" t="s">
        <v>904</v>
      </c>
      <c r="DW1" s="773"/>
      <c r="DX1" s="796" t="s">
        <v>822</v>
      </c>
      <c r="DY1" s="796"/>
      <c r="DZ1" s="800" t="s">
        <v>737</v>
      </c>
      <c r="EA1" s="800"/>
      <c r="EB1" s="773" t="s">
        <v>903</v>
      </c>
      <c r="EC1" s="773"/>
      <c r="ED1" s="796" t="s">
        <v>822</v>
      </c>
      <c r="EE1" s="796"/>
      <c r="EF1" s="800" t="s">
        <v>737</v>
      </c>
      <c r="EG1" s="800"/>
      <c r="EH1" s="773" t="s">
        <v>889</v>
      </c>
      <c r="EI1" s="773"/>
      <c r="EJ1" s="796" t="s">
        <v>822</v>
      </c>
      <c r="EK1" s="796"/>
      <c r="EL1" s="800" t="s">
        <v>943</v>
      </c>
      <c r="EM1" s="800"/>
      <c r="EN1" s="773" t="s">
        <v>929</v>
      </c>
      <c r="EO1" s="773"/>
      <c r="EP1" s="796" t="s">
        <v>822</v>
      </c>
      <c r="EQ1" s="796"/>
      <c r="ER1" s="800" t="s">
        <v>957</v>
      </c>
      <c r="ES1" s="800"/>
      <c r="ET1" s="773" t="s">
        <v>944</v>
      </c>
      <c r="EU1" s="773"/>
      <c r="EV1" s="796" t="s">
        <v>822</v>
      </c>
      <c r="EW1" s="796"/>
      <c r="EX1" s="800" t="s">
        <v>536</v>
      </c>
      <c r="EY1" s="800"/>
      <c r="EZ1" s="773" t="s">
        <v>959</v>
      </c>
      <c r="FA1" s="773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9" t="s">
        <v>785</v>
      </c>
      <c r="CU7" s="77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9" t="s">
        <v>784</v>
      </c>
      <c r="DA8" s="77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9" t="s">
        <v>784</v>
      </c>
      <c r="DG8" s="77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9" t="s">
        <v>784</v>
      </c>
      <c r="DM8" s="77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9" t="s">
        <v>784</v>
      </c>
      <c r="DS8" s="773"/>
      <c r="DT8" s="145" t="s">
        <v>789</v>
      </c>
      <c r="DU8" s="145">
        <f>SUM(DU13:DU17)</f>
        <v>32</v>
      </c>
      <c r="DV8" s="63"/>
      <c r="DW8" s="63"/>
      <c r="DX8" s="799" t="s">
        <v>784</v>
      </c>
      <c r="DY8" s="77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9" t="s">
        <v>935</v>
      </c>
      <c r="EK8" s="77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9" t="s">
        <v>935</v>
      </c>
      <c r="EQ9" s="77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9" t="s">
        <v>935</v>
      </c>
      <c r="EW9" s="77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9" t="s">
        <v>935</v>
      </c>
      <c r="EE11" s="77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9" t="s">
        <v>784</v>
      </c>
      <c r="CU12" s="77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2" t="s">
        <v>788</v>
      </c>
      <c r="CU19" s="762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3" t="s">
        <v>864</v>
      </c>
      <c r="FA21" s="783"/>
      <c r="FC21" s="242">
        <f>FC20-FC22</f>
        <v>113457.16899999997</v>
      </c>
      <c r="FD21" s="234"/>
      <c r="FE21" s="801" t="s">
        <v>1553</v>
      </c>
      <c r="FF21" s="801"/>
      <c r="FG21" s="801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3" t="s">
        <v>877</v>
      </c>
      <c r="FA22" s="783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3" t="s">
        <v>1007</v>
      </c>
      <c r="FA23" s="783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3" t="s">
        <v>1083</v>
      </c>
      <c r="FA24" s="783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8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2023-04-07T05:59:53Z</dcterms:modified>
</cp:coreProperties>
</file>