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FFB3FC1-19A7-4C34-BCB1-6271561CB5A8}" xr6:coauthVersionLast="38" xr6:coauthVersionMax="38" xr10:uidLastSave="{00000000-0000-0000-0000-000000000000}"/>
  <bookViews>
    <workbookView xWindow="9852" yWindow="1956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11" i="32" l="1"/>
  <c r="KA5" i="32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KA24" i="32"/>
  <c r="C4" i="46" l="1"/>
  <c r="C5" i="46" s="1"/>
  <c r="C6" i="46" s="1"/>
  <c r="C7" i="46" s="1"/>
  <c r="C9" i="46" s="1"/>
  <c r="C10" i="46" s="1"/>
  <c r="KA32" i="32" l="1"/>
  <c r="KA20" i="32" l="1"/>
  <c r="KA21" i="32"/>
  <c r="KA34" i="32" l="1"/>
  <c r="JS14" i="32" l="1"/>
  <c r="JS30" i="32" l="1"/>
  <c r="JS28" i="32"/>
  <c r="JS25" i="32"/>
  <c r="KC3" i="32" l="1"/>
  <c r="KC4" i="32"/>
  <c r="JY22" i="32"/>
  <c r="JY2" i="32"/>
  <c r="JY21" i="32"/>
  <c r="JY23" i="32"/>
  <c r="JY26" i="32"/>
  <c r="JY27" i="32"/>
  <c r="KC2" i="32" l="1"/>
  <c r="JY2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<sst xmlns="http://schemas.openxmlformats.org/spreadsheetml/2006/main" count="7265" uniqueCount="2931">
  <si>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</si>
  <si>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</si>
  <si>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</si>
  <si>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</si>
  <si>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</si>
  <si>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</si>
  <si>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</si>
  <si>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</si>
  <si>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</si>
  <si>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</si>
  <si>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</si>
  <si>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</si>
  <si>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</si>
  <si>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</si>
  <si>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</si>
  <si>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</si>
  <si>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</si>
  <si>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</si>
  <si>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</si>
  <si>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</si>
  <si>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</si>
  <si>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</si>
  <si>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</si>
  <si>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</si>
  <si>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</si>
  <si>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</si>
  <si>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</si>
  <si>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</si>
  <si>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</si>
  <si>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</si>
  <si>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</si>
  <si>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</si>
  <si>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</si>
  <si>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</si>
  <si>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</si>
  <si>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</si>
  <si>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</si>
  <si>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</si>
  <si>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</si>
  <si>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</si>
  <si>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</si>
  <si>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</si>
  <si>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</si>
  <si>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</si>
  <si>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</si>
  <si>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</si>
  <si>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</si>
  <si>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</si>
  <si>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</si>
  <si>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</si>
  <si>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</si>
  <si>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</si>
  <si>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</si>
  <si>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</si>
  <si>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</si>
  <si>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</si>
  <si>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</si>
  <si>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</si>
  <si>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</si>
  <si>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</si>
  <si>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</si>
  <si>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</si>
  <si>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</si>
  <si>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</si>
  <si>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</si>
  <si>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</si>
  <si>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</si>
  <si>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</si>
  <si>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</si>
  <si>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</si>
  <si>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</si>
  <si>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</si>
  <si>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</si>
  <si>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</si>
  <si>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</si>
  <si>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</si>
  <si>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</si>
  <si>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</si>
  <si>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</si>
  <si>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</si>
  <si>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</si>
  <si>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</si>
  <si>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</si>
  <si>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</si>
  <si>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</si>
  <si>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</si>
  <si>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</si>
  <si>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</si>
  <si>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</si>
  <si>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</si>
  <si>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</si>
  <si>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</si>
  <si>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</si>
  <si>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</si>
  <si>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</si>
  <si>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</si>
  <si>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</si>
  <si>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</si>
  <si>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</si>
  <si>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</si>
  <si>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</si>
  <si>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</si>
  <si>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</si>
  <si>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</si>
  <si>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</si>
  <si>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</si>
  <si>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</si>
  <si>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</si>
  <si>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</si>
  <si>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</si>
  <si>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</si>
  <si>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</si>
  <si>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</si>
  <si>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</si>
  <si>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</si>
  <si>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</si>
  <si>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</si>
  <si>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</si>
  <si>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</si>
  <si>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</si>
  <si>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</si>
  <si>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</si>
  <si>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</si>
  <si>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</si>
  <si>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</si>
  <si>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</si>
  <si>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</si>
  <si>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</si>
  <si>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</si>
  <si>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</si>
  <si>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</si>
  <si>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</si>
  <si>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</si>
  <si>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</si>
  <si>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</si>
  <si>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</si>
  <si>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</si>
  <si>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</si>
  <si>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</si>
  <si>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</si>
  <si>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</si>
  <si>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</si>
  <si>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</si>
  <si>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</si>
  <si>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</si>
  <si>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</si>
  <si>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</si>
  <si>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</si>
  <si>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</si>
  <si>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</si>
  <si>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</si>
  <si>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</si>
  <si>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</si>
  <si>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</si>
  <si>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</si>
  <si>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</si>
  <si>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</si>
  <si>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</si>
  <si>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</si>
  <si>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</si>
  <si>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</si>
  <si>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</si>
  <si>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</si>
  <si>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</si>
  <si>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</si>
  <si>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</si>
  <si>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</si>
  <si>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</si>
  <si>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</si>
  <si>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</si>
  <si>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</si>
  <si>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</si>
  <si>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</si>
  <si>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</si>
  <si>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</si>
  <si>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</si>
  <si>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</si>
  <si>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</si>
  <si>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</si>
  <si>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</si>
  <si>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</si>
  <si>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</si>
  <si>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</si>
  <si>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</si>
  <si>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</si>
  <si>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</si>
  <si>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</si>
  <si>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</si>
  <si>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</si>
  <si>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</si>
  <si>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</si>
  <si>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</si>
  <si>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</si>
  <si>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</si>
  <si>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</si>
  <si>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</si>
  <si>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</si>
  <si>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</si>
  <si>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</si>
  <si>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</si>
  <si>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</si>
  <si>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</si>
  <si>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</si>
  <si>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</si>
  <si>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</si>
  <si>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</si>
  <si>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</si>
  <si>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</si>
  <si>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</si>
  <si>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</si>
  <si>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</si>
  <si>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</si>
  <si>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</si>
  <si>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</si>
  <si>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</si>
  <si>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</si>
  <si>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</si>
  <si>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</si>
  <si>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</si>
  <si>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</si>
  <si>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</si>
  <si>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</si>
  <si>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</si>
  <si>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</si>
  <si>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</si>
  <si>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</si>
  <si>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</si>
  <si>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</si>
  <si>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</si>
  <si>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</si>
  <si>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</si>
  <si>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</si>
  <si>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</si>
  <si>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</si>
  <si>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</si>
  <si>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</si>
  <si>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</si>
  <si>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</si>
  <si>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</si>
  <si>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</si>
  <si>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</si>
  <si>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</si>
  <si>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</si>
  <si>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</si>
  <si>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</si>
  <si>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</si>
  <si>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</si>
  <si>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</si>
  <si>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</si>
  <si>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</si>
  <si>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</si>
  <si>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</si>
  <si>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</si>
  <si>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</si>
  <si>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</si>
  <si>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</si>
  <si>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</si>
  <si>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</si>
  <si>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</si>
  <si>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</si>
  <si>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</si>
  <si>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</si>
  <si>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</si>
  <si>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</si>
  <si>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</si>
  <si>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</si>
  <si>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</si>
  <si>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</si>
  <si>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</si>
  <si>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</si>
  <si>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</si>
  <si>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</si>
  <si>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</si>
  <si>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</si>
  <si>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</si>
  <si>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</si>
  <si>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</si>
  <si>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</si>
  <si>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</si>
  <si>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</si>
  <si>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</si>
  <si>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</si>
  <si>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</si>
  <si>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</si>
  <si>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</si>
  <si>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</si>
  <si>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</si>
  <si>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</si>
  <si>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</si>
  <si>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</si>
  <si>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</si>
  <si>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</si>
  <si>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</si>
  <si>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</si>
  <si>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</si>
  <si>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</si>
  <si>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</si>
  <si>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</si>
  <si>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</si>
  <si>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</si>
  <si>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</si>
  <si>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</si>
  <si>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</si>
  <si>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</si>
  <si>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</si>
  <si>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</si>
  <si>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</si>
  <si>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</si>
  <si>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</si>
  <si>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</si>
  <si>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</si>
  <si>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</si>
  <si>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</si>
  <si>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</si>
  <si>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</si>
  <si>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</si>
  <si>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</si>
  <si>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</si>
  <si>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</si>
  <si>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</si>
  <si>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</si>
  <si>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</si>
  <si>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</si>
  <si>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</si>
  <si>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</si>
  <si>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</si>
  <si>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</si>
  <si>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</si>
  <si>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</si>
  <si>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</si>
  <si>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</si>
  <si>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</si>
  <si>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</si>
  <si>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</si>
  <si>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</si>
  <si>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</si>
  <si>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</si>
  <si>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</si>
  <si>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</si>
  <si>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</si>
  <si>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</si>
  <si>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</si>
  <si>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</si>
  <si>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</si>
  <si>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</si>
  <si>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</si>
  <si>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</si>
  <si>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</si>
  <si>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</si>
  <si>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</si>
  <si>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</si>
  <si>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</si>
  <si>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</si>
  <si>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</si>
  <si>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</si>
  <si>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</si>
  <si>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</si>
  <si>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</si>
  <si>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</si>
  <si>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</si>
  <si>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</si>
  <si>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</si>
  <si>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</si>
  <si>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</si>
  <si>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</si>
  <si>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</si>
  <si>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</si>
  <si>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</si>
  <si>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</si>
  <si>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</si>
  <si>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</si>
  <si>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</si>
  <si>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</si>
  <si>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</si>
  <si>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</si>
  <si>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</si>
  <si>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</si>
  <si>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</si>
  <si>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</si>
  <si>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</si>
  <si>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</si>
  <si>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</si>
  <si>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</si>
  <si>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</si>
  <si>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</si>
  <si>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</si>
  <si>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</si>
  <si>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</si>
  <si>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</si>
  <si>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</si>
  <si>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</si>
  <si>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</si>
  <si>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</si>
  <si>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</si>
  <si>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</si>
  <si>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</si>
  <si>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</si>
  <si>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</si>
  <si>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</si>
  <si>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</si>
  <si>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</si>
  <si>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</si>
  <si>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</si>
  <si>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</si>
  <si>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</si>
  <si>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</si>
  <si>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</si>
  <si>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</si>
  <si>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</si>
  <si>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</si>
  <si>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</si>
  <si>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</si>
  <si>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</si>
  <si>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</si>
  <si>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</si>
  <si>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</si>
  <si>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</si>
  <si>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</si>
  <si>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</si>
  <si>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</si>
  <si>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</si>
  <si>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</si>
  <si>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</si>
  <si>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</si>
  <si>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</si>
  <si>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</si>
  <si>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</si>
  <si>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</si>
  <si>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</si>
  <si>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</si>
  <si>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</si>
  <si>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</si>
  <si>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</si>
  <si>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</si>
  <si>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</si>
  <si>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</si>
  <si>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</si>
  <si>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</si>
  <si>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</si>
  <si>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</si>
  <si>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</si>
  <si>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</si>
  <si>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</si>
  <si>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</si>
  <si>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</si>
  <si>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</si>
  <si>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</si>
  <si>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</si>
  <si>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</si>
  <si>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</si>
  <si>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</si>
  <si>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</si>
  <si>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</si>
  <si>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</si>
  <si>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</si>
  <si>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</si>
  <si>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</si>
  <si>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</si>
  <si>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</si>
  <si>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</si>
  <si>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</si>
  <si>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</si>
  <si>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</si>
  <si>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</si>
  <si>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</si>
  <si>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</si>
  <si>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</si>
  <si>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</si>
  <si>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</si>
  <si>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</si>
  <si>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</si>
  <si>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</si>
  <si>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</si>
  <si>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</si>
  <si>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</si>
  <si>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</si>
  <si>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</si>
  <si>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</si>
  <si>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</si>
  <si>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</si>
  <si>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</si>
  <si>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</si>
  <si>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</si>
  <si>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</si>
  <si>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</si>
  <si>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</si>
  <si>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</si>
  <si>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</si>
  <si>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</si>
  <si>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</si>
  <si>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</si>
  <si>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</si>
  <si>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</si>
  <si>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</si>
  <si>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</si>
  <si>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</si>
  <si>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</si>
  <si>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</si>
  <si>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</si>
  <si>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</si>
  <si>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</si>
  <si>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</si>
  <si>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</si>
  <si>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</si>
  <si>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</si>
  <si>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</si>
  <si>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</si>
  <si>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</si>
  <si>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</si>
  <si>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</si>
  <si>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</si>
  <si>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</si>
  <si>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</si>
  <si>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</si>
  <si>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</si>
  <si>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</si>
  <si>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</si>
  <si>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</si>
  <si>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</si>
  <si>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</si>
  <si>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</si>
  <si>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</si>
  <si>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</si>
  <si>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</si>
  <si>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</si>
  <si>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</si>
  <si>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</si>
  <si>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</si>
  <si>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</si>
  <si>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</si>
  <si>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</si>
  <si>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</si>
  <si>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</si>
  <si>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</si>
  <si>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</si>
  <si>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</si>
  <si>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</si>
  <si>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</si>
  <si>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</si>
  <si>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</si>
  <si>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</si>
  <si>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</si>
  <si>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</si>
  <si>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</si>
  <si>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</si>
  <si>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</si>
  <si>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</si>
  <si>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</si>
  <si>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</si>
  <si>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</si>
  <si>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</si>
  <si>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</si>
  <si>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</si>
  <si>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</si>
  <si>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</si>
  <si>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</si>
  <si>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</si>
  <si>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</si>
  <si>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</si>
  <si>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</si>
  <si>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</si>
  <si>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</si>
  <si>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</si>
  <si>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</si>
  <si>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</si>
  <si>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</si>
  <si>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</si>
  <si>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</si>
  <si>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</si>
  <si>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</si>
  <si>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</si>
  <si>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</si>
  <si>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</si>
  <si>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</si>
  <si>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</si>
  <si>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</si>
  <si>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</si>
  <si>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</si>
  <si>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</si>
  <si>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</si>
  <si>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</si>
  <si>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</si>
  <si>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</si>
  <si>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</si>
  <si>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</si>
  <si>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</si>
  <si>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</si>
  <si>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</si>
  <si>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</si>
  <si>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</si>
  <si>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</si>
  <si>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</si>
  <si>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</si>
  <si>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</si>
  <si>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</si>
  <si>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</si>
  <si>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</si>
  <si>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</si>
  <si>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</si>
  <si>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</si>
  <si>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</si>
  <si>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</si>
  <si>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</si>
  <si>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</si>
  <si>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</si>
  <si>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</si>
  <si>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</si>
  <si>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</si>
  <si>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</si>
  <si>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</si>
  <si>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</si>
  <si>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</si>
  <si>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</si>
  <si>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</si>
  <si>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</si>
  <si>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</si>
  <si>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</si>
  <si>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</si>
  <si>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</si>
  <si>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</si>
  <si>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</si>
  <si>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</si>
  <si>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</si>
  <si>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</si>
  <si>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</si>
  <si>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</si>
  <si>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</si>
  <si>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</si>
  <si>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</si>
  <si>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</si>
  <si>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</si>
  <si>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</si>
  <si>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</si>
  <si>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</si>
  <si>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</si>
  <si>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</si>
  <si>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</si>
  <si>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</si>
  <si>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</si>
  <si>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</si>
  <si>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</si>
  <si>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</si>
  <si>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</si>
  <si>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</si>
  <si>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</si>
  <si>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</si>
  <si>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</si>
  <si>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</si>
  <si>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</si>
  <si>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</si>
  <si>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</si>
  <si>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</si>
  <si>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</si>
  <si>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</si>
  <si>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</si>
  <si>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</si>
  <si>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</si>
  <si>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</si>
  <si>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</si>
  <si>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</si>
  <si>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</si>
  <si>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</si>
  <si>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</si>
  <si>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</si>
  <si>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</si>
  <si>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</si>
  <si>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</si>
  <si>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</si>
  <si>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</si>
  <si>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</si>
  <si>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</si>
  <si>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</si>
  <si>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</si>
  <si>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</si>
  <si>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</si>
  <si>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</si>
  <si>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</si>
  <si>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</si>
  <si>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</si>
  <si>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</si>
  <si>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</si>
  <si>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</si>
  <si>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</si>
  <si>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</si>
  <si>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</si>
  <si>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</si>
  <si>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</si>
  <si>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</si>
  <si>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</si>
  <si>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</si>
  <si>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</si>
  <si>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</si>
  <si>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</si>
  <si>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</si>
  <si>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</si>
  <si>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</si>
  <si>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</si>
  <si>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</si>
  <si>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</si>
  <si>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</si>
  <si>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</si>
  <si>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</si>
  <si>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</si>
  <si>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</si>
  <si>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</si>
  <si>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</si>
  <si>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</si>
  <si>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</si>
  <si>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</si>
  <si>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</si>
  <si>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</si>
  <si>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</si>
  <si>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</si>
  <si>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</si>
  <si>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</si>
  <si>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</si>
  <si>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</si>
  <si>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</si>
  <si>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</si>
  <si>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</si>
  <si>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</si>
  <si>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</si>
  <si>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</si>
  <si>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</si>
  <si>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</si>
  <si>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</si>
  <si>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</si>
  <si>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</si>
  <si>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</si>
  <si>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</si>
  <si>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</si>
  <si>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</si>
  <si>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</si>
  <si>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</si>
  <si>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</si>
  <si>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</si>
  <si>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</si>
  <si>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</si>
  <si>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</si>
  <si>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</si>
  <si>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</si>
  <si>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</si>
  <si>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</si>
  <si>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</si>
  <si>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</si>
  <si>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</si>
  <si>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</si>
  <si>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</si>
  <si>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</si>
  <si>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</si>
  <si>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</si>
  <si>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</si>
  <si>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</si>
  <si>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</si>
  <si>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</si>
  <si>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</si>
  <si>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</si>
  <si>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</si>
  <si>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</si>
  <si>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</si>
  <si>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</si>
  <si>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</si>
  <si>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</si>
  <si>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</si>
  <si>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</si>
  <si>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</si>
  <si>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</si>
  <si>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</si>
  <si>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</si>
  <si>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</si>
  <si>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</si>
  <si>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</si>
  <si>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</si>
  <si>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</si>
  <si>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</si>
  <si>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</si>
  <si>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</si>
  <si>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</si>
  <si>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</si>
  <si>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</si>
  <si>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</si>
  <si>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</si>
  <si>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</si>
  <si>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</si>
  <si>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</si>
  <si>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</si>
  <si>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</si>
  <si>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</si>
  <si>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</si>
  <si>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</si>
  <si>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</si>
  <si>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</si>
  <si>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</si>
  <si>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</si>
  <si>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</si>
  <si>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</si>
  <si>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</si>
  <si>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</si>
  <si>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</si>
  <si>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</si>
  <si>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</si>
  <si>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</si>
  <si>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</si>
  <si>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</si>
  <si>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</si>
  <si>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</si>
  <si>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</si>
  <si>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</si>
  <si>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</si>
  <si>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</si>
  <si>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</si>
  <si>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</si>
  <si>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</si>
  <si>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</si>
  <si>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</si>
  <si>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</si>
  <si>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</si>
  <si>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</si>
  <si>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</si>
  <si>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</si>
  <si>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</si>
  <si>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</si>
  <si>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</si>
  <si>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</si>
  <si>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</si>
  <si>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</si>
  <si>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</si>
  <si>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</si>
  <si>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</si>
  <si>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</si>
  <si>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</si>
  <si>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</si>
  <si>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</si>
  <si>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</si>
  <si>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</si>
  <si>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</si>
  <si>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</si>
  <si>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</si>
  <si>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</si>
  <si>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</si>
  <si>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</si>
  <si>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</si>
  <si>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</si>
  <si>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</si>
  <si>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</si>
  <si>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</si>
  <si>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</si>
  <si>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</si>
  <si>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</si>
  <si>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</si>
  <si>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</si>
  <si>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</si>
  <si>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</si>
  <si>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</si>
  <si>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</si>
  <si>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</si>
  <si>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</si>
  <si>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</si>
  <si>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</si>
  <si>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</si>
  <si>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</si>
  <si>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</si>
  <si>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</si>
  <si>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</si>
  <si>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</si>
  <si>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</si>
  <si>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</si>
  <si>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</si>
  <si>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</si>
  <si>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</si>
  <si>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</si>
  <si>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</si>
  <si>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</si>
  <si>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</si>
  <si>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</si>
  <si>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</si>
  <si>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</si>
  <si>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</si>
  <si>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</si>
  <si>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</si>
  <si>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</si>
  <si>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</si>
  <si>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</si>
  <si>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</si>
  <si>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</si>
  <si>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</si>
  <si>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</si>
  <si>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</si>
  <si>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</si>
  <si>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</si>
  <si>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</si>
  <si>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</si>
  <si>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</si>
  <si>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</si>
  <si>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</si>
  <si>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</si>
  <si>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</si>
  <si>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</si>
  <si>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</si>
  <si>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</si>
  <si>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</si>
  <si>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</si>
  <si>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</si>
  <si>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</si>
  <si>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</si>
  <si>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</si>
  <si>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</si>
  <si>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</si>
  <si>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</si>
  <si>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</si>
  <si>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</si>
  <si>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</si>
  <si>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</si>
  <si>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</si>
  <si>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</si>
  <si>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</si>
  <si>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</si>
  <si>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</si>
  <si>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</si>
  <si>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</si>
  <si>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</si>
  <si>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</si>
  <si>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</si>
  <si>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</si>
  <si>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</si>
  <si>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</si>
  <si>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</si>
  <si>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</si>
  <si>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</si>
  <si>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</si>
  <si>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</si>
  <si>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</si>
  <si>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</si>
  <si>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</si>
  <si>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</si>
  <si>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</si>
  <si>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</si>
  <si>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</si>
  <si>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</si>
  <si>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</si>
  <si>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</si>
  <si>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</si>
  <si>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</si>
  <si>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</si>
  <si>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</si>
  <si>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</si>
  <si>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</si>
  <si>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</si>
  <si>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</si>
  <si>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</si>
  <si>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</si>
  <si>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</si>
  <si>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</si>
  <si>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</si>
  <si>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</si>
  <si>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</si>
  <si>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</si>
  <si>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</si>
  <si>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</si>
  <si>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</si>
  <si>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</si>
  <si>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</si>
  <si>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</si>
  <si>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</si>
  <si>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</si>
  <si>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</si>
  <si>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</si>
  <si>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</si>
  <si>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</si>
  <si>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</si>
  <si>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</si>
  <si>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</si>
  <si>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</si>
  <si>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</si>
  <si>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</si>
  <si>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</si>
  <si>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</si>
  <si>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</si>
  <si>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</si>
  <si>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</si>
  <si>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</si>
  <si>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</si>
  <si>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</si>
  <si>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</si>
  <si>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</si>
  <si>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</si>
  <si>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</si>
  <si>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</si>
  <si>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</si>
  <si>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</si>
  <si>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</si>
  <si>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</si>
  <si>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</si>
  <si>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</si>
  <si>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</si>
  <si>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</si>
  <si>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</si>
  <si>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</si>
  <si>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</si>
  <si>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</si>
  <si>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</si>
  <si>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</si>
  <si>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</si>
  <si>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</si>
  <si>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</si>
  <si>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</si>
  <si>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</si>
  <si>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</si>
  <si>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</si>
  <si>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</si>
  <si>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</si>
  <si>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</si>
  <si>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</si>
  <si>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</si>
  <si>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</si>
  <si>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</si>
  <si>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</si>
  <si>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</si>
  <si>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</si>
  <si>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</si>
  <si>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</si>
  <si>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</si>
  <si>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</si>
  <si>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</si>
  <si>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</si>
  <si>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</si>
  <si>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</si>
  <si>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</si>
  <si>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</si>
  <si>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</si>
  <si>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</si>
  <si>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</si>
  <si>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</si>
  <si>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</si>
  <si>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</si>
  <si>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</si>
  <si>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</si>
  <si>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</si>
  <si>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</si>
  <si>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</si>
  <si>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</si>
  <si>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</si>
  <si>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</si>
  <si>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</si>
  <si>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</si>
  <si>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</si>
  <si>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</si>
  <si>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</si>
  <si>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</si>
  <si>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</si>
  <si>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</si>
  <si>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</si>
  <si>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</si>
  <si>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</si>
  <si>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</si>
  <si>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</si>
  <si>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</si>
  <si>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</si>
  <si>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</si>
  <si>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</si>
  <si>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</si>
  <si>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</si>
  <si>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</si>
  <si>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</si>
  <si>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</si>
  <si>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</si>
  <si>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</si>
  <si>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</si>
  <si>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</si>
  <si>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</si>
  <si>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</si>
  <si>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</si>
  <si>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</si>
  <si>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</si>
  <si>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</si>
  <si>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</si>
  <si>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</si>
  <si>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</si>
  <si>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</si>
  <si>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</si>
  <si>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</si>
  <si>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</si>
  <si>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</si>
  <si>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</si>
  <si>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</si>
  <si>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</si>
  <si>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</si>
  <si>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</si>
  <si>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</si>
  <si>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</si>
  <si>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</si>
  <si>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</si>
  <si>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</si>
  <si>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</si>
  <si>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</si>
  <si>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</si>
  <si>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</si>
  <si>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</si>
  <si>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</si>
  <si>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</si>
  <si>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</si>
  <si>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</si>
  <si>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</si>
  <si>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</si>
  <si>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</si>
  <si>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</si>
  <si>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</si>
  <si>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</si>
  <si>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</si>
  <si>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</si>
  <si>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</si>
  <si>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</si>
  <si>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</si>
  <si>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</si>
  <si>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</si>
  <si>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</si>
  <si>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</si>
  <si>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</si>
  <si>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</si>
  <si>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</si>
  <si>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</si>
  <si>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</si>
  <si>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</si>
  <si>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</si>
  <si>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</si>
  <si>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</si>
  <si>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</si>
  <si>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</si>
  <si>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</si>
  <si>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</si>
  <si>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</si>
  <si>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</si>
  <si>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</si>
  <si>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</si>
  <si>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</si>
  <si>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</si>
  <si>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</si>
  <si>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</si>
  <si>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</si>
  <si>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</si>
  <si>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</si>
  <si>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</si>
  <si>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</si>
  <si>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</si>
  <si>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</si>
  <si>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</si>
  <si>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</si>
  <si>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</si>
  <si>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</si>
  <si>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</si>
  <si>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</si>
  <si>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</si>
  <si>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</si>
  <si>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</si>
  <si>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</si>
  <si>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</si>
  <si>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</si>
  <si>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</si>
  <si>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</si>
  <si>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</si>
  <si>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</si>
  <si>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</si>
  <si>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</si>
  <si>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</si>
  <si>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</si>
  <si>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</si>
  <si>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</si>
  <si>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</si>
  <si>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</si>
  <si>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</si>
  <si>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</si>
  <si>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</si>
  <si>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</si>
  <si>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</si>
  <si>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</si>
  <si>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</si>
  <si>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</si>
  <si>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</si>
  <si>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</si>
  <si>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</si>
  <si>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</si>
  <si>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</si>
  <si>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</si>
  <si>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</si>
  <si>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</si>
  <si>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</si>
  <si>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</si>
  <si>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</si>
  <si>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</si>
  <si>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</si>
  <si>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</si>
  <si>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</si>
  <si>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</si>
  <si>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</si>
  <si>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</si>
  <si>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</si>
  <si>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</si>
  <si>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</si>
  <si>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</si>
  <si>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</si>
  <si>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</si>
  <si>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</si>
  <si>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</si>
  <si>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</si>
  <si>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</si>
  <si>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</si>
  <si>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</si>
  <si>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</si>
  <si>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</si>
  <si>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</si>
  <si>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</si>
  <si>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</si>
  <si>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</si>
  <si>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</si>
  <si>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</si>
  <si>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</si>
  <si>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</si>
  <si>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</si>
  <si>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</si>
  <si>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</si>
  <si>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</si>
  <si>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</si>
  <si>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</si>
  <si>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</si>
  <si>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</si>
  <si>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</si>
  <si>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</si>
  <si>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</si>
  <si>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</si>
  <si>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</si>
  <si>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</si>
  <si>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</si>
  <si>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</si>
  <si>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</si>
  <si>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</si>
  <si>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</si>
  <si>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</si>
  <si>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</si>
  <si>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</si>
  <si>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</si>
  <si>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</si>
  <si>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</si>
  <si>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</si>
  <si>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</si>
  <si>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</si>
  <si>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</si>
  <si>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</si>
  <si>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</si>
  <si>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</si>
  <si>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</si>
  <si>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</si>
  <si>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</si>
  <si>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</si>
  <si>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</si>
  <si>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</si>
  <si>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</si>
  <si>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</si>
  <si>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</si>
  <si>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</si>
  <si>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</si>
  <si>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</si>
  <si>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</si>
  <si>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</si>
  <si>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</si>
  <si>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</si>
  <si>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</si>
  <si>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</si>
  <si>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</si>
  <si>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</si>
  <si>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</si>
  <si>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</si>
  <si>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</si>
  <si>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</si>
  <si>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</si>
  <si>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</si>
  <si>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</si>
  <si>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</si>
  <si>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</si>
  <si>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</si>
  <si>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</si>
  <si>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</si>
  <si>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</si>
  <si>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</si>
  <si>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</si>
  <si>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</si>
  <si>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</si>
  <si>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</si>
  <si>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</si>
  <si>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</si>
  <si>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</si>
  <si>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</si>
  <si>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</si>
  <si>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</si>
  <si>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</si>
  <si>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</si>
  <si>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</si>
  <si>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</si>
  <si>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</si>
  <si>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</si>
  <si>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</si>
  <si>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</si>
  <si>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</si>
  <si>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</si>
  <si>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</si>
  <si>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</si>
  <si>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</si>
  <si>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</si>
  <si>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</si>
  <si>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</si>
  <si>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</si>
  <si>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</si>
  <si>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</si>
  <si>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</si>
  <si>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</si>
  <si>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</si>
  <si>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</si>
  <si>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</si>
  <si>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</si>
  <si>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</si>
  <si>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</si>
  <si>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</si>
  <si>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</si>
  <si>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</si>
  <si>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</si>
  <si>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</si>
  <si>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</si>
  <si>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</si>
  <si>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</si>
  <si>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</si>
  <si>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</si>
  <si>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</si>
  <si>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</si>
  <si>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</si>
  <si>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</si>
  <si>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</si>
  <si>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</si>
  <si>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</si>
  <si>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</si>
  <si>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</si>
  <si>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</si>
  <si>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</si>
  <si>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</si>
  <si>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</si>
  <si>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</si>
  <si>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</si>
  <si>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</si>
  <si>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</si>
  <si>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</si>
  <si>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</si>
  <si>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</si>
  <si>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</si>
  <si>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</si>
  <si>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</si>
  <si>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</si>
  <si>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</si>
  <si>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</si>
  <si>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</si>
  <si>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</si>
  <si>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</si>
  <si>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</si>
  <si>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</si>
  <si>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</si>
  <si>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</si>
  <si>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</si>
  <si>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</si>
  <si>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</si>
  <si>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</si>
  <si>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</si>
  <si>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</si>
  <si>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</si>
  <si>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</si>
  <si>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</si>
  <si>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</si>
  <si>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</si>
  <si>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</si>
  <si>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</si>
  <si>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</si>
  <si>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</si>
  <si>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</si>
  <si>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</si>
  <si>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</si>
  <si>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</si>
  <si>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</si>
  <si>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</si>
  <si>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</si>
  <si>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</si>
  <si>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</si>
  <si>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</si>
  <si>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</si>
  <si>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</si>
  <si>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</si>
  <si>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</si>
  <si>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</si>
  <si>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</si>
  <si>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</si>
  <si>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</si>
  <si>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</si>
  <si>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</si>
  <si>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</si>
  <si>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</si>
  <si>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</si>
  <si>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</si>
  <si>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</si>
  <si>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</si>
  <si>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</si>
  <si>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</si>
  <si>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</si>
  <si>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</si>
  <si>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</si>
  <si>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</si>
  <si>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</si>
  <si>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</si>
  <si>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</si>
  <si>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</si>
  <si>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</si>
  <si>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</si>
  <si>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</si>
  <si>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</si>
  <si>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</si>
  <si>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</si>
  <si>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</si>
  <si>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</si>
  <si>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</si>
  <si>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</si>
  <si>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</si>
  <si>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</si>
  <si>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</si>
  <si>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</si>
  <si>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</si>
  <si>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</si>
  <si>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</si>
  <si>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</si>
  <si>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</si>
  <si>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</si>
  <si>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</si>
  <si>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</si>
  <si>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</si>
  <si>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</si>
  <si>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</si>
  <si>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</si>
  <si>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</si>
  <si>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</si>
  <si>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</si>
  <si>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</si>
  <si>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</si>
  <si>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</si>
  <si>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</si>
  <si>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</si>
  <si>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</si>
  <si>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</si>
  <si>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</si>
  <si>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</si>
  <si>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</si>
  <si>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</si>
  <si>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</si>
  <si>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</si>
  <si>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</si>
  <si>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</si>
  <si>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</si>
  <si>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</si>
  <si>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</si>
  <si>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</si>
  <si>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</si>
  <si>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</si>
  <si>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</si>
  <si>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</si>
  <si>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</si>
  <si>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</si>
  <si>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</si>
  <si>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</si>
  <si>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</si>
  <si>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</si>
  <si>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</si>
  <si>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</si>
  <si>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</si>
  <si>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</si>
  <si>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</si>
  <si>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</si>
  <si>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</si>
  <si>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</si>
  <si>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</si>
  <si>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</si>
  <si>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</si>
  <si>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</si>
  <si>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</si>
  <si>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</si>
  <si>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</si>
  <si>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</si>
  <si>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</si>
  <si>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</si>
  <si>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</si>
  <si>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</si>
  <si>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</si>
  <si>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</si>
  <si>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</si>
  <si>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</si>
  <si>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</si>
  <si>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</si>
  <si>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</si>
  <si>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</si>
  <si>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</si>
  <si>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</si>
  <si>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</si>
  <si>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</si>
  <si>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</si>
  <si>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</si>
  <si>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</si>
  <si>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</si>
  <si>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</si>
  <si>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</si>
  <si>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</si>
  <si>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</si>
  <si>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</si>
  <si>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</si>
  <si>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</si>
  <si>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</si>
  <si>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</si>
  <si>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</si>
  <si>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</si>
  <si>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</si>
  <si>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</si>
  <si>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</si>
  <si>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</si>
  <si>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</si>
  <si>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</si>
  <si>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</si>
  <si>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</si>
  <si>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</si>
  <si>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</si>
  <si>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</si>
  <si>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</si>
  <si>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</si>
  <si>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</si>
  <si>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</si>
  <si>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</si>
  <si>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</si>
  <si>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</si>
  <si>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</si>
  <si>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</si>
  <si>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</si>
  <si>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</si>
  <si>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</si>
  <si>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</si>
  <si>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</si>
  <si>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</si>
  <si>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</si>
  <si>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</si>
  <si>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</si>
  <si>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</si>
  <si>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</si>
  <si>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</si>
  <si>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</si>
  <si>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</si>
  <si>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</si>
  <si>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</si>
  <si>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</si>
  <si>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</si>
  <si>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</si>
  <si>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</si>
  <si>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</si>
  <si>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</si>
  <si>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</si>
  <si>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</si>
  <si>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</si>
  <si>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</si>
  <si>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</si>
  <si>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</si>
  <si>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</si>
  <si>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</si>
  <si>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</si>
  <si>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</si>
  <si>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</si>
  <si>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</si>
  <si>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</si>
  <si>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</si>
  <si>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</si>
  <si>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</si>
  <si>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</si>
  <si>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</si>
  <si>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</si>
  <si>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</si>
  <si>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</si>
  <si>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</si>
  <si>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</si>
  <si>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</si>
  <si>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</si>
  <si>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</si>
  <si>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</si>
  <si>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</si>
  <si>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</si>
  <si>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</si>
  <si>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</si>
  <si>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</si>
  <si>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</si>
  <si>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</si>
  <si>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</si>
  <si>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</si>
  <si>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</si>
  <si>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</si>
  <si>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</si>
  <si>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</si>
  <si>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</si>
  <si>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</si>
  <si>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</si>
  <si>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</si>
  <si>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</si>
  <si>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</si>
  <si>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</si>
  <si>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</si>
  <si>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</si>
  <si>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</si>
  <si>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</si>
  <si>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</si>
  <si>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</si>
  <si>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</si>
  <si>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</si>
  <si>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</si>
  <si>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</si>
  <si>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</si>
  <si>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</si>
  <si>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</si>
  <si>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</si>
  <si>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</si>
  <si>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</si>
  <si>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</si>
  <si>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</si>
  <si>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</si>
  <si>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</si>
  <si>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</si>
  <si>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</si>
  <si>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</si>
  <si>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</si>
  <si>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</si>
  <si>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</si>
  <si>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</si>
  <si>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</si>
  <si>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</si>
  <si>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</si>
  <si>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</si>
  <si>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</si>
  <si>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</si>
  <si>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</si>
  <si>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</si>
  <si>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</si>
  <si>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</si>
  <si>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</si>
  <si>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</si>
  <si>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</si>
  <si>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</si>
  <si>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</si>
  <si>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</si>
  <si>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</si>
  <si>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</si>
  <si>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</si>
  <si>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</si>
  <si>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</si>
  <si>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</si>
  <si>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</si>
  <si>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</si>
  <si>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</si>
  <si>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</si>
  <si>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</si>
  <si>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</si>
  <si>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</si>
  <si>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</si>
  <si>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</si>
  <si>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</si>
  <si>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</si>
  <si>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</si>
  <si>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</si>
  <si>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</si>
  <si>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</si>
  <si>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</si>
  <si>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</si>
  <si>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</si>
  <si>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</si>
  <si>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</si>
  <si>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</si>
  <si>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</si>
  <si>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</si>
  <si>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</si>
  <si>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</si>
  <si>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</si>
  <si>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</si>
  <si>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</si>
  <si>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</si>
  <si>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</si>
  <si>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</si>
  <si>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</si>
  <si>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</si>
  <si>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</si>
  <si>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</si>
  <si>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</si>
  <si>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</si>
  <si>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</si>
  <si>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</si>
  <si>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</si>
  <si>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</si>
  <si>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</si>
  <si>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</si>
  <si>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</si>
  <si>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</si>
  <si>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</si>
  <si>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</si>
  <si>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</si>
  <si>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</si>
  <si>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</si>
  <si>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</si>
  <si>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</si>
  <si>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</si>
  <si>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</si>
  <si>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</si>
  <si>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</si>
  <si>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</si>
  <si>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</si>
  <si>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</si>
  <si>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</si>
  <si>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</si>
  <si>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</si>
  <si>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</si>
  <si>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</si>
  <si>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</si>
  <si>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</si>
  <si>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</si>
  <si>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</si>
  <si>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</si>
  <si>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</si>
  <si>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</si>
  <si>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</si>
  <si>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</si>
  <si>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</si>
  <si>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</si>
  <si>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</si>
  <si>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</si>
  <si>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</si>
  <si>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</si>
  <si>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</si>
  <si>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</si>
  <si>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</si>
  <si>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</si>
  <si>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</si>
  <si>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</si>
  <si>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</si>
  <si>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</si>
  <si>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</si>
  <si>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</si>
  <si>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</si>
  <si>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</si>
  <si>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</si>
  <si>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</si>
  <si>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</si>
  <si>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</si>
  <si>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</si>
  <si>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</si>
  <si>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</si>
  <si>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</si>
  <si>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</si>
  <si>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</si>
  <si>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</si>
  <si>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</si>
  <si>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</si>
  <si>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</si>
  <si>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</si>
  <si>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</si>
  <si>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</si>
  <si>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</si>
  <si>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</si>
  <si>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</si>
  <si>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</si>
  <si>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</si>
  <si>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</si>
  <si>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</si>
  <si>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</si>
  <si>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</si>
  <si>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</si>
  <si>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</si>
  <si>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</si>
  <si>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</si>
  <si>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</si>
  <si>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</si>
  <si>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</si>
  <si>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</si>
  <si>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</si>
  <si>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</si>
  <si>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</si>
  <si>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</si>
  <si>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</si>
  <si>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</si>
  <si>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</si>
  <si>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</si>
  <si>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</si>
  <si>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</si>
  <si>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</si>
  <si>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</si>
  <si>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</si>
  <si>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</si>
  <si>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</si>
  <si>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</si>
  <si>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</si>
  <si>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</si>
  <si>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</si>
  <si>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</si>
  <si>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</si>
  <si>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</si>
  <si>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</si>
  <si>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</si>
  <si>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</si>
  <si>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</si>
  <si>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</si>
  <si>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</si>
  <si>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</si>
  <si>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</si>
  <si>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</si>
  <si>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</si>
  <si>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</si>
  <si>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</si>
  <si>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</si>
  <si>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</si>
  <si>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</si>
  <si>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</si>
  <si>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</si>
  <si>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</si>
  <si>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</si>
  <si>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</si>
  <si>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</si>
  <si>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</si>
  <si>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</si>
  <si>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</si>
  <si>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</si>
  <si>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</si>
  <si>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</si>
  <si>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</si>
  <si>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</si>
  <si>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</si>
  <si>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</si>
  <si>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</si>
  <si>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</si>
  <si>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</si>
  <si>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</si>
  <si>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</si>
  <si>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</si>
  <si>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</si>
  <si>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</si>
  <si>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</si>
  <si>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</si>
  <si>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</si>
  <si>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</si>
  <si>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</si>
  <si>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</si>
  <si>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</si>
  <si>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</si>
  <si>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</si>
  <si>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</si>
  <si>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</si>
  <si>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</si>
  <si>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</si>
  <si>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</si>
  <si>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</si>
  <si>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</si>
  <si>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</si>
  <si>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</si>
  <si>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</si>
  <si>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</si>
  <si>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</si>
  <si>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</si>
  <si>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</si>
  <si>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</si>
  <si>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</si>
  <si>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</si>
  <si>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</si>
  <si>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</si>
  <si>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</si>
  <si>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</si>
  <si>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</si>
  <si>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</si>
  <si>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</si>
  <si>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</si>
  <si>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</si>
  <si>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</si>
  <si>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</si>
  <si>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</si>
  <si>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</si>
  <si>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</si>
  <si>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</si>
  <si>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</si>
  <si>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</si>
  <si>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</si>
  <si>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</si>
  <si>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</si>
  <si>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</si>
  <si>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</si>
  <si>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</si>
  <si>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</si>
  <si>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</si>
  <si>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</si>
  <si>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</si>
  <si>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</si>
  <si>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</si>
  <si>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</si>
  <si>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</si>
  <si>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</si>
  <si>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</si>
  <si>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</si>
  <si>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</si>
  <si>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</si>
  <si>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</si>
  <si>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</si>
  <si>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</si>
  <si>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</si>
  <si>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</si>
  <si>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</si>
  <si>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</si>
  <si>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</si>
  <si>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</si>
  <si>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</si>
  <si>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</si>
  <si>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</si>
  <si>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</si>
  <si>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</si>
  <si>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</si>
  <si>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</si>
  <si>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</si>
  <si>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</si>
  <si>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</si>
  <si>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</si>
  <si>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</si>
  <si>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</si>
  <si>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</si>
  <si>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</si>
  <si>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</si>
  <si>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</si>
  <si>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</si>
  <si>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</si>
  <si>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</si>
  <si>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</si>
  <si>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</si>
  <si>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</si>
  <si>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</si>
  <si>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</si>
  <si>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</si>
  <si>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</si>
  <si>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</si>
  <si>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</si>
  <si>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</si>
  <si>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</si>
  <si>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</si>
  <si>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</si>
  <si>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</si>
  <si>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</si>
  <si>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</si>
  <si>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</si>
  <si>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</si>
  <si>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</si>
  <si>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</si>
  <si>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</si>
  <si>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</si>
  <si>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</si>
  <si>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</si>
  <si>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</si>
  <si>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</si>
  <si>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</si>
  <si>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</si>
  <si>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</si>
  <si>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</si>
  <si>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</si>
  <si>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</si>
  <si>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</si>
  <si>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</si>
  <si>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</si>
  <si>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</si>
  <si>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</si>
  <si>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</si>
  <si>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</si>
  <si>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</si>
  <si>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</si>
  <si>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</si>
  <si>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</si>
  <si>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</si>
  <si>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</si>
  <si>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</si>
  <si>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</si>
  <si>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</si>
  <si>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</si>
  <si>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</si>
  <si>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</si>
  <si>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</si>
  <si>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</si>
  <si>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</si>
  <si>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</si>
  <si>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</si>
  <si>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</si>
  <si>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</si>
  <si>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</si>
  <si>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</si>
  <si>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</si>
  <si>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</si>
  <si>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</si>
  <si>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</si>
  <si>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</si>
  <si>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</si>
  <si>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</si>
  <si>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</si>
  <si>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</si>
  <si>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</si>
  <si>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</si>
  <si>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</si>
  <si>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</si>
  <si>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</si>
  <si>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</si>
  <si>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</si>
  <si>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</si>
  <si>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</si>
  <si>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</si>
  <si>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</si>
  <si>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</si>
  <si>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</si>
  <si>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</si>
  <si>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</si>
  <si>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</si>
  <si>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</si>
  <si>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</si>
  <si>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</si>
  <si>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</si>
  <si>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</si>
  <si>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</si>
  <si>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</si>
  <si>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</si>
  <si>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</si>
  <si>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</si>
  <si>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</si>
  <si>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</si>
  <si>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</si>
  <si>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</si>
  <si>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</si>
  <si>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</si>
  <si>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</si>
  <si>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</si>
  <si>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</si>
  <si>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</si>
  <si>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</si>
  <si>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</si>
  <si>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</si>
  <si>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</si>
  <si>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</si>
  <si>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</si>
  <si>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</si>
  <si>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</si>
  <si>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</si>
  <si>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</si>
  <si>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</si>
  <si>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</si>
  <si>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</si>
  <si>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</si>
  <si>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</si>
  <si>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</si>
  <si>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</si>
  <si>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</si>
  <si>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</si>
  <si>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</si>
  <si>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</si>
  <si>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</si>
  <si>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</si>
  <si>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</si>
  <si>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</si>
  <si>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</si>
  <si>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</si>
  <si>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</si>
  <si>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</si>
  <si>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</si>
  <si>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</si>
  <si>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</si>
  <si>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</si>
  <si>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</si>
  <si>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</si>
  <si>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</si>
  <si>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</si>
  <si>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</si>
  <si>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</si>
  <si>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</si>
  <si>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</si>
  <si>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</si>
  <si>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</si>
  <si>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</si>
  <si>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</si>
  <si>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</si>
  <si>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</si>
  <si>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</si>
  <si>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</si>
  <si>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</si>
  <si>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</si>
  <si>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</si>
  <si>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</si>
  <si>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</si>
  <si>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</si>
  <si>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</si>
  <si>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</si>
  <si>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</si>
  <si>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</si>
  <si>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</si>
  <si>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</si>
  <si>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</si>
  <si>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</si>
  <si>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</si>
  <si>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</si>
  <si>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</si>
  <si>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</si>
  <si>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</si>
  <si>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</si>
  <si>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</si>
  <si>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</si>
  <si>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</si>
  <si>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</si>
  <si>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</si>
  <si>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</si>
  <si>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</si>
  <si>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</si>
  <si>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</si>
  <si>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</si>
  <si>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</si>
  <si>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</si>
  <si>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</si>
  <si>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</si>
  <si>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</si>
  <si>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</si>
  <si>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</si>
  <si>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</si>
  <si>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</si>
  <si>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</si>
  <si>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</si>
  <si>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</si>
  <si>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</si>
  <si>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</si>
  <si>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</si>
  <si>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</si>
  <si>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</si>
  <si>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</si>
  <si>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</si>
  <si>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</si>
  <si>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</si>
  <si>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</si>
  <si>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</si>
  <si>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</si>
  <si>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</si>
  <si>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</si>
  <si>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</si>
  <si>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</si>
  <si>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</si>
  <si>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</si>
  <si>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</si>
  <si>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</si>
  <si>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</si>
  <si>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</si>
  <si>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</si>
  <si>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</si>
  <si>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</si>
  <si>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</si>
  <si>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</si>
  <si>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</si>
  <si>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</si>
  <si>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</si>
  <si>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</si>
  <si>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</si>
  <si>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</si>
  <si>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</si>
  <si>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</si>
  <si>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</si>
  <si>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</si>
  <si>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</si>
  <si>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</si>
  <si>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</si>
  <si>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</si>
  <si>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</si>
  <si>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</si>
  <si>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</si>
  <si>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</si>
  <si>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</si>
  <si>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</si>
  <si>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</si>
  <si>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</si>
  <si>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</si>
  <si>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</si>
  <si>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</si>
  <si>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</si>
  <si>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</si>
  <si>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</si>
  <si>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</si>
  <si>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</si>
  <si>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</si>
  <si>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</si>
  <si>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</si>
  <si>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</si>
  <si>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</si>
  <si>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</si>
  <si>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</si>
  <si>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</si>
  <si>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</si>
  <si>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</si>
  <si>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</si>
  <si>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</si>
  <si>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</si>
  <si>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</si>
  <si>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</si>
  <si>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</si>
  <si>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</si>
  <si>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</si>
  <si>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</si>
  <si>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</si>
  <si>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</si>
  <si>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</si>
  <si>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</si>
  <si>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</si>
  <si>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</si>
  <si>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</si>
  <si>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</si>
  <si>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</si>
  <si>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</si>
  <si>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</si>
  <si>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</si>
  <si>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</si>
  <si>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</si>
  <si>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</si>
  <si>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</si>
  <si>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</si>
  <si>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</si>
  <si>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</si>
  <si>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</si>
  <si>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</si>
  <si>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</si>
  <si>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</si>
  <si>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</si>
  <si>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</si>
  <si>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</si>
  <si>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</si>
  <si>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</si>
  <si>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</si>
  <si>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</si>
  <si>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</si>
  <si>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</si>
  <si>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</si>
  <si>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</si>
  <si>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</si>
  <si>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</si>
  <si>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</si>
  <si>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</si>
  <si>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</si>
  <si>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</si>
  <si>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</si>
  <si>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</si>
  <si>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</si>
  <si>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</si>
  <si>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</si>
  <si>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</si>
  <si>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</si>
  <si>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</si>
  <si>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</si>
  <si>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</si>
  <si>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</si>
  <si>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</si>
  <si>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</si>
  <si>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</si>
  <si>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</si>
  <si>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</si>
  <si>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</si>
  <si>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</si>
  <si>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</si>
  <si>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</si>
  <si>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</si>
  <si>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</si>
  <si>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</si>
  <si>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</si>
  <si>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</si>
  <si>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</si>
  <si>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</si>
  <si>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</si>
  <si>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</si>
  <si>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</si>
  <si>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</si>
  <si>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</si>
  <si>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</si>
  <si>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</si>
  <si>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</si>
  <si>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</si>
  <si>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</si>
  <si>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</si>
  <si>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</si>
  <si>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</si>
  <si>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</si>
  <si>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</si>
  <si>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</si>
  <si>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</si>
  <si>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</si>
  <si>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</si>
  <si>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</si>
  <si>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</si>
  <si>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</si>
  <si>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</si>
  <si>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</si>
  <si>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</si>
  <si>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</si>
  <si>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</si>
  <si>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</si>
  <si>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</si>
  <si>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</si>
  <si>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</si>
  <si>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</si>
  <si>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</si>
  <si>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</si>
  <si>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</si>
  <si>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</si>
  <si>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</si>
  <si>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</si>
  <si>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</si>
  <si>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</si>
  <si>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</si>
  <si>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</si>
  <si>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</si>
  <si>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</si>
  <si>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</si>
  <si>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</si>
  <si>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</si>
  <si>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</si>
  <si>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</si>
  <si>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</si>
  <si>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</si>
  <si>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</si>
  <si>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</si>
  <si>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</si>
  <si>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</si>
  <si>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</si>
  <si>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</si>
  <si>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</si>
  <si>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</si>
  <si>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</si>
  <si>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</si>
  <si>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</si>
  <si>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</si>
  <si>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</si>
  <si>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</si>
  <si>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</si>
  <si>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</si>
  <si>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</si>
  <si>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</si>
  <si>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</si>
  <si>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</si>
  <si>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</si>
  <si>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</si>
  <si>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</si>
  <si>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</si>
  <si>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</si>
  <si>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</si>
  <si>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</si>
  <si>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</si>
  <si>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</si>
  <si>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</si>
  <si>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</si>
  <si>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</si>
  <si>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</si>
  <si>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</si>
  <si>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</si>
  <si>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</si>
  <si>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</si>
  <si>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</si>
  <si>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</si>
  <si>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</si>
  <si>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</si>
  <si>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</si>
  <si>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</si>
  <si>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</si>
  <si>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</si>
  <si>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</si>
  <si>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</si>
  <si>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</si>
  <si>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</si>
  <si>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</si>
  <si>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</si>
  <si>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</si>
  <si>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</si>
  <si>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</si>
  <si>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</si>
  <si>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</si>
  <si>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</si>
  <si>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</si>
  <si>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</si>
  <si>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</si>
  <si>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</si>
  <si>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</si>
  <si>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</si>
  <si>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</si>
  <si>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</si>
  <si>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</si>
  <si>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</si>
  <si>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</si>
  <si>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</si>
  <si>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</si>
  <si>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</si>
  <si>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</si>
  <si>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</si>
  <si>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</si>
  <si>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</si>
  <si>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</si>
  <si>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</si>
  <si>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</si>
  <si>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</si>
  <si>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</si>
  <si>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</si>
  <si>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</si>
  <si>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</si>
  <si>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</si>
  <si>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</si>
  <si>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</si>
  <si>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</si>
  <si>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</si>
  <si>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</si>
  <si>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</si>
  <si>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</si>
  <si>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</si>
  <si>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</si>
  <si>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</si>
  <si>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</si>
  <si>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</si>
  <si>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</si>
  <si>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</si>
  <si>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</si>
  <si>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</si>
  <si>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</si>
  <si>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</si>
  <si>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</si>
  <si>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</si>
  <si>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</si>
  <si>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</si>
  <si>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</si>
  <si>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</si>
  <si>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</si>
  <si>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</si>
  <si>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</si>
  <si>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</si>
  <si>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</si>
  <si>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</si>
  <si>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</si>
  <si>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</si>
  <si>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</si>
  <si>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</si>
  <si>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</si>
  <si>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</si>
  <si>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</si>
  <si>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</si>
  <si>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</si>
  <si>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</si>
  <si>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</si>
  <si>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</si>
  <si>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</si>
  <si>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</si>
  <si>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</si>
  <si>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</si>
  <si>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</si>
  <si>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</si>
  <si>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</si>
  <si>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</si>
  <si>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</si>
  <si>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</si>
  <si>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</si>
  <si>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</si>
  <si>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</si>
  <si>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</si>
  <si>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</si>
  <si>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</si>
  <si>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</si>
  <si>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</si>
  <si>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</si>
  <si>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</si>
  <si>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</si>
  <si>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</si>
  <si>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</si>
  <si>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</si>
  <si>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</si>
  <si>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</si>
  <si>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</si>
  <si>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</si>
  <si>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</si>
  <si>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</si>
  <si>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</si>
  <si>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</si>
  <si>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</si>
  <si>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</si>
  <si>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</si>
  <si>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</si>
  <si>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</si>
  <si>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</si>
  <si>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</si>
  <si>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</si>
  <si>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</si>
  <si>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</si>
  <si>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</si>
  <si>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</si>
  <si>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</si>
  <si>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</si>
  <si>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</si>
  <si>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</si>
  <si>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</si>
  <si>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</si>
  <si>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</si>
  <si>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</si>
  <si>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</si>
  <si>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</si>
  <si>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</si>
  <si>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</si>
  <si>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</si>
  <si>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</si>
  <si>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</si>
  <si>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</si>
  <si>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</si>
  <si>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</si>
  <si>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</si>
  <si>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</si>
  <si>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</si>
  <si>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</si>
  <si>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</si>
  <si>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</si>
  <si>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</si>
  <si>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</si>
  <si>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</si>
  <si>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</si>
  <si>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</si>
  <si>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</si>
  <si>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</si>
  <si>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</si>
  <si>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</si>
  <si>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</si>
  <si>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</si>
  <si>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</si>
  <si>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</si>
  <si>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</si>
  <si>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</si>
  <si>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</si>
  <si>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</si>
  <si>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</si>
  <si>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</si>
  <si>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</si>
  <si>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</si>
  <si>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</si>
  <si>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</si>
  <si>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</si>
  <si>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</si>
  <si>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</si>
  <si>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</si>
  <si>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</si>
  <si>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</si>
  <si>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</si>
  <si>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</si>
  <si>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</si>
  <si>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</si>
  <si>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</si>
  <si>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</si>
  <si>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</si>
  <si>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</si>
  <si>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</si>
  <si>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</si>
  <si>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</si>
  <si>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</si>
  <si>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</si>
  <si>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</si>
  <si>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</si>
  <si>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</si>
  <si>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</si>
  <si>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</si>
  <si>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</si>
  <si>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</si>
  <si>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</si>
  <si>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</si>
  <si>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</si>
  <si>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</si>
  <si>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</si>
  <si>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</si>
  <si>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</si>
  <si>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</si>
  <si>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</si>
  <si>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</si>
  <si>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</si>
  <si>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</si>
  <si>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</si>
  <si>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</si>
  <si>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</si>
  <si>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</si>
  <si>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</si>
  <si>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</si>
  <si>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</si>
  <si>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</si>
  <si>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</si>
  <si>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</si>
  <si>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</si>
  <si>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</si>
  <si>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</si>
  <si>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</si>
  <si>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</si>
  <si>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</si>
  <si>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</si>
  <si>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</si>
  <si>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</si>
  <si>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</si>
  <si>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</si>
  <si>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</si>
  <si>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</si>
  <si>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</si>
  <si>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</si>
  <si>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</si>
  <si>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</si>
  <si>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</si>
  <si>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</si>
  <si>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</si>
  <si>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</si>
  <si>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</si>
  <si>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</si>
  <si>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</si>
  <si>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</si>
  <si>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</si>
  <si>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</si>
  <si>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</si>
  <si>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</si>
  <si>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</si>
  <si>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</si>
  <si>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</si>
  <si>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</si>
  <si>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</si>
  <si>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</si>
  <si>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</si>
  <si>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</si>
  <si>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</si>
  <si>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</si>
  <si>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</si>
  <si>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</si>
  <si>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</si>
  <si>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</si>
  <si>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</si>
  <si>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</si>
  <si>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</si>
  <si>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</si>
  <si>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</si>
  <si>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</si>
  <si>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</si>
  <si>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</si>
  <si>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</si>
  <si>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</si>
  <si>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</si>
  <si>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</si>
  <si>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</si>
  <si>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</si>
  <si>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</si>
  <si>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</si>
  <si>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</si>
  <si>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</si>
  <si>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</si>
  <si>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</si>
  <si>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</si>
  <si>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</si>
  <si>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</si>
  <si>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</si>
  <si>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</si>
  <si>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</si>
  <si>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</si>
  <si>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</si>
  <si>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</si>
  <si>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</si>
  <si>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</si>
  <si>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</si>
  <si>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</si>
  <si>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</si>
  <si>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</si>
  <si>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</si>
  <si>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</si>
  <si>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</si>
  <si>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</si>
  <si>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</si>
  <si>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</si>
  <si>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</si>
  <si>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</si>
  <si>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</si>
  <si>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</si>
  <si>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</si>
  <si>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</si>
  <si>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</si>
  <si>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</si>
  <si>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</si>
  <si>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</si>
  <si>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</si>
  <si>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</si>
  <si>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</si>
  <si>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</si>
  <si>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</si>
  <si>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</si>
  <si>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</si>
  <si>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</si>
  <si>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</si>
  <si>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</si>
  <si>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</si>
  <si>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</si>
  <si>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</si>
  <si>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</si>
  <si>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</si>
  <si>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</si>
  <si>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</si>
  <si>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</si>
  <si>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</si>
  <si>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</si>
  <si>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</si>
  <si>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</si>
  <si>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</si>
  <si>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</si>
  <si>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</si>
  <si>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</si>
  <si>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</si>
  <si>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</si>
  <si>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</si>
  <si>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</si>
  <si>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</si>
  <si>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</si>
  <si>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</si>
  <si>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</si>
  <si>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</si>
  <si>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</si>
  <si>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</si>
  <si>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</si>
  <si>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</si>
  <si>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</si>
  <si>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</si>
  <si>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</si>
  <si>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</si>
  <si>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</si>
  <si>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</si>
  <si>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</si>
  <si>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</si>
  <si>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</si>
  <si>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</si>
  <si>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</si>
  <si>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</si>
  <si>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</si>
  <si>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</si>
  <si>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</si>
  <si>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</si>
  <si>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</si>
  <si>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</si>
  <si>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</si>
  <si>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</si>
  <si>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</si>
  <si>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</si>
  <si>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</si>
  <si>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</si>
  <si>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</si>
  <si>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</si>
  <si>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</si>
  <si>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</si>
  <si>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</si>
  <si>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</si>
  <si>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</si>
  <si>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</si>
  <si>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</si>
  <si>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</si>
  <si>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</si>
  <si>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</si>
  <si>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</si>
  <si>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</si>
  <si>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</si>
  <si>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</si>
  <si>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</si>
  <si>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</si>
  <si>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</si>
  <si>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</si>
  <si>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</si>
  <si>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</si>
  <si>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</si>
  <si>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</si>
  <si>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</si>
  <si>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</si>
  <si>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</si>
  <si>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</si>
  <si>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</si>
  <si>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</si>
  <si>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</si>
  <si>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</si>
  <si>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</si>
  <si>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</si>
  <si>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</si>
  <si>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</si>
  <si>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</si>
  <si>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</si>
  <si>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</si>
  <si>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</si>
  <si>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</si>
  <si>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</si>
  <si>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</si>
  <si>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</si>
  <si>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</si>
  <si>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</si>
  <si>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</si>
  <si>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</si>
  <si>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</si>
  <si>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</si>
  <si>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</si>
  <si>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</si>
  <si>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</si>
  <si>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</si>
  <si>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</si>
  <si>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</si>
  <si>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</si>
  <si>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</si>
  <si>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</si>
  <si>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</si>
  <si>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</si>
  <si>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</si>
  <si>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</si>
  <si>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</si>
  <si>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</si>
  <si>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</si>
  <si>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</si>
  <si>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</si>
  <si>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</si>
  <si>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</si>
  <si>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</si>
  <si>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</si>
  <si>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</si>
  <si>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</si>
  <si>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</si>
  <si>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</si>
  <si>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</si>
  <si>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</si>
  <si>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</si>
  <si>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</si>
  <si>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</si>
  <si>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</si>
  <si>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</si>
  <si>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</si>
  <si>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</si>
  <si>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</si>
  <si>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</si>
  <si>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</si>
  <si>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</si>
  <si>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</si>
  <si>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</si>
  <si>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</si>
  <si>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</si>
  <si>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</si>
  <si>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</si>
  <si>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</si>
  <si>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</si>
  <si>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</si>
  <si>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</si>
  <si>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</si>
  <si>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</si>
  <si>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</si>
  <si>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</si>
  <si>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</si>
  <si>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</si>
  <si>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</si>
  <si>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</si>
  <si>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</si>
  <si>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</si>
  <si>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</si>
  <si>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</si>
  <si>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</si>
  <si>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</si>
  <si>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</si>
  <si>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</si>
  <si>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</si>
  <si>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</si>
  <si>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</si>
  <si>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</si>
  <si>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</si>
  <si>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</si>
  <si>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</si>
  <si>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</si>
  <si>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</si>
  <si>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</si>
  <si>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</si>
  <si>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</si>
  <si>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</si>
  <si>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</si>
  <si>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</si>
  <si>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</si>
  <si>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</si>
  <si>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</si>
  <si>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</si>
  <si>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</si>
  <si>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</si>
  <si>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</si>
  <si>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</si>
  <si>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</si>
  <si>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</si>
  <si>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</si>
  <si>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</si>
  <si>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</si>
  <si>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</si>
  <si>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</si>
  <si>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</si>
  <si>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</si>
  <si>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</si>
  <si>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</si>
  <si>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</si>
  <si>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</si>
  <si>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</si>
  <si>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</si>
  <si>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</si>
  <si>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</si>
  <si>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</si>
  <si>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</si>
  <si>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</si>
  <si>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DrOng</t>
  </si>
  <si>
    <t>HsbcBaseInt</t>
  </si>
  <si>
    <t>rmbXX HSBC</t>
  </si>
  <si>
    <t>B9 22Jun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</si>
  <si>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</si>
  <si>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</si>
  <si>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</si>
  <si>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</si>
  <si>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</si>
  <si>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</si>
  <si>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</si>
  <si>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</si>
  <si>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</si>
  <si>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</si>
  <si>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shopeePay4boy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</si>
  <si>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</si>
  <si>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</si>
  <si>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</si>
  <si>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</si>
  <si>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</si>
  <si>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</si>
  <si>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</si>
  <si>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</si>
  <si>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</si>
  <si>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</si>
  <si>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HsbcExtra int</t>
  </si>
  <si>
    <t>Scoot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</si>
</sst>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17" t="s">
        <v>1875</v>
      </c>
      <c r="C2" s="917"/>
      <c r="D2" s="917"/>
      <c r="E2" s="919" t="s">
        <v>2500</v>
      </c>
      <c r="F2" s="919" t="s">
        <v>2522</v>
      </c>
      <c r="G2" s="689"/>
      <c r="H2" s="905"/>
      <c r="I2" s="918" t="s">
        <v>2629</v>
      </c>
      <c r="J2" s="918"/>
      <c r="K2" s="907" t="s">
        <v>2626</v>
      </c>
      <c r="L2" s="907" t="s">
        <v>2546</v>
      </c>
      <c r="M2" s="919" t="s">
        <v>2505</v>
      </c>
      <c r="N2" s="899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20"/>
      <c r="F3" s="920"/>
      <c r="G3" s="693"/>
      <c r="H3" s="906"/>
      <c r="I3" s="694" t="s">
        <v>2589</v>
      </c>
      <c r="J3" s="695" t="s">
        <v>2212</v>
      </c>
      <c r="K3" s="908"/>
      <c r="L3" s="908"/>
      <c r="M3" s="920"/>
      <c r="N3" s="89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2" t="s">
        <v>2503</v>
      </c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</row>
    <row r="11" spans="2:16" ht="12.75" customHeight="1">
      <c r="B11" s="564"/>
      <c r="C11" s="556" t="s">
        <v>2518</v>
      </c>
      <c r="D11" s="554"/>
      <c r="E11" s="900" t="s">
        <v>2500</v>
      </c>
      <c r="F11" s="900" t="s">
        <v>2522</v>
      </c>
      <c r="G11" s="558"/>
      <c r="H11" s="903" t="s">
        <v>2511</v>
      </c>
      <c r="I11" s="909" t="s">
        <v>2749</v>
      </c>
      <c r="J11" s="913" t="s">
        <v>2627</v>
      </c>
      <c r="K11" s="913"/>
      <c r="L11" s="914"/>
      <c r="M11" s="900" t="s">
        <v>2750</v>
      </c>
      <c r="N11" s="902" t="s">
        <v>2512</v>
      </c>
    </row>
    <row r="12" spans="2:16">
      <c r="B12" s="564"/>
      <c r="C12" s="550" t="s">
        <v>1873</v>
      </c>
      <c r="D12" s="551" t="s">
        <v>2415</v>
      </c>
      <c r="E12" s="901"/>
      <c r="F12" s="901"/>
      <c r="G12" s="560"/>
      <c r="H12" s="904"/>
      <c r="I12" s="910"/>
      <c r="J12" s="697" t="s">
        <v>2520</v>
      </c>
      <c r="K12" s="561" t="s">
        <v>1874</v>
      </c>
      <c r="L12" s="915"/>
      <c r="M12" s="901"/>
      <c r="N12" s="902"/>
    </row>
    <row r="13" spans="2:16" s="622" customFormat="1">
      <c r="B13" s="916">
        <v>8</v>
      </c>
      <c r="C13" s="916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">
      <c r="B18" s="741"/>
      <c r="G18" s="742">
        <v>45045</v>
      </c>
      <c r="H18" s="731"/>
      <c r="K18" s="731"/>
      <c r="L18" s="731"/>
      <c r="O18" s="834" t="s">
        <v>2925</v>
      </c>
    </row>
    <row r="19" spans="2:18" s="729" customFormat="1">
      <c r="B19" s="835"/>
      <c r="C19" s="911" t="s">
        <v>2504</v>
      </c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</row>
    <row r="20" spans="2:18" s="729" customFormat="1">
      <c r="B20" s="741"/>
      <c r="G20" s="898">
        <v>45076</v>
      </c>
      <c r="H20" s="731"/>
      <c r="K20" s="731"/>
      <c r="L20" s="731"/>
      <c r="O20" s="834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898"/>
      <c r="K21" s="731"/>
      <c r="L21" s="731"/>
      <c r="O21" s="729" t="s">
        <v>2539</v>
      </c>
      <c r="R21" s="834"/>
    </row>
    <row r="22" spans="2:18" s="729" customFormat="1" ht="12.75" customHeight="1">
      <c r="B22" s="741"/>
      <c r="G22" s="898"/>
      <c r="H22" s="731"/>
      <c r="K22" s="731"/>
      <c r="L22" s="731"/>
      <c r="O22" s="729" t="s">
        <v>2751</v>
      </c>
      <c r="R22" s="834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32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2795</v>
      </c>
      <c r="C2" s="734"/>
      <c r="D2" s="832" t="s">
        <v>2804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31">
        <v>100216.65</v>
      </c>
      <c r="E4" s="737">
        <f>VLOOKUP(D4,$H$5:$I$8,2)</f>
        <v>4.0000000000000001E-3</v>
      </c>
      <c r="F4" s="737"/>
      <c r="H4" s="219" t="s">
        <v>2921</v>
      </c>
      <c r="I4" s="219" t="s">
        <v>2920</v>
      </c>
      <c r="J4" s="219" t="s">
        <v>2922</v>
      </c>
    </row>
    <row r="5" spans="2:10" ht="14.4">
      <c r="B5" s="242">
        <f t="shared" si="0"/>
        <v>100000</v>
      </c>
      <c r="C5" s="736">
        <v>45106</v>
      </c>
      <c r="D5" s="831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3">
        <v>1.5E-3</v>
      </c>
      <c r="J5" s="219" t="s">
        <v>2924</v>
      </c>
    </row>
    <row r="6" spans="2:10" ht="14.4">
      <c r="B6" s="242">
        <f t="shared" si="0"/>
        <v>100000</v>
      </c>
      <c r="C6" s="736">
        <v>45105</v>
      </c>
      <c r="D6" s="831">
        <v>100283.34</v>
      </c>
      <c r="E6" s="737">
        <f t="shared" si="1"/>
        <v>4.0000000000000001E-3</v>
      </c>
      <c r="F6" s="737"/>
      <c r="H6" s="640">
        <v>5000</v>
      </c>
      <c r="I6" s="833">
        <v>2E-3</v>
      </c>
      <c r="J6" s="219"/>
    </row>
    <row r="7" spans="2:10" ht="14.4">
      <c r="B7" s="242">
        <f t="shared" si="0"/>
        <v>100000</v>
      </c>
      <c r="C7" s="736">
        <v>45104</v>
      </c>
      <c r="D7" s="831">
        <v>100912.23</v>
      </c>
      <c r="E7" s="737">
        <f t="shared" si="1"/>
        <v>4.0000000000000001E-3</v>
      </c>
      <c r="F7" s="737"/>
      <c r="H7" s="640">
        <v>20000</v>
      </c>
      <c r="I7" s="833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31">
        <v>100912.22</v>
      </c>
      <c r="E8" s="737">
        <f t="shared" si="1"/>
        <v>4.0000000000000001E-3</v>
      </c>
      <c r="F8" s="737"/>
      <c r="H8" s="640">
        <v>100000</v>
      </c>
      <c r="I8" s="833">
        <v>4.0000000000000001E-3</v>
      </c>
      <c r="J8" s="219" t="s">
        <v>2923</v>
      </c>
    </row>
    <row r="9" spans="2:10" ht="14.4">
      <c r="B9" s="242">
        <f t="shared" si="0"/>
        <v>100000</v>
      </c>
      <c r="C9" s="736">
        <v>45102</v>
      </c>
      <c r="D9" s="831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31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31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31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31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31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31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31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31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31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31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31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31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31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31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31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31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31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31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31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31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4">
      <c r="B30" s="242">
        <f t="shared" si="0"/>
        <v>100000</v>
      </c>
      <c r="C30" s="736">
        <v>45081</v>
      </c>
      <c r="D30" s="831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31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31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4">
      <c r="B33" s="242">
        <f t="shared" si="0"/>
        <v>100000</v>
      </c>
      <c r="C33" s="736">
        <v>45078</v>
      </c>
      <c r="D33" s="831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8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2914</v>
      </c>
      <c r="C2" s="827" t="s">
        <v>2915</v>
      </c>
      <c r="D2" t="s">
        <v>461</v>
      </c>
    </row>
    <row r="3" spans="1:4">
      <c r="A3" s="828">
        <v>45082</v>
      </c>
      <c r="C3">
        <v>1000</v>
      </c>
      <c r="D3" t="s">
        <v>2913</v>
      </c>
    </row>
    <row r="4" spans="1:4">
      <c r="B4">
        <v>5000</v>
      </c>
      <c r="C4">
        <f>C3+B4</f>
        <v>6000</v>
      </c>
      <c r="D4" t="s">
        <v>2911</v>
      </c>
    </row>
    <row r="5" spans="1:4">
      <c r="B5">
        <v>5000</v>
      </c>
      <c r="C5" s="826">
        <f t="shared" ref="C5:C7" si="0">C4+B5</f>
        <v>11000</v>
      </c>
      <c r="D5" s="826" t="s">
        <v>2911</v>
      </c>
    </row>
    <row r="6" spans="1:4">
      <c r="B6">
        <v>2000</v>
      </c>
      <c r="C6" s="826">
        <f t="shared" si="0"/>
        <v>13000</v>
      </c>
      <c r="D6" t="s">
        <v>2910</v>
      </c>
    </row>
    <row r="7" spans="1:4">
      <c r="B7">
        <v>2000</v>
      </c>
      <c r="C7" s="826">
        <f t="shared" si="0"/>
        <v>15000</v>
      </c>
      <c r="D7" s="826" t="s">
        <v>2910</v>
      </c>
    </row>
    <row r="8" spans="1:4">
      <c r="A8" s="828">
        <v>45098</v>
      </c>
      <c r="B8">
        <v>-12700</v>
      </c>
      <c r="D8" t="s">
        <v>2912</v>
      </c>
    </row>
    <row r="9" spans="1:4">
      <c r="C9" s="826">
        <f>C7+B8</f>
        <v>2300</v>
      </c>
      <c r="D9" t="s">
        <v>2916</v>
      </c>
    </row>
    <row r="10" spans="1:4">
      <c r="A10" s="828">
        <v>45106</v>
      </c>
      <c r="B10">
        <v>-1410</v>
      </c>
      <c r="C10" s="82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8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46.8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47" t="s">
        <v>124</v>
      </c>
      <c r="C1" s="847"/>
      <c r="D1" s="851" t="s">
        <v>292</v>
      </c>
      <c r="E1" s="851"/>
      <c r="F1" s="851" t="s">
        <v>341</v>
      </c>
      <c r="G1" s="851"/>
      <c r="H1" s="848" t="s">
        <v>127</v>
      </c>
      <c r="I1" s="848"/>
      <c r="J1" s="849" t="s">
        <v>292</v>
      </c>
      <c r="K1" s="849"/>
      <c r="L1" s="850" t="s">
        <v>520</v>
      </c>
      <c r="M1" s="850"/>
      <c r="N1" s="848" t="s">
        <v>146</v>
      </c>
      <c r="O1" s="848"/>
      <c r="P1" s="849" t="s">
        <v>293</v>
      </c>
      <c r="Q1" s="849"/>
      <c r="R1" s="850" t="s">
        <v>522</v>
      </c>
      <c r="S1" s="850"/>
      <c r="T1" s="836" t="s">
        <v>193</v>
      </c>
      <c r="U1" s="836"/>
      <c r="V1" s="849" t="s">
        <v>292</v>
      </c>
      <c r="W1" s="849"/>
      <c r="X1" s="838" t="s">
        <v>524</v>
      </c>
      <c r="Y1" s="838"/>
      <c r="Z1" s="836" t="s">
        <v>241</v>
      </c>
      <c r="AA1" s="836"/>
      <c r="AB1" s="837" t="s">
        <v>292</v>
      </c>
      <c r="AC1" s="837"/>
      <c r="AD1" s="846" t="s">
        <v>524</v>
      </c>
      <c r="AE1" s="846"/>
      <c r="AF1" s="836" t="s">
        <v>367</v>
      </c>
      <c r="AG1" s="836"/>
      <c r="AH1" s="837" t="s">
        <v>292</v>
      </c>
      <c r="AI1" s="837"/>
      <c r="AJ1" s="838" t="s">
        <v>530</v>
      </c>
      <c r="AK1" s="838"/>
      <c r="AL1" s="836" t="s">
        <v>389</v>
      </c>
      <c r="AM1" s="836"/>
      <c r="AN1" s="844" t="s">
        <v>292</v>
      </c>
      <c r="AO1" s="844"/>
      <c r="AP1" s="842" t="s">
        <v>531</v>
      </c>
      <c r="AQ1" s="842"/>
      <c r="AR1" s="836" t="s">
        <v>416</v>
      </c>
      <c r="AS1" s="836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2" t="s">
        <v>264</v>
      </c>
      <c r="W23" s="8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4"/>
      <c r="W24" s="8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7.399999999999999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0" t="s">
        <v>549</v>
      </c>
      <c r="I1" s="870"/>
      <c r="J1" s="846" t="s">
        <v>515</v>
      </c>
      <c r="K1" s="846"/>
      <c r="L1" s="847" t="s">
        <v>908</v>
      </c>
      <c r="M1" s="847"/>
      <c r="N1" s="870" t="s">
        <v>549</v>
      </c>
      <c r="O1" s="870"/>
      <c r="P1" s="846" t="s">
        <v>515</v>
      </c>
      <c r="Q1" s="846"/>
      <c r="R1" s="847" t="s">
        <v>552</v>
      </c>
      <c r="S1" s="847"/>
      <c r="T1" s="870" t="s">
        <v>549</v>
      </c>
      <c r="U1" s="870"/>
      <c r="V1" s="846" t="s">
        <v>515</v>
      </c>
      <c r="W1" s="846"/>
      <c r="X1" s="847" t="s">
        <v>907</v>
      </c>
      <c r="Y1" s="847"/>
      <c r="Z1" s="870" t="s">
        <v>549</v>
      </c>
      <c r="AA1" s="870"/>
      <c r="AB1" s="846" t="s">
        <v>515</v>
      </c>
      <c r="AC1" s="846"/>
      <c r="AD1" s="847" t="s">
        <v>591</v>
      </c>
      <c r="AE1" s="847"/>
      <c r="AF1" s="870" t="s">
        <v>549</v>
      </c>
      <c r="AG1" s="870"/>
      <c r="AH1" s="846" t="s">
        <v>515</v>
      </c>
      <c r="AI1" s="846"/>
      <c r="AJ1" s="847" t="s">
        <v>906</v>
      </c>
      <c r="AK1" s="847"/>
      <c r="AL1" s="870" t="s">
        <v>626</v>
      </c>
      <c r="AM1" s="870"/>
      <c r="AN1" s="846" t="s">
        <v>627</v>
      </c>
      <c r="AO1" s="846"/>
      <c r="AP1" s="847" t="s">
        <v>621</v>
      </c>
      <c r="AQ1" s="847"/>
      <c r="AR1" s="870" t="s">
        <v>549</v>
      </c>
      <c r="AS1" s="870"/>
      <c r="AT1" s="846" t="s">
        <v>515</v>
      </c>
      <c r="AU1" s="846"/>
      <c r="AV1" s="847" t="s">
        <v>905</v>
      </c>
      <c r="AW1" s="847"/>
      <c r="AX1" s="870" t="s">
        <v>549</v>
      </c>
      <c r="AY1" s="870"/>
      <c r="AZ1" s="846" t="s">
        <v>515</v>
      </c>
      <c r="BA1" s="846"/>
      <c r="BB1" s="847" t="s">
        <v>653</v>
      </c>
      <c r="BC1" s="847"/>
      <c r="BD1" s="870" t="s">
        <v>549</v>
      </c>
      <c r="BE1" s="870"/>
      <c r="BF1" s="846" t="s">
        <v>515</v>
      </c>
      <c r="BG1" s="846"/>
      <c r="BH1" s="847" t="s">
        <v>904</v>
      </c>
      <c r="BI1" s="847"/>
      <c r="BJ1" s="870" t="s">
        <v>549</v>
      </c>
      <c r="BK1" s="870"/>
      <c r="BL1" s="846" t="s">
        <v>515</v>
      </c>
      <c r="BM1" s="846"/>
      <c r="BN1" s="847" t="s">
        <v>921</v>
      </c>
      <c r="BO1" s="847"/>
      <c r="BP1" s="870" t="s">
        <v>549</v>
      </c>
      <c r="BQ1" s="870"/>
      <c r="BR1" s="846" t="s">
        <v>515</v>
      </c>
      <c r="BS1" s="846"/>
      <c r="BT1" s="847" t="s">
        <v>903</v>
      </c>
      <c r="BU1" s="847"/>
      <c r="BV1" s="870" t="s">
        <v>704</v>
      </c>
      <c r="BW1" s="870"/>
      <c r="BX1" s="846" t="s">
        <v>705</v>
      </c>
      <c r="BY1" s="846"/>
      <c r="BZ1" s="847" t="s">
        <v>703</v>
      </c>
      <c r="CA1" s="847"/>
      <c r="CB1" s="870" t="s">
        <v>730</v>
      </c>
      <c r="CC1" s="870"/>
      <c r="CD1" s="846" t="s">
        <v>731</v>
      </c>
      <c r="CE1" s="846"/>
      <c r="CF1" s="847" t="s">
        <v>902</v>
      </c>
      <c r="CG1" s="847"/>
      <c r="CH1" s="870" t="s">
        <v>730</v>
      </c>
      <c r="CI1" s="870"/>
      <c r="CJ1" s="846" t="s">
        <v>731</v>
      </c>
      <c r="CK1" s="846"/>
      <c r="CL1" s="847" t="s">
        <v>748</v>
      </c>
      <c r="CM1" s="847"/>
      <c r="CN1" s="870" t="s">
        <v>730</v>
      </c>
      <c r="CO1" s="870"/>
      <c r="CP1" s="846" t="s">
        <v>731</v>
      </c>
      <c r="CQ1" s="846"/>
      <c r="CR1" s="847" t="s">
        <v>901</v>
      </c>
      <c r="CS1" s="847"/>
      <c r="CT1" s="870" t="s">
        <v>730</v>
      </c>
      <c r="CU1" s="870"/>
      <c r="CV1" s="874" t="s">
        <v>731</v>
      </c>
      <c r="CW1" s="874"/>
      <c r="CX1" s="847" t="s">
        <v>769</v>
      </c>
      <c r="CY1" s="847"/>
      <c r="CZ1" s="870" t="s">
        <v>730</v>
      </c>
      <c r="DA1" s="870"/>
      <c r="DB1" s="874" t="s">
        <v>731</v>
      </c>
      <c r="DC1" s="874"/>
      <c r="DD1" s="847" t="s">
        <v>900</v>
      </c>
      <c r="DE1" s="847"/>
      <c r="DF1" s="870" t="s">
        <v>816</v>
      </c>
      <c r="DG1" s="870"/>
      <c r="DH1" s="874" t="s">
        <v>817</v>
      </c>
      <c r="DI1" s="874"/>
      <c r="DJ1" s="847" t="s">
        <v>809</v>
      </c>
      <c r="DK1" s="847"/>
      <c r="DL1" s="870" t="s">
        <v>816</v>
      </c>
      <c r="DM1" s="870"/>
      <c r="DN1" s="874" t="s">
        <v>731</v>
      </c>
      <c r="DO1" s="874"/>
      <c r="DP1" s="847" t="s">
        <v>899</v>
      </c>
      <c r="DQ1" s="847"/>
      <c r="DR1" s="870" t="s">
        <v>816</v>
      </c>
      <c r="DS1" s="870"/>
      <c r="DT1" s="874" t="s">
        <v>731</v>
      </c>
      <c r="DU1" s="874"/>
      <c r="DV1" s="847" t="s">
        <v>898</v>
      </c>
      <c r="DW1" s="847"/>
      <c r="DX1" s="870" t="s">
        <v>816</v>
      </c>
      <c r="DY1" s="870"/>
      <c r="DZ1" s="874" t="s">
        <v>731</v>
      </c>
      <c r="EA1" s="874"/>
      <c r="EB1" s="847" t="s">
        <v>897</v>
      </c>
      <c r="EC1" s="847"/>
      <c r="ED1" s="870" t="s">
        <v>816</v>
      </c>
      <c r="EE1" s="870"/>
      <c r="EF1" s="874" t="s">
        <v>731</v>
      </c>
      <c r="EG1" s="874"/>
      <c r="EH1" s="847" t="s">
        <v>883</v>
      </c>
      <c r="EI1" s="847"/>
      <c r="EJ1" s="870" t="s">
        <v>816</v>
      </c>
      <c r="EK1" s="870"/>
      <c r="EL1" s="874" t="s">
        <v>936</v>
      </c>
      <c r="EM1" s="874"/>
      <c r="EN1" s="847" t="s">
        <v>922</v>
      </c>
      <c r="EO1" s="847"/>
      <c r="EP1" s="870" t="s">
        <v>816</v>
      </c>
      <c r="EQ1" s="870"/>
      <c r="ER1" s="874" t="s">
        <v>950</v>
      </c>
      <c r="ES1" s="874"/>
      <c r="ET1" s="847" t="s">
        <v>937</v>
      </c>
      <c r="EU1" s="847"/>
      <c r="EV1" s="870" t="s">
        <v>816</v>
      </c>
      <c r="EW1" s="870"/>
      <c r="EX1" s="874" t="s">
        <v>530</v>
      </c>
      <c r="EY1" s="874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D32" sqref="KD32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1" t="s">
        <v>1209</v>
      </c>
      <c r="B1" s="881"/>
      <c r="C1" s="844" t="s">
        <v>292</v>
      </c>
      <c r="D1" s="844"/>
      <c r="E1" s="842" t="s">
        <v>1010</v>
      </c>
      <c r="F1" s="842"/>
      <c r="G1" s="881" t="s">
        <v>1210</v>
      </c>
      <c r="H1" s="881"/>
      <c r="I1" s="844" t="s">
        <v>292</v>
      </c>
      <c r="J1" s="844"/>
      <c r="K1" s="842" t="s">
        <v>1011</v>
      </c>
      <c r="L1" s="842"/>
      <c r="M1" s="881" t="s">
        <v>1211</v>
      </c>
      <c r="N1" s="881"/>
      <c r="O1" s="844" t="s">
        <v>292</v>
      </c>
      <c r="P1" s="844"/>
      <c r="Q1" s="842" t="s">
        <v>1057</v>
      </c>
      <c r="R1" s="842"/>
      <c r="S1" s="881" t="s">
        <v>1212</v>
      </c>
      <c r="T1" s="881"/>
      <c r="U1" s="844" t="s">
        <v>292</v>
      </c>
      <c r="V1" s="844"/>
      <c r="W1" s="842" t="s">
        <v>627</v>
      </c>
      <c r="X1" s="842"/>
      <c r="Y1" s="881" t="s">
        <v>1213</v>
      </c>
      <c r="Z1" s="881"/>
      <c r="AA1" s="844" t="s">
        <v>292</v>
      </c>
      <c r="AB1" s="844"/>
      <c r="AC1" s="842" t="s">
        <v>1084</v>
      </c>
      <c r="AD1" s="842"/>
      <c r="AE1" s="881" t="s">
        <v>1214</v>
      </c>
      <c r="AF1" s="881"/>
      <c r="AG1" s="844" t="s">
        <v>292</v>
      </c>
      <c r="AH1" s="844"/>
      <c r="AI1" s="842" t="s">
        <v>1134</v>
      </c>
      <c r="AJ1" s="842"/>
      <c r="AK1" s="881" t="s">
        <v>1217</v>
      </c>
      <c r="AL1" s="881"/>
      <c r="AM1" s="844" t="s">
        <v>1132</v>
      </c>
      <c r="AN1" s="844"/>
      <c r="AO1" s="842" t="s">
        <v>1133</v>
      </c>
      <c r="AP1" s="842"/>
      <c r="AQ1" s="881" t="s">
        <v>1218</v>
      </c>
      <c r="AR1" s="881"/>
      <c r="AS1" s="844" t="s">
        <v>1132</v>
      </c>
      <c r="AT1" s="844"/>
      <c r="AU1" s="842" t="s">
        <v>1178</v>
      </c>
      <c r="AV1" s="842"/>
      <c r="AW1" s="881" t="s">
        <v>1215</v>
      </c>
      <c r="AX1" s="881"/>
      <c r="AY1" s="842" t="s">
        <v>1241</v>
      </c>
      <c r="AZ1" s="842"/>
      <c r="BA1" s="881" t="s">
        <v>1215</v>
      </c>
      <c r="BB1" s="881"/>
      <c r="BC1" s="844" t="s">
        <v>816</v>
      </c>
      <c r="BD1" s="844"/>
      <c r="BE1" s="842" t="s">
        <v>1208</v>
      </c>
      <c r="BF1" s="842"/>
      <c r="BG1" s="881" t="s">
        <v>1216</v>
      </c>
      <c r="BH1" s="881"/>
      <c r="BI1" s="844" t="s">
        <v>816</v>
      </c>
      <c r="BJ1" s="844"/>
      <c r="BK1" s="842" t="s">
        <v>1208</v>
      </c>
      <c r="BL1" s="842"/>
      <c r="BM1" s="881" t="s">
        <v>1226</v>
      </c>
      <c r="BN1" s="881"/>
      <c r="BO1" s="844" t="s">
        <v>816</v>
      </c>
      <c r="BP1" s="844"/>
      <c r="BQ1" s="842" t="s">
        <v>1244</v>
      </c>
      <c r="BR1" s="842"/>
      <c r="BS1" s="881" t="s">
        <v>1243</v>
      </c>
      <c r="BT1" s="881"/>
      <c r="BU1" s="844" t="s">
        <v>816</v>
      </c>
      <c r="BV1" s="844"/>
      <c r="BW1" s="842" t="s">
        <v>1248</v>
      </c>
      <c r="BX1" s="842"/>
      <c r="BY1" s="881" t="s">
        <v>1270</v>
      </c>
      <c r="BZ1" s="881"/>
      <c r="CA1" s="844" t="s">
        <v>816</v>
      </c>
      <c r="CB1" s="844"/>
      <c r="CC1" s="842" t="s">
        <v>1244</v>
      </c>
      <c r="CD1" s="842"/>
      <c r="CE1" s="881" t="s">
        <v>1291</v>
      </c>
      <c r="CF1" s="881"/>
      <c r="CG1" s="844" t="s">
        <v>816</v>
      </c>
      <c r="CH1" s="844"/>
      <c r="CI1" s="842" t="s">
        <v>1248</v>
      </c>
      <c r="CJ1" s="842"/>
      <c r="CK1" s="881" t="s">
        <v>1307</v>
      </c>
      <c r="CL1" s="881"/>
      <c r="CM1" s="844" t="s">
        <v>816</v>
      </c>
      <c r="CN1" s="844"/>
      <c r="CO1" s="842" t="s">
        <v>1244</v>
      </c>
      <c r="CP1" s="842"/>
      <c r="CQ1" s="881" t="s">
        <v>1335</v>
      </c>
      <c r="CR1" s="881"/>
      <c r="CS1" s="877" t="s">
        <v>816</v>
      </c>
      <c r="CT1" s="877"/>
      <c r="CU1" s="842" t="s">
        <v>1391</v>
      </c>
      <c r="CV1" s="842"/>
      <c r="CW1" s="881" t="s">
        <v>1374</v>
      </c>
      <c r="CX1" s="881"/>
      <c r="CY1" s="877" t="s">
        <v>816</v>
      </c>
      <c r="CZ1" s="877"/>
      <c r="DA1" s="842" t="s">
        <v>1597</v>
      </c>
      <c r="DB1" s="842"/>
      <c r="DC1" s="881" t="s">
        <v>1394</v>
      </c>
      <c r="DD1" s="881"/>
      <c r="DE1" s="877" t="s">
        <v>816</v>
      </c>
      <c r="DF1" s="877"/>
      <c r="DG1" s="842" t="s">
        <v>1491</v>
      </c>
      <c r="DH1" s="842"/>
      <c r="DI1" s="881" t="s">
        <v>1594</v>
      </c>
      <c r="DJ1" s="881"/>
      <c r="DK1" s="877" t="s">
        <v>816</v>
      </c>
      <c r="DL1" s="877"/>
      <c r="DM1" s="842" t="s">
        <v>1391</v>
      </c>
      <c r="DN1" s="842"/>
      <c r="DO1" s="881" t="s">
        <v>1595</v>
      </c>
      <c r="DP1" s="881"/>
      <c r="DQ1" s="877" t="s">
        <v>816</v>
      </c>
      <c r="DR1" s="877"/>
      <c r="DS1" s="842" t="s">
        <v>1590</v>
      </c>
      <c r="DT1" s="842"/>
      <c r="DU1" s="881" t="s">
        <v>1596</v>
      </c>
      <c r="DV1" s="881"/>
      <c r="DW1" s="877" t="s">
        <v>816</v>
      </c>
      <c r="DX1" s="877"/>
      <c r="DY1" s="842" t="s">
        <v>1616</v>
      </c>
      <c r="DZ1" s="842"/>
      <c r="EA1" s="876" t="s">
        <v>1611</v>
      </c>
      <c r="EB1" s="876"/>
      <c r="EC1" s="877" t="s">
        <v>816</v>
      </c>
      <c r="ED1" s="877"/>
      <c r="EE1" s="842" t="s">
        <v>1590</v>
      </c>
      <c r="EF1" s="842"/>
      <c r="EG1" s="361"/>
      <c r="EH1" s="876" t="s">
        <v>1641</v>
      </c>
      <c r="EI1" s="876"/>
      <c r="EJ1" s="877" t="s">
        <v>816</v>
      </c>
      <c r="EK1" s="877"/>
      <c r="EL1" s="842" t="s">
        <v>1675</v>
      </c>
      <c r="EM1" s="842"/>
      <c r="EN1" s="876" t="s">
        <v>1666</v>
      </c>
      <c r="EO1" s="876"/>
      <c r="EP1" s="877" t="s">
        <v>816</v>
      </c>
      <c r="EQ1" s="877"/>
      <c r="ER1" s="842" t="s">
        <v>1715</v>
      </c>
      <c r="ES1" s="842"/>
      <c r="ET1" s="876" t="s">
        <v>1708</v>
      </c>
      <c r="EU1" s="876"/>
      <c r="EV1" s="877" t="s">
        <v>816</v>
      </c>
      <c r="EW1" s="877"/>
      <c r="EX1" s="842" t="s">
        <v>1616</v>
      </c>
      <c r="EY1" s="842"/>
      <c r="EZ1" s="876" t="s">
        <v>1743</v>
      </c>
      <c r="FA1" s="876"/>
      <c r="FB1" s="877" t="s">
        <v>816</v>
      </c>
      <c r="FC1" s="877"/>
      <c r="FD1" s="842" t="s">
        <v>1597</v>
      </c>
      <c r="FE1" s="842"/>
      <c r="FF1" s="876" t="s">
        <v>1782</v>
      </c>
      <c r="FG1" s="876"/>
      <c r="FH1" s="877" t="s">
        <v>816</v>
      </c>
      <c r="FI1" s="877"/>
      <c r="FJ1" s="842" t="s">
        <v>1391</v>
      </c>
      <c r="FK1" s="842"/>
      <c r="FL1" s="876" t="s">
        <v>1817</v>
      </c>
      <c r="FM1" s="876"/>
      <c r="FN1" s="877" t="s">
        <v>816</v>
      </c>
      <c r="FO1" s="877"/>
      <c r="FP1" s="842" t="s">
        <v>1864</v>
      </c>
      <c r="FQ1" s="842"/>
      <c r="FR1" s="876" t="s">
        <v>1853</v>
      </c>
      <c r="FS1" s="876"/>
      <c r="FT1" s="877" t="s">
        <v>816</v>
      </c>
      <c r="FU1" s="877"/>
      <c r="FV1" s="842" t="s">
        <v>1864</v>
      </c>
      <c r="FW1" s="842"/>
      <c r="FX1" s="876" t="s">
        <v>1997</v>
      </c>
      <c r="FY1" s="876"/>
      <c r="FZ1" s="877" t="s">
        <v>816</v>
      </c>
      <c r="GA1" s="877"/>
      <c r="GB1" s="842" t="s">
        <v>1616</v>
      </c>
      <c r="GC1" s="842"/>
      <c r="GD1" s="876" t="s">
        <v>1998</v>
      </c>
      <c r="GE1" s="876"/>
      <c r="GF1" s="877" t="s">
        <v>816</v>
      </c>
      <c r="GG1" s="877"/>
      <c r="GH1" s="842" t="s">
        <v>1590</v>
      </c>
      <c r="GI1" s="842"/>
      <c r="GJ1" s="876" t="s">
        <v>2007</v>
      </c>
      <c r="GK1" s="876"/>
      <c r="GL1" s="877" t="s">
        <v>816</v>
      </c>
      <c r="GM1" s="877"/>
      <c r="GN1" s="842" t="s">
        <v>1590</v>
      </c>
      <c r="GO1" s="842"/>
      <c r="GP1" s="876" t="s">
        <v>2049</v>
      </c>
      <c r="GQ1" s="876"/>
      <c r="GR1" s="877" t="s">
        <v>816</v>
      </c>
      <c r="GS1" s="877"/>
      <c r="GT1" s="842" t="s">
        <v>1675</v>
      </c>
      <c r="GU1" s="842"/>
      <c r="GV1" s="876" t="s">
        <v>2083</v>
      </c>
      <c r="GW1" s="876"/>
      <c r="GX1" s="877" t="s">
        <v>816</v>
      </c>
      <c r="GY1" s="877"/>
      <c r="GZ1" s="842" t="s">
        <v>2122</v>
      </c>
      <c r="HA1" s="842"/>
      <c r="HB1" s="876" t="s">
        <v>2142</v>
      </c>
      <c r="HC1" s="876"/>
      <c r="HD1" s="877" t="s">
        <v>816</v>
      </c>
      <c r="HE1" s="877"/>
      <c r="HF1" s="842" t="s">
        <v>1715</v>
      </c>
      <c r="HG1" s="842"/>
      <c r="HH1" s="876" t="s">
        <v>2155</v>
      </c>
      <c r="HI1" s="876"/>
      <c r="HJ1" s="877" t="s">
        <v>816</v>
      </c>
      <c r="HK1" s="877"/>
      <c r="HL1" s="842" t="s">
        <v>1391</v>
      </c>
      <c r="HM1" s="842"/>
      <c r="HN1" s="876" t="s">
        <v>2201</v>
      </c>
      <c r="HO1" s="876"/>
      <c r="HP1" s="877" t="s">
        <v>816</v>
      </c>
      <c r="HQ1" s="877"/>
      <c r="HR1" s="842" t="s">
        <v>1391</v>
      </c>
      <c r="HS1" s="842"/>
      <c r="HT1" s="876" t="s">
        <v>2243</v>
      </c>
      <c r="HU1" s="876"/>
      <c r="HV1" s="877" t="s">
        <v>816</v>
      </c>
      <c r="HW1" s="877"/>
      <c r="HX1" s="842" t="s">
        <v>1616</v>
      </c>
      <c r="HY1" s="842"/>
      <c r="HZ1" s="876" t="s">
        <v>2300</v>
      </c>
      <c r="IA1" s="876"/>
      <c r="IB1" s="877" t="s">
        <v>816</v>
      </c>
      <c r="IC1" s="877"/>
      <c r="ID1" s="842" t="s">
        <v>1715</v>
      </c>
      <c r="IE1" s="842"/>
      <c r="IF1" s="876" t="s">
        <v>2367</v>
      </c>
      <c r="IG1" s="876"/>
      <c r="IH1" s="877" t="s">
        <v>816</v>
      </c>
      <c r="II1" s="877"/>
      <c r="IJ1" s="842" t="s">
        <v>1590</v>
      </c>
      <c r="IK1" s="842"/>
      <c r="IL1" s="876" t="s">
        <v>2443</v>
      </c>
      <c r="IM1" s="876"/>
      <c r="IN1" s="877" t="s">
        <v>816</v>
      </c>
      <c r="IO1" s="877"/>
      <c r="IP1" s="842" t="s">
        <v>1616</v>
      </c>
      <c r="IQ1" s="842"/>
      <c r="IR1" s="876" t="s">
        <v>2661</v>
      </c>
      <c r="IS1" s="876"/>
      <c r="IT1" s="877" t="s">
        <v>816</v>
      </c>
      <c r="IU1" s="877"/>
      <c r="IV1" s="842" t="s">
        <v>1748</v>
      </c>
      <c r="IW1" s="842"/>
      <c r="IX1" s="876" t="s">
        <v>2660</v>
      </c>
      <c r="IY1" s="876"/>
      <c r="IZ1" s="877" t="s">
        <v>816</v>
      </c>
      <c r="JA1" s="877"/>
      <c r="JB1" s="842" t="s">
        <v>1864</v>
      </c>
      <c r="JC1" s="842"/>
      <c r="JD1" s="876" t="s">
        <v>2707</v>
      </c>
      <c r="JE1" s="876"/>
      <c r="JF1" s="877" t="s">
        <v>816</v>
      </c>
      <c r="JG1" s="877"/>
      <c r="JH1" s="842" t="s">
        <v>1748</v>
      </c>
      <c r="JI1" s="84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0" t="s">
        <v>1911</v>
      </c>
      <c r="IY2" s="268">
        <f>SUM(IY5:IY25)</f>
        <v>531570.16299999994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6" t="s">
        <v>1911</v>
      </c>
      <c r="JE2" s="268">
        <f>SUM(JE5:JE27)</f>
        <v>550068.9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400883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290922.7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301431.5</v>
      </c>
      <c r="JX2" s="796" t="s">
        <v>295</v>
      </c>
      <c r="JY2" s="492">
        <f>SUM(JY4:JY19)</f>
        <v>17404.239999999998</v>
      </c>
      <c r="JZ2" s="334" t="s">
        <v>296</v>
      </c>
      <c r="KA2" s="273">
        <f>JY2+JW2-KC2</f>
        <v>7536.3999999999651</v>
      </c>
      <c r="KB2" s="796" t="s">
        <v>1911</v>
      </c>
      <c r="KC2" s="363">
        <f>SUM(KC3:KC27)</f>
        <v>311299.34000000003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5412.0003333334134</v>
      </c>
      <c r="IX3" s="766"/>
      <c r="IY3" s="363"/>
      <c r="IZ3" s="654"/>
      <c r="JA3" s="492"/>
      <c r="JB3" s="616" t="s">
        <v>2397</v>
      </c>
      <c r="JC3" s="273">
        <f>JC2-JA30-JA29</f>
        <v>5095.8329999999251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-1.1000000000000001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-1.1000000000000001</v>
      </c>
      <c r="JY3" s="492"/>
      <c r="JZ3" s="796" t="s">
        <v>2397</v>
      </c>
      <c r="KA3" s="273">
        <f>KA2-JY22-JY21</f>
        <v>1558.1799999999653</v>
      </c>
      <c r="KB3" s="796" t="s">
        <v>2855</v>
      </c>
      <c r="KC3" s="203">
        <f>$IA$6</f>
        <v>-1.1000000000000001</v>
      </c>
      <c r="KD3" s="607"/>
    </row>
    <row r="4" spans="1:291" ht="12.75" customHeight="1" thickBot="1">
      <c r="A4" s="839" t="s">
        <v>991</v>
      </c>
      <c r="B4" s="839"/>
      <c r="E4" s="170" t="s">
        <v>233</v>
      </c>
      <c r="F4" s="174">
        <f>F3-F5</f>
        <v>17</v>
      </c>
      <c r="G4" s="839" t="s">
        <v>991</v>
      </c>
      <c r="H4" s="8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2897.9403333334135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3741.5129999999253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1.7889999999642896</v>
      </c>
      <c r="KB4" s="796" t="s">
        <v>2797</v>
      </c>
      <c r="KC4" s="268">
        <f>-71000-140000</f>
        <v>-211000</v>
      </c>
      <c r="KD4" s="607"/>
    </row>
    <row r="5" spans="1:291">
      <c r="A5" s="839"/>
      <c r="B5" s="839"/>
      <c r="E5" s="170" t="s">
        <v>352</v>
      </c>
      <c r="F5" s="174">
        <f>SUM(F15:F58)</f>
        <v>12750</v>
      </c>
      <c r="G5" s="839"/>
      <c r="H5" s="8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0.48700000007738709</v>
      </c>
      <c r="IX5" s="570" t="s">
        <v>2345</v>
      </c>
      <c r="IY5" s="268">
        <f>$IA$6</f>
        <v>-1.1000000000000001</v>
      </c>
      <c r="IZ5" s="616" t="s">
        <v>2664</v>
      </c>
      <c r="JA5" s="541">
        <v>-71</v>
      </c>
      <c r="JB5" s="616" t="s">
        <v>1203</v>
      </c>
      <c r="JC5" s="286">
        <f>JC2-JC6</f>
        <v>-3.9080000000722066</v>
      </c>
      <c r="JD5" s="616" t="s">
        <v>2345</v>
      </c>
      <c r="JE5" s="268">
        <f>$IA$6</f>
        <v>-1.1000000000000001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-1.1000000000000001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SUM(KA6:KA43)</f>
        <v>7534.6110000000008</v>
      </c>
      <c r="KB5" s="801" t="s">
        <v>2678</v>
      </c>
      <c r="KC5" s="442">
        <v>-77000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800" t="s">
        <v>2677</v>
      </c>
      <c r="KC6" s="268">
        <v>-4000</v>
      </c>
      <c r="KD6" s="607"/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796" t="s">
        <v>2814</v>
      </c>
      <c r="KC7" s="268">
        <v>497074</v>
      </c>
      <c r="KD7" s="606">
        <v>45112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320" t="s">
        <v>2467</v>
      </c>
      <c r="KC8" s="359">
        <v>61</v>
      </c>
      <c r="KD8" s="606">
        <v>45107</v>
      </c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2908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>
        <v>45103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2918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2688</v>
      </c>
      <c r="KA11" s="796">
        <f>259.2+410.4</f>
        <v>669.59999999999991</v>
      </c>
      <c r="KB11" s="799" t="s">
        <v>2798</v>
      </c>
      <c r="KC11" s="268">
        <v>2600</v>
      </c>
      <c r="KD11" s="606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245" t="s">
        <v>2866</v>
      </c>
      <c r="KA12" s="492">
        <v>1347.2</v>
      </c>
      <c r="KB12" s="800" t="s">
        <v>2799</v>
      </c>
      <c r="KC12" s="268">
        <v>672</v>
      </c>
      <c r="KD12" s="606">
        <v>45107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2867</v>
      </c>
      <c r="KA13" s="492">
        <v>1730.87</v>
      </c>
      <c r="KB13" s="800" t="s">
        <v>2800</v>
      </c>
      <c r="KC13" s="268">
        <v>1338</v>
      </c>
      <c r="KD13" s="606">
        <v>45107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7" t="s">
        <v>2186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2837</v>
      </c>
      <c r="KA14" s="52"/>
      <c r="KB14" s="800" t="s">
        <v>2806</v>
      </c>
      <c r="KC14" s="268">
        <v>100408</v>
      </c>
      <c r="KD14" s="606">
        <v>45112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9" t="s">
        <v>1504</v>
      </c>
      <c r="DP15" s="89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2929</v>
      </c>
      <c r="JY15" s="726">
        <v>65.16</v>
      </c>
      <c r="JZ15" s="345" t="s">
        <v>2538</v>
      </c>
      <c r="KA15" s="52"/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2905</v>
      </c>
      <c r="JY16" s="726">
        <v>24.55</v>
      </c>
      <c r="JZ16" s="345" t="s">
        <v>2553</v>
      </c>
      <c r="KA16" s="61">
        <v>69.209999999999994</v>
      </c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9" t="s">
        <v>2919</v>
      </c>
      <c r="JY17" s="726">
        <v>13.23</v>
      </c>
      <c r="JZ17" s="345" t="s">
        <v>2710</v>
      </c>
      <c r="KA17" s="61"/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2861</v>
      </c>
      <c r="JY18" s="726"/>
      <c r="JZ18" s="345" t="s">
        <v>2927</v>
      </c>
      <c r="KA18" s="61">
        <v>30</v>
      </c>
      <c r="KB18" s="801" t="s">
        <v>2685</v>
      </c>
      <c r="KC18" s="2">
        <v>250</v>
      </c>
      <c r="KD18" s="606">
        <v>45101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9" t="s">
        <v>1474</v>
      </c>
      <c r="DJ19" s="89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2623</v>
      </c>
      <c r="KA19" s="534" t="s">
        <v>2895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1195</v>
      </c>
      <c r="KA20" s="61">
        <f>15+6.5</f>
        <v>21.5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2811</v>
      </c>
      <c r="KA21" s="61">
        <f>9</f>
        <v>9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2" t="s">
        <v>507</v>
      </c>
      <c r="N22" s="882"/>
      <c r="Q22" s="166" t="s">
        <v>365</v>
      </c>
      <c r="S22" s="882" t="s">
        <v>507</v>
      </c>
      <c r="T22" s="88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6" t="s">
        <v>2171</v>
      </c>
      <c r="IU22" s="836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2869</v>
      </c>
      <c r="JY22" s="273">
        <f>SUM(KA12:KA14)</f>
        <v>3078.0699999999997</v>
      </c>
      <c r="JZ22" s="345" t="s">
        <v>2783</v>
      </c>
      <c r="KA22" s="203">
        <v>64</v>
      </c>
      <c r="KB22" s="823" t="s">
        <v>2904</v>
      </c>
      <c r="KC22" s="61">
        <v>73.44</v>
      </c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0" t="s">
        <v>990</v>
      </c>
      <c r="N23" s="880"/>
      <c r="Q23" s="166" t="s">
        <v>369</v>
      </c>
      <c r="S23" s="880" t="s">
        <v>990</v>
      </c>
      <c r="T23" s="880"/>
      <c r="W23" s="244" t="s">
        <v>1019</v>
      </c>
      <c r="X23" s="142">
        <v>0</v>
      </c>
      <c r="Y23" s="882" t="s">
        <v>507</v>
      </c>
      <c r="Z23" s="88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2171</v>
      </c>
      <c r="HK23" s="83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6" t="s">
        <v>2171</v>
      </c>
      <c r="HW23" s="83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2874</v>
      </c>
      <c r="KA23" s="203"/>
      <c r="KB23" s="802" t="s">
        <v>2423</v>
      </c>
      <c r="KC23" s="61"/>
    </row>
    <row r="24" spans="1:290">
      <c r="A24" s="882" t="s">
        <v>507</v>
      </c>
      <c r="B24" s="882"/>
      <c r="E24" s="164" t="s">
        <v>237</v>
      </c>
      <c r="F24" s="166"/>
      <c r="G24" s="882" t="s">
        <v>507</v>
      </c>
      <c r="H24" s="882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80" t="s">
        <v>990</v>
      </c>
      <c r="Z24" s="880"/>
      <c r="AC24"/>
      <c r="AE24" s="882" t="s">
        <v>507</v>
      </c>
      <c r="AF24" s="882"/>
      <c r="AI24"/>
      <c r="AK24" s="882" t="s">
        <v>507</v>
      </c>
      <c r="AL24" s="88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8" t="s">
        <v>1536</v>
      </c>
      <c r="EF24" s="87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6" t="s">
        <v>2166</v>
      </c>
      <c r="JY24" s="2">
        <f>SUM(KA9:KA10)</f>
        <v>72.240000000000009</v>
      </c>
      <c r="JZ24" s="345" t="s">
        <v>2366</v>
      </c>
      <c r="KA24" s="61">
        <f>16.3</f>
        <v>16.3</v>
      </c>
      <c r="KB24" s="825" t="s">
        <v>2907</v>
      </c>
      <c r="KC24" s="61">
        <v>90</v>
      </c>
    </row>
    <row r="25" spans="1:290">
      <c r="A25" s="880" t="s">
        <v>990</v>
      </c>
      <c r="B25" s="880"/>
      <c r="E25" s="164" t="s">
        <v>139</v>
      </c>
      <c r="F25" s="166"/>
      <c r="G25" s="880" t="s">
        <v>990</v>
      </c>
      <c r="H25" s="880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80" t="s">
        <v>990</v>
      </c>
      <c r="AF25" s="880"/>
      <c r="AI25" s="245" t="s">
        <v>1101</v>
      </c>
      <c r="AJ25" s="142">
        <v>30</v>
      </c>
      <c r="AK25" s="880" t="s">
        <v>990</v>
      </c>
      <c r="AL25" s="8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0"/>
      <c r="BH25" s="880"/>
      <c r="BK25" s="266" t="s">
        <v>1222</v>
      </c>
      <c r="BL25" s="205">
        <v>48.54</v>
      </c>
      <c r="BM25" s="880"/>
      <c r="BN25" s="880"/>
      <c r="BQ25" s="266" t="s">
        <v>1051</v>
      </c>
      <c r="BR25" s="205">
        <v>50.15</v>
      </c>
      <c r="BS25" s="880" t="s">
        <v>1245</v>
      </c>
      <c r="BT25" s="880"/>
      <c r="BW25" s="266" t="s">
        <v>1051</v>
      </c>
      <c r="BX25" s="205">
        <v>48.54</v>
      </c>
      <c r="BY25" s="880"/>
      <c r="BZ25" s="880"/>
      <c r="CC25" s="266" t="s">
        <v>1051</v>
      </c>
      <c r="CD25" s="205">
        <v>142.91</v>
      </c>
      <c r="CE25" s="880"/>
      <c r="CF25" s="880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6" t="s">
        <v>2171</v>
      </c>
      <c r="IC25" s="83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SUM(KA15:KA24)</f>
        <v>210.01</v>
      </c>
      <c r="JZ25" s="337" t="s">
        <v>2909</v>
      </c>
      <c r="KA25" s="61">
        <v>80</v>
      </c>
      <c r="KB25" s="829" t="s">
        <v>2917</v>
      </c>
      <c r="KC25" s="61">
        <v>200</v>
      </c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5" t="s">
        <v>1536</v>
      </c>
      <c r="DZ26" s="8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8" t="s">
        <v>1536</v>
      </c>
      <c r="ES26" s="878"/>
      <c r="ET26" s="1" t="s">
        <v>1703</v>
      </c>
      <c r="EU26" s="272">
        <v>20000</v>
      </c>
      <c r="EW26" s="87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2165</v>
      </c>
      <c r="JY26" s="2">
        <f>SUM(KA25:KA30)</f>
        <v>300.73</v>
      </c>
      <c r="JZ26" s="337" t="s">
        <v>2930</v>
      </c>
      <c r="KA26" s="61">
        <v>175</v>
      </c>
      <c r="KB26" s="830" t="s">
        <v>2926</v>
      </c>
      <c r="KC26" s="61">
        <v>30</v>
      </c>
    </row>
    <row r="27" spans="1:290">
      <c r="A27" s="859"/>
      <c r="B27" s="859"/>
      <c r="F27" s="194"/>
      <c r="G27" s="859"/>
      <c r="H27" s="859"/>
      <c r="K27"/>
      <c r="M27" s="885" t="s">
        <v>506</v>
      </c>
      <c r="N27" s="885"/>
      <c r="Q27" s="244" t="s">
        <v>1019</v>
      </c>
      <c r="R27" s="142">
        <v>0</v>
      </c>
      <c r="S27" s="885" t="s">
        <v>506</v>
      </c>
      <c r="T27" s="885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85" t="s">
        <v>506</v>
      </c>
      <c r="AF27" s="8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8" t="s">
        <v>1536</v>
      </c>
      <c r="EY27" s="87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6" t="s">
        <v>2171</v>
      </c>
      <c r="HQ27" s="83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X27" s="337" t="s">
        <v>2823</v>
      </c>
      <c r="JY27" s="2">
        <f>SUM(KA27:KA30)</f>
        <v>45.73</v>
      </c>
      <c r="JZ27" s="337" t="s">
        <v>1533</v>
      </c>
      <c r="KA27" s="61">
        <v>45.73</v>
      </c>
      <c r="KC27" s="61"/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85" t="s">
        <v>992</v>
      </c>
      <c r="N28" s="885"/>
      <c r="Q28" s="244" t="s">
        <v>1073</v>
      </c>
      <c r="R28" s="205">
        <v>200</v>
      </c>
      <c r="S28" s="885" t="s">
        <v>992</v>
      </c>
      <c r="T28" s="885"/>
      <c r="W28" s="143" t="s">
        <v>1016</v>
      </c>
      <c r="X28" s="142">
        <v>61.35</v>
      </c>
      <c r="Y28" s="885" t="s">
        <v>506</v>
      </c>
      <c r="Z28" s="885"/>
      <c r="AC28" s="219" t="s">
        <v>1088</v>
      </c>
      <c r="AD28" s="219">
        <f>53+207+63</f>
        <v>323</v>
      </c>
      <c r="AE28" s="885" t="s">
        <v>992</v>
      </c>
      <c r="AF28" s="8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8" t="s">
        <v>1747</v>
      </c>
      <c r="FE28" s="87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6" t="s">
        <v>2171</v>
      </c>
      <c r="JA28" s="836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802" t="s">
        <v>2480</v>
      </c>
      <c r="KC28" s="61"/>
    </row>
    <row r="29" spans="1:290">
      <c r="A29" s="885" t="s">
        <v>506</v>
      </c>
      <c r="B29" s="885"/>
      <c r="E29" s="193" t="s">
        <v>282</v>
      </c>
      <c r="F29" s="194"/>
      <c r="G29" s="885" t="s">
        <v>506</v>
      </c>
      <c r="H29" s="885"/>
      <c r="K29" s="143" t="s">
        <v>1016</v>
      </c>
      <c r="L29" s="142">
        <v>0</v>
      </c>
      <c r="M29" s="884" t="s">
        <v>93</v>
      </c>
      <c r="N29" s="884"/>
      <c r="Q29" s="244" t="s">
        <v>1050</v>
      </c>
      <c r="R29" s="142">
        <v>0</v>
      </c>
      <c r="S29" s="884" t="s">
        <v>93</v>
      </c>
      <c r="T29" s="884"/>
      <c r="W29" s="143" t="s">
        <v>1015</v>
      </c>
      <c r="X29" s="142">
        <v>64</v>
      </c>
      <c r="Y29" s="885" t="s">
        <v>992</v>
      </c>
      <c r="Z29" s="885"/>
      <c r="AC29" s="219" t="s">
        <v>1089</v>
      </c>
      <c r="AD29" s="219">
        <f>63+46</f>
        <v>109</v>
      </c>
      <c r="AE29" s="884" t="s">
        <v>93</v>
      </c>
      <c r="AF29" s="8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8" t="s">
        <v>1536</v>
      </c>
      <c r="EM29" s="87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61"/>
      <c r="KB29" s="796" t="s">
        <v>506</v>
      </c>
    </row>
    <row r="30" spans="1:290">
      <c r="A30" s="885" t="s">
        <v>992</v>
      </c>
      <c r="B30" s="885"/>
      <c r="E30" s="193" t="s">
        <v>372</v>
      </c>
      <c r="F30" s="194"/>
      <c r="G30" s="885" t="s">
        <v>992</v>
      </c>
      <c r="H30" s="885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84" t="s">
        <v>93</v>
      </c>
      <c r="Z30" s="88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8" t="s">
        <v>1747</v>
      </c>
      <c r="FK30" s="87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337" t="s">
        <v>1863</v>
      </c>
      <c r="KA30" s="533"/>
      <c r="KB30" s="796" t="s">
        <v>93</v>
      </c>
    </row>
    <row r="31" spans="1:290" ht="12.75" customHeight="1">
      <c r="A31" s="884" t="s">
        <v>93</v>
      </c>
      <c r="B31" s="884"/>
      <c r="E31" s="193" t="s">
        <v>1007</v>
      </c>
      <c r="F31" s="170"/>
      <c r="G31" s="884" t="s">
        <v>93</v>
      </c>
      <c r="H31" s="884"/>
      <c r="K31" s="143" t="s">
        <v>1014</v>
      </c>
      <c r="L31" s="142">
        <v>50.01</v>
      </c>
      <c r="M31" s="883" t="s">
        <v>1001</v>
      </c>
      <c r="N31" s="883"/>
      <c r="Q31" s="143" t="s">
        <v>1052</v>
      </c>
      <c r="R31" s="142">
        <v>26</v>
      </c>
      <c r="S31" s="883" t="s">
        <v>1001</v>
      </c>
      <c r="T31" s="883"/>
      <c r="W31"/>
      <c r="Y31" s="859" t="s">
        <v>385</v>
      </c>
      <c r="Z31" s="859"/>
      <c r="AC31" s="142" t="s">
        <v>1090</v>
      </c>
      <c r="AD31" s="142">
        <v>10</v>
      </c>
      <c r="AE31" s="883" t="s">
        <v>1001</v>
      </c>
      <c r="AF31" s="88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796" t="s">
        <v>2717</v>
      </c>
      <c r="KA31" s="78"/>
      <c r="KB31" s="796" t="s">
        <v>1034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80" t="s">
        <v>243</v>
      </c>
      <c r="N32" s="880"/>
      <c r="Q32" s="143" t="s">
        <v>1051</v>
      </c>
      <c r="R32" s="142">
        <v>55</v>
      </c>
      <c r="S32" s="880" t="s">
        <v>243</v>
      </c>
      <c r="T32" s="880"/>
      <c r="W32" s="243" t="s">
        <v>1072</v>
      </c>
      <c r="X32" s="243">
        <v>0</v>
      </c>
      <c r="Y32" s="883" t="s">
        <v>1001</v>
      </c>
      <c r="Z32" s="883"/>
      <c r="AE32" s="880" t="s">
        <v>243</v>
      </c>
      <c r="AF32" s="8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8" t="s">
        <v>1438</v>
      </c>
      <c r="DP32" s="88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6" t="s">
        <v>2171</v>
      </c>
      <c r="IO32" s="83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Z32" s="9" t="s">
        <v>2197</v>
      </c>
      <c r="KA32" s="534">
        <f>201</f>
        <v>201</v>
      </c>
    </row>
    <row r="33" spans="1:291">
      <c r="A33" s="883" t="s">
        <v>1001</v>
      </c>
      <c r="B33" s="883"/>
      <c r="C33" s="3"/>
      <c r="D33" s="3"/>
      <c r="E33" s="246"/>
      <c r="F33" s="246"/>
      <c r="G33" s="883" t="s">
        <v>1001</v>
      </c>
      <c r="H33" s="883"/>
      <c r="K33" s="243" t="s">
        <v>1021</v>
      </c>
      <c r="L33" s="243"/>
      <c r="M33" s="886" t="s">
        <v>1034</v>
      </c>
      <c r="N33" s="886"/>
      <c r="Q33" s="143" t="s">
        <v>1016</v>
      </c>
      <c r="R33" s="142">
        <v>77.239999999999995</v>
      </c>
      <c r="S33" s="886" t="s">
        <v>1034</v>
      </c>
      <c r="T33" s="886"/>
      <c r="Y33" s="880" t="s">
        <v>243</v>
      </c>
      <c r="Z33" s="880"/>
      <c r="AC33" s="197" t="s">
        <v>1012</v>
      </c>
      <c r="AD33" s="142">
        <v>350</v>
      </c>
      <c r="AE33" s="886" t="s">
        <v>1034</v>
      </c>
      <c r="AF33" s="8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1" t="s">
        <v>1411</v>
      </c>
      <c r="DB33" s="8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X33" s="341" t="s">
        <v>2888</v>
      </c>
      <c r="JY33" s="353">
        <v>0</v>
      </c>
      <c r="JZ33" s="412">
        <v>24.07</v>
      </c>
      <c r="KA33" s="534"/>
    </row>
    <row r="34" spans="1:291">
      <c r="A34" s="880" t="s">
        <v>243</v>
      </c>
      <c r="B34" s="880"/>
      <c r="E34" s="170"/>
      <c r="F34" s="170"/>
      <c r="G34" s="880" t="s">
        <v>243</v>
      </c>
      <c r="H34" s="8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6" t="s">
        <v>1034</v>
      </c>
      <c r="Z34" s="8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Y34" s="494"/>
      <c r="JZ34" s="386" t="s">
        <v>1411</v>
      </c>
      <c r="KA34" s="408">
        <f>JW19+JY33+JY7-KC18</f>
        <v>50</v>
      </c>
      <c r="KB34" s="796" t="s">
        <v>2766</v>
      </c>
    </row>
    <row r="35" spans="1:291" ht="14.25" customHeight="1">
      <c r="A35" s="887" t="s">
        <v>342</v>
      </c>
      <c r="B35" s="887"/>
      <c r="E35" s="187" t="s">
        <v>368</v>
      </c>
      <c r="F35" s="170"/>
      <c r="G35" s="887" t="s">
        <v>342</v>
      </c>
      <c r="H35" s="8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Z35" s="796">
        <v>34</v>
      </c>
      <c r="KA35" s="824" t="s">
        <v>2902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3" t="s">
        <v>1536</v>
      </c>
      <c r="DT37" s="89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  <c r="JZ38" s="409"/>
      <c r="KA38" s="543"/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8" t="s">
        <v>1438</v>
      </c>
      <c r="DJ40" s="88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6" t="s">
        <v>2171</v>
      </c>
      <c r="II40" s="83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2928</v>
      </c>
      <c r="KA41" s="796">
        <v>21.81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  <c r="JZ42" s="796" t="s">
        <v>2906</v>
      </c>
      <c r="KA42" s="796">
        <v>31.001000000000001</v>
      </c>
      <c r="KD42" s="814"/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/>
      <c r="KA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  <c r="JZ47" s="814"/>
      <c r="KA47" s="814"/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7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7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7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7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  <c r="KC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2023-07-05T14:36:55Z</dcterms:modified>
</cp:coreProperties>
</file>