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A626F70-B75A-4FA9-8DDC-DA85DE9BFB2D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state="hidden" r:id="rId10"/>
    <sheet name="wife100k" sheetId="43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S37" i="32" l="1"/>
  <c r="MU18" i="32" l="1"/>
  <c r="MU17" i="32"/>
  <c r="MU36" i="32"/>
  <c r="MU15" i="32"/>
  <c r="MS22" i="32" l="1"/>
  <c r="MU32" i="32" l="1"/>
  <c r="MS34" i="32" s="1"/>
  <c r="MS15" i="32" l="1"/>
  <c r="MS2" i="32" s="1"/>
  <c r="MS33" i="32"/>
  <c r="MO40" i="32"/>
  <c r="MU38" i="32"/>
  <c r="MW3" i="32"/>
  <c r="MS36" i="32"/>
  <c r="MW2" i="32"/>
  <c r="MS30" i="32"/>
  <c r="MS31" i="32"/>
  <c r="MS32" i="32"/>
  <c r="MS35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I4" i="28" l="1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<sst xmlns="http://schemas.openxmlformats.org/spreadsheetml/2006/main" count="8430" uniqueCount="3470">
  <si>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</si>
  <si>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</si>
  <si>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</si>
  <si>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</si>
  <si>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</si>
  <si>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</si>
  <si>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</si>
  <si>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</si>
  <si>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</si>
  <si>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</si>
  <si>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</si>
  <si>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</si>
  <si>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</si>
  <si>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</si>
  <si>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</si>
  <si>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</si>
  <si>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</si>
  <si>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</si>
  <si>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</si>
  <si>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</si>
  <si>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</si>
  <si>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</si>
  <si>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</si>
  <si>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</si>
  <si>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</si>
  <si>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</si>
  <si>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</si>
  <si>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</si>
  <si>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</si>
  <si>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</si>
  <si>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</si>
  <si>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</si>
  <si>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</si>
  <si>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</si>
  <si>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</si>
  <si>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</si>
  <si>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</si>
  <si>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</si>
  <si>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</si>
  <si>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</si>
  <si>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</si>
  <si>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</si>
  <si>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</si>
  <si>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</si>
  <si>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</si>
  <si>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</si>
  <si>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</si>
  <si>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</si>
  <si>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</si>
  <si>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</si>
  <si>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</si>
  <si>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</si>
  <si>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</si>
  <si>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</si>
  <si>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</si>
  <si>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</si>
  <si>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</si>
  <si>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</si>
  <si>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</si>
  <si>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</si>
  <si>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</si>
  <si>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</si>
  <si>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</si>
  <si>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</si>
  <si>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</si>
  <si>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</si>
  <si>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</si>
  <si>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</si>
  <si>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</si>
  <si>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</si>
  <si>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</si>
  <si>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</si>
  <si>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</si>
  <si>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</si>
  <si>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</si>
  <si>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</si>
  <si>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</si>
  <si>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</si>
  <si>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</si>
  <si>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</si>
  <si>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</si>
  <si>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</si>
  <si>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</si>
  <si>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</si>
  <si>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</si>
  <si>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</si>
  <si>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</si>
  <si>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</si>
  <si>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</si>
  <si>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</si>
  <si>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</si>
  <si>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</si>
  <si>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</si>
  <si>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</si>
  <si>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</si>
  <si>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</si>
  <si>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</si>
  <si>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</si>
  <si>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</si>
  <si>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</si>
  <si>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</si>
  <si>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</si>
  <si>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</si>
  <si>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</si>
  <si>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</si>
  <si>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</si>
  <si>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</si>
  <si>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</si>
  <si>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</si>
  <si>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</si>
  <si>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</si>
  <si>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</si>
  <si>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</si>
  <si>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</si>
  <si>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</si>
  <si>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</si>
  <si>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</si>
  <si>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</si>
  <si>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</si>
  <si>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</si>
  <si>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</si>
  <si>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</si>
  <si>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</si>
  <si>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</si>
  <si>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</si>
  <si>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</si>
  <si>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</si>
  <si>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</si>
  <si>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</si>
  <si>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</si>
  <si>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</si>
  <si>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</si>
  <si>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</si>
  <si>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</si>
  <si>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</si>
  <si>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</si>
  <si>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</si>
  <si>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</si>
  <si>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</si>
  <si>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</si>
  <si>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</si>
  <si>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</si>
  <si>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</si>
  <si>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</si>
  <si>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</si>
  <si>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</si>
  <si>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</si>
  <si>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</si>
  <si>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</si>
  <si>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</si>
  <si>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</si>
  <si>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</si>
  <si>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</si>
  <si>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</si>
  <si>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</si>
  <si>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</si>
  <si>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</si>
  <si>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</si>
  <si>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</si>
  <si>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</si>
  <si>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</si>
  <si>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</si>
  <si>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</si>
  <si>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</si>
  <si>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</si>
  <si>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</si>
  <si>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</si>
  <si>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</si>
  <si>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</si>
  <si>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</si>
  <si>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</si>
  <si>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</si>
  <si>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</si>
  <si>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</si>
  <si>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</si>
  <si>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</si>
  <si>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</si>
  <si>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</si>
  <si>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</si>
  <si>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</si>
  <si>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</si>
  <si>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</si>
  <si>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</si>
  <si>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</si>
  <si>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</si>
  <si>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</si>
  <si>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</si>
  <si>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</si>
  <si>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</si>
  <si>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</si>
  <si>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</si>
  <si>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</si>
  <si>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</si>
  <si>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</si>
  <si>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</si>
  <si>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</si>
  <si>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</si>
  <si>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</si>
  <si>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</si>
  <si>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</si>
  <si>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</si>
  <si>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</si>
  <si>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</si>
  <si>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</si>
  <si>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</si>
  <si>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</si>
  <si>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</si>
  <si>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</si>
  <si>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</si>
  <si>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</si>
  <si>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</si>
  <si>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</si>
  <si>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</si>
  <si>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</si>
  <si>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</si>
  <si>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</si>
  <si>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</si>
  <si>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</si>
  <si>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</si>
  <si>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</si>
  <si>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</si>
  <si>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</si>
  <si>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</si>
  <si>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</si>
  <si>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</si>
  <si>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</si>
  <si>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</si>
  <si>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</si>
  <si>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</si>
  <si>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</si>
  <si>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</si>
  <si>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</si>
  <si>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</si>
  <si>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</si>
  <si>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</si>
  <si>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</si>
  <si>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</si>
  <si>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</si>
  <si>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</si>
  <si>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</si>
  <si>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</si>
  <si>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</si>
  <si>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</si>
  <si>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</si>
  <si>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</si>
  <si>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</si>
  <si>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</si>
  <si>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</si>
  <si>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</si>
  <si>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</si>
  <si>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</si>
  <si>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</si>
  <si>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</si>
  <si>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</si>
  <si>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</si>
  <si>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</si>
  <si>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</si>
  <si>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</si>
  <si>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</si>
  <si>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</si>
  <si>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</si>
  <si>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</si>
  <si>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</si>
  <si>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</si>
  <si>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</si>
  <si>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</si>
  <si>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</si>
  <si>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</si>
  <si>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</si>
  <si>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</si>
  <si>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</si>
  <si>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</si>
  <si>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</si>
  <si>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</si>
  <si>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</si>
  <si>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</si>
  <si>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</si>
  <si>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</si>
  <si>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</si>
  <si>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</si>
  <si>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</si>
  <si>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</si>
  <si>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</si>
  <si>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</si>
  <si>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</si>
  <si>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</si>
  <si>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</si>
  <si>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</si>
  <si>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</si>
  <si>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</si>
  <si>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</si>
  <si>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</si>
  <si>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</si>
  <si>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</si>
  <si>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</si>
  <si>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</si>
  <si>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</si>
  <si>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</si>
  <si>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</si>
  <si>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</si>
  <si>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</si>
  <si>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</si>
  <si>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</si>
  <si>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</si>
  <si>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</si>
  <si>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</si>
  <si>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</si>
  <si>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</si>
  <si>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</si>
  <si>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</si>
  <si>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</si>
  <si>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</si>
  <si>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</si>
  <si>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</si>
  <si>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</si>
  <si>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</si>
  <si>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</si>
  <si>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</si>
  <si>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</si>
  <si>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</si>
  <si>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</si>
  <si>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</si>
  <si>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</si>
  <si>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</si>
  <si>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</si>
  <si>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</si>
  <si>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</si>
  <si>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</si>
  <si>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</si>
  <si>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</si>
  <si>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</si>
  <si>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</si>
  <si>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</si>
  <si>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</si>
  <si>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</si>
  <si>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</si>
  <si>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</si>
  <si>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</si>
  <si>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</si>
  <si>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</si>
  <si>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</si>
  <si>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</si>
  <si>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</si>
  <si>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</si>
  <si>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</si>
  <si>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</si>
  <si>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</si>
  <si>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</si>
  <si>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</si>
  <si>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</si>
  <si>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</si>
  <si>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</si>
  <si>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</si>
  <si>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</si>
  <si>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</si>
  <si>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</si>
  <si>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</si>
  <si>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</si>
  <si>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</si>
  <si>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</si>
  <si>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</si>
  <si>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</si>
  <si>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</si>
  <si>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</si>
  <si>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</si>
  <si>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</si>
  <si>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</si>
  <si>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</si>
  <si>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</si>
  <si>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</si>
  <si>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</si>
  <si>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</si>
  <si>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</si>
  <si>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</si>
  <si>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</si>
  <si>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</si>
  <si>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</si>
  <si>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</si>
  <si>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</si>
  <si>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</si>
  <si>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</si>
  <si>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</si>
  <si>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</si>
  <si>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</si>
  <si>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</si>
  <si>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</si>
  <si>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</si>
  <si>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</si>
  <si>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</si>
  <si>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</si>
  <si>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</si>
  <si>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</si>
  <si>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</si>
  <si>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</si>
  <si>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</si>
  <si>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</si>
  <si>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</si>
  <si>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</si>
  <si>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</si>
  <si>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</si>
  <si>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</si>
  <si>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</si>
  <si>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</si>
  <si>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</si>
  <si>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</si>
  <si>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</si>
  <si>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</si>
  <si>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</si>
  <si>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</si>
  <si>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</si>
  <si>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</si>
  <si>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</si>
  <si>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</si>
  <si>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</si>
  <si>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</si>
  <si>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</si>
  <si>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</si>
  <si>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</si>
  <si>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</si>
  <si>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</si>
  <si>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</si>
  <si>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</si>
  <si>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</si>
  <si>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</si>
  <si>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</si>
  <si>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</si>
  <si>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</si>
  <si>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</si>
  <si>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</si>
  <si>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</si>
  <si>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</si>
  <si>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</si>
  <si>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</si>
  <si>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</si>
  <si>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</si>
  <si>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</si>
  <si>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</si>
  <si>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</si>
  <si>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</si>
  <si>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</si>
  <si>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</si>
  <si>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</si>
  <si>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</si>
  <si>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</si>
  <si>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</si>
  <si>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</si>
  <si>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</si>
  <si>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</si>
  <si>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</si>
  <si>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</si>
  <si>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</si>
  <si>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</si>
  <si>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</si>
  <si>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</si>
  <si>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</si>
  <si>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</si>
  <si>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</si>
  <si>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</si>
  <si>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</si>
  <si>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</si>
  <si>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</si>
  <si>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</si>
  <si>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</si>
  <si>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</si>
  <si>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</si>
  <si>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</si>
  <si>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</si>
  <si>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</si>
  <si>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</si>
  <si>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</si>
  <si>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</si>
  <si>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</si>
  <si>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</si>
  <si>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</si>
  <si>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</si>
  <si>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</si>
  <si>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</si>
  <si>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</si>
  <si>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</si>
  <si>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</si>
  <si>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</si>
  <si>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</si>
  <si>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</si>
  <si>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</si>
  <si>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</si>
  <si>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</si>
  <si>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</si>
  <si>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</si>
  <si>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</si>
  <si>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</si>
  <si>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</si>
  <si>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</si>
  <si>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</si>
  <si>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</si>
  <si>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</si>
  <si>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</si>
  <si>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</si>
  <si>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</si>
  <si>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</si>
  <si>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</si>
  <si>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</si>
  <si>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</si>
  <si>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</si>
  <si>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</si>
  <si>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</si>
  <si>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</si>
  <si>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</si>
  <si>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</si>
  <si>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</si>
  <si>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</si>
  <si>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</si>
  <si>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</si>
  <si>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</si>
  <si>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</si>
  <si>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</si>
  <si>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</si>
  <si>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</si>
  <si>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</si>
  <si>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</si>
  <si>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</si>
  <si>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</si>
  <si>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</si>
  <si>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</si>
  <si>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</si>
  <si>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</si>
  <si>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</si>
  <si>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</si>
  <si>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</si>
  <si>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</si>
  <si>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</si>
  <si>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</si>
  <si>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</si>
  <si>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</si>
  <si>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</si>
  <si>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</si>
  <si>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</si>
  <si>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</si>
  <si>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</si>
  <si>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</si>
  <si>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</si>
  <si>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</si>
  <si>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</si>
  <si>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</si>
  <si>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</si>
  <si>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</si>
  <si>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</si>
  <si>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</si>
  <si>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</si>
  <si>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</si>
  <si>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</si>
  <si>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</si>
  <si>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</si>
  <si>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</si>
  <si>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</si>
  <si>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</si>
  <si>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</si>
  <si>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</si>
  <si>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</si>
  <si>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</si>
  <si>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</si>
  <si>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</si>
  <si>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</si>
  <si>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</si>
  <si>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</si>
  <si>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</si>
  <si>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</si>
  <si>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</si>
  <si>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</si>
  <si>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</si>
  <si>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</si>
  <si>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</si>
  <si>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</si>
  <si>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</si>
  <si>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</si>
  <si>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</si>
  <si>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</si>
  <si>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</si>
  <si>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</si>
  <si>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</si>
  <si>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</si>
  <si>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</si>
  <si>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</si>
  <si>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</si>
  <si>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</si>
  <si>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</si>
  <si>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</si>
  <si>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</si>
  <si>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</si>
  <si>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</si>
  <si>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</si>
  <si>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</si>
  <si>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</si>
  <si>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</si>
  <si>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</si>
  <si>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</si>
  <si>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</si>
  <si>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</si>
  <si>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</si>
  <si>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</si>
  <si>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</si>
  <si>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</si>
  <si>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</si>
  <si>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</si>
  <si>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</si>
  <si>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</si>
  <si>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</si>
  <si>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</si>
  <si>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</si>
  <si>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</si>
  <si>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</si>
  <si>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</si>
  <si>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</si>
  <si>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</si>
  <si>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</si>
  <si>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</si>
  <si>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</si>
  <si>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</si>
  <si>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</si>
  <si>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</si>
  <si>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</si>
  <si>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</si>
  <si>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</si>
  <si>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</si>
  <si>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</si>
  <si>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</si>
  <si>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</si>
  <si>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</si>
  <si>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</si>
  <si>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</si>
  <si>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</si>
  <si>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</si>
  <si>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</si>
  <si>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</si>
  <si>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</si>
  <si>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</si>
  <si>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</si>
  <si>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</si>
  <si>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</si>
  <si>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</si>
  <si>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</si>
  <si>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</si>
  <si>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</si>
  <si>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</si>
  <si>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</si>
  <si>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</si>
  <si>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</si>
  <si>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</si>
  <si>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</si>
  <si>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</si>
  <si>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</si>
  <si>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</si>
  <si>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</si>
  <si>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</si>
  <si>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</si>
  <si>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</si>
  <si>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</si>
  <si>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</si>
  <si>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</si>
  <si>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</si>
  <si>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</si>
  <si>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</si>
  <si>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</si>
  <si>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</si>
  <si>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</si>
  <si>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</si>
  <si>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</si>
  <si>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</si>
  <si>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</si>
  <si>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</si>
  <si>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</si>
  <si>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</si>
  <si>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</si>
  <si>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</si>
  <si>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</si>
  <si>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</si>
  <si>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</si>
  <si>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</si>
  <si>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</si>
  <si>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</si>
  <si>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</si>
  <si>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</si>
  <si>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</si>
  <si>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</si>
  <si>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</si>
  <si>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</si>
  <si>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</si>
  <si>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</si>
  <si>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</si>
  <si>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</si>
  <si>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</si>
  <si>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</si>
  <si>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</si>
  <si>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</si>
  <si>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</si>
  <si>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</si>
  <si>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</si>
  <si>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</si>
  <si>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</si>
  <si>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</si>
  <si>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</si>
  <si>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</si>
  <si>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</si>
  <si>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</si>
  <si>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</si>
  <si>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</si>
  <si>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</si>
  <si>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</si>
  <si>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</si>
  <si>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</si>
  <si>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</si>
  <si>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</si>
  <si>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</si>
  <si>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</si>
  <si>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</si>
  <si>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</si>
  <si>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</si>
  <si>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</si>
  <si>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</si>
  <si>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</si>
  <si>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</si>
  <si>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</si>
  <si>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</si>
  <si>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</si>
  <si>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</si>
  <si>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</si>
  <si>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</si>
  <si>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</si>
  <si>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</si>
  <si>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</si>
  <si>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</si>
  <si>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</si>
  <si>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</si>
  <si>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</si>
  <si>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</si>
  <si>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</si>
  <si>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</si>
  <si>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</si>
  <si>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</si>
  <si>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</si>
  <si>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</si>
  <si>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</si>
  <si>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</si>
  <si>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</si>
  <si>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</si>
  <si>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</si>
  <si>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</si>
  <si>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</si>
  <si>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</si>
  <si>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</si>
  <si>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</si>
  <si>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</si>
  <si>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</si>
  <si>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</si>
  <si>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</si>
  <si>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</si>
  <si>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</si>
  <si>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</si>
  <si>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</si>
  <si>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</si>
  <si>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</si>
  <si>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</si>
  <si>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</si>
  <si>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</si>
  <si>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</si>
  <si>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</si>
  <si>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</si>
  <si>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</si>
  <si>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</si>
  <si>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</si>
  <si>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</si>
  <si>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</si>
  <si>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</si>
  <si>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</si>
  <si>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</si>
  <si>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</si>
  <si>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</si>
  <si>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</si>
  <si>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</si>
  <si>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</si>
  <si>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</si>
  <si>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</si>
  <si>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</si>
  <si>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</si>
  <si>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</si>
  <si>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</si>
  <si>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</si>
  <si>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</si>
  <si>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</si>
  <si>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</si>
  <si>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</si>
  <si>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</si>
  <si>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</si>
  <si>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</si>
  <si>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</si>
  <si>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</si>
  <si>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</si>
  <si>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</si>
  <si>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</si>
  <si>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</si>
  <si>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</si>
  <si>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</si>
  <si>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</si>
  <si>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</si>
  <si>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</si>
  <si>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</si>
  <si>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</si>
  <si>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</si>
  <si>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</si>
  <si>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</si>
  <si>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</si>
  <si>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</si>
  <si>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</si>
  <si>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</si>
  <si>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</si>
  <si>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</si>
  <si>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</si>
  <si>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</si>
  <si>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</si>
  <si>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</si>
  <si>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</si>
  <si>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</si>
  <si>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</si>
  <si>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</si>
  <si>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</si>
  <si>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</si>
  <si>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</si>
  <si>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</si>
  <si>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</si>
  <si>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</si>
  <si>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</si>
  <si>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</si>
  <si>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</si>
  <si>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</si>
  <si>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</si>
  <si>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</si>
  <si>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</si>
  <si>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</si>
  <si>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</si>
  <si>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</si>
  <si>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</si>
  <si>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</si>
  <si>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</si>
  <si>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</si>
  <si>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</si>
  <si>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</si>
  <si>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</si>
  <si>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</si>
  <si>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</si>
  <si>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</si>
  <si>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</si>
  <si>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</si>
  <si>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</si>
  <si>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</si>
  <si>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</si>
  <si>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</si>
  <si>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</si>
  <si>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</si>
  <si>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</si>
  <si>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</si>
  <si>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</si>
  <si>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</si>
  <si>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</si>
  <si>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</si>
  <si>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</si>
  <si>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</si>
  <si>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</si>
  <si>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</si>
  <si>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</si>
  <si>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</si>
  <si>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</si>
  <si>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</si>
  <si>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</si>
  <si>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</si>
  <si>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</si>
  <si>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</si>
  <si>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</si>
  <si>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</si>
  <si>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</si>
  <si>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</si>
  <si>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</si>
  <si>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</si>
  <si>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</si>
  <si>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</si>
  <si>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</si>
  <si>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</si>
  <si>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</si>
  <si>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</si>
  <si>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</si>
  <si>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</si>
  <si>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</si>
  <si>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</si>
  <si>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</si>
  <si>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</si>
  <si>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</si>
  <si>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</si>
  <si>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</si>
  <si>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</si>
  <si>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</si>
  <si>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</si>
  <si>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</si>
  <si>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</si>
  <si>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</si>
  <si>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</si>
  <si>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</si>
  <si>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</si>
  <si>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</si>
  <si>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</si>
  <si>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</si>
  <si>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</si>
  <si>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</si>
  <si>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</si>
  <si>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</si>
  <si>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</si>
  <si>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</si>
  <si>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</si>
  <si>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</si>
  <si>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</si>
  <si>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</si>
  <si>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</si>
  <si>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</si>
  <si>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</si>
  <si>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</si>
  <si>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</si>
  <si>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</si>
  <si>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</si>
  <si>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</si>
  <si>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</si>
  <si>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</si>
  <si>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</si>
  <si>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</si>
  <si>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</si>
  <si>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</si>
  <si>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</si>
  <si>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</si>
  <si>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</si>
  <si>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</si>
  <si>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</si>
  <si>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</si>
  <si>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</si>
  <si>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</si>
  <si>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</si>
  <si>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</si>
  <si>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</si>
  <si>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</si>
  <si>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</si>
  <si>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</si>
  <si>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</si>
  <si>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</si>
  <si>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</si>
  <si>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</si>
  <si>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</si>
  <si>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</si>
  <si>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</si>
  <si>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</si>
  <si>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</si>
  <si>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</si>
  <si>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</si>
  <si>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</si>
  <si>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</si>
  <si>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</si>
  <si>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</si>
  <si>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</si>
  <si>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</si>
  <si>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</si>
  <si>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</si>
  <si>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</si>
  <si>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</si>
  <si>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</si>
  <si>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</si>
  <si>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</si>
  <si>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</si>
  <si>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</si>
  <si>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</si>
  <si>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</si>
  <si>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</si>
  <si>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</si>
  <si>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</si>
  <si>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</si>
  <si>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</si>
  <si>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</si>
  <si>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</si>
  <si>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</si>
  <si>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</si>
  <si>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</si>
  <si>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</si>
  <si>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</si>
  <si>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</si>
  <si>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</si>
  <si>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</si>
  <si>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</si>
  <si>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</si>
  <si>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</si>
  <si>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</si>
  <si>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</si>
  <si>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</si>
  <si>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</si>
  <si>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</si>
  <si>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</si>
  <si>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</si>
  <si>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</si>
  <si>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</si>
  <si>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</si>
  <si>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</si>
  <si>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</si>
  <si>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</si>
  <si>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</si>
  <si>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</si>
  <si>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</si>
  <si>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</si>
  <si>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</si>
  <si>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</si>
  <si>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</si>
  <si>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</si>
  <si>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</si>
  <si>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</si>
  <si>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</si>
  <si>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</si>
  <si>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</si>
  <si>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</si>
  <si>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</si>
  <si>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</si>
  <si>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</si>
  <si>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</si>
  <si>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</si>
  <si>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</si>
  <si>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</si>
  <si>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</si>
  <si>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</si>
  <si>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</si>
  <si>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</si>
  <si>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</si>
  <si>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</si>
  <si>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</si>
  <si>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</si>
  <si>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</si>
  <si>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</si>
  <si>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</si>
  <si>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</si>
  <si>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</si>
  <si>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</si>
  <si>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</si>
  <si>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</si>
  <si>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</si>
  <si>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</si>
  <si>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</si>
  <si>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</si>
  <si>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</si>
  <si>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</si>
  <si>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</si>
  <si>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</si>
  <si>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</si>
  <si>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</si>
  <si>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</si>
  <si>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</si>
  <si>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</si>
  <si>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</si>
  <si>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</si>
  <si>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</si>
  <si>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</si>
  <si>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</si>
  <si>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</si>
  <si>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</si>
  <si>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</si>
  <si>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</si>
  <si>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</si>
  <si>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</si>
  <si>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</si>
  <si>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</si>
  <si>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</si>
  <si>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</si>
  <si>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</si>
  <si>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</si>
  <si>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</si>
  <si>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</si>
  <si>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</si>
  <si>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</si>
  <si>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</si>
  <si>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</si>
  <si>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</si>
  <si>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</si>
  <si>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</si>
  <si>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</si>
  <si>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</si>
  <si>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</si>
  <si>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</si>
  <si>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</si>
  <si>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</si>
  <si>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</si>
  <si>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</si>
  <si>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</si>
  <si>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</si>
  <si>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</si>
  <si>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</si>
  <si>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</si>
  <si>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</si>
  <si>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</si>
  <si>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</si>
  <si>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</si>
  <si>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</si>
  <si>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</si>
  <si>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</si>
  <si>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</si>
  <si>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</si>
  <si>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</si>
  <si>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</si>
  <si>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</si>
  <si>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</si>
  <si>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</si>
  <si>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</si>
  <si>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</si>
  <si>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</si>
  <si>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</si>
  <si>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</si>
  <si>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</si>
  <si>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</si>
  <si>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</si>
  <si>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</si>
  <si>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</si>
  <si>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</si>
  <si>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</si>
  <si>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</si>
  <si>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</si>
  <si>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</si>
  <si>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</si>
  <si>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</si>
  <si>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</si>
  <si>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</si>
  <si>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</si>
  <si>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</si>
  <si>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</si>
  <si>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</si>
  <si>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</si>
  <si>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</si>
  <si>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</si>
  <si>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</si>
  <si>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</si>
  <si>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</si>
  <si>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</si>
  <si>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</si>
  <si>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</si>
  <si>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</si>
  <si>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</si>
  <si>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</si>
  <si>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</si>
  <si>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</si>
  <si>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</si>
  <si>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</si>
  <si>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</si>
  <si>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</si>
  <si>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</si>
  <si>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</si>
  <si>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</si>
  <si>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</si>
  <si>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</si>
  <si>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</si>
  <si>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</si>
  <si>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</si>
  <si>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</si>
  <si>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</si>
  <si>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</si>
  <si>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</si>
  <si>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</si>
  <si>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</si>
  <si>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</si>
  <si>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</si>
  <si>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</si>
  <si>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</si>
  <si>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</si>
  <si>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</si>
  <si>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</si>
  <si>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</si>
  <si>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</si>
  <si>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</si>
  <si>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</si>
  <si>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</si>
  <si>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</si>
  <si>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</si>
  <si>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</si>
  <si>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</si>
  <si>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</si>
  <si>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</si>
  <si>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</si>
  <si>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</si>
  <si>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</si>
  <si>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</si>
  <si>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</si>
  <si>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</si>
  <si>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</si>
  <si>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</si>
  <si>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</si>
  <si>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</si>
  <si>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</si>
  <si>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</si>
  <si>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</si>
  <si>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</si>
  <si>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</si>
  <si>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</si>
  <si>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</si>
  <si>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</si>
  <si>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</si>
  <si>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</si>
  <si>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</si>
  <si>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</si>
  <si>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</si>
  <si>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</si>
  <si>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</si>
  <si>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</si>
  <si>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</si>
  <si>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</si>
  <si>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</si>
  <si>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</si>
  <si>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</si>
  <si>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</si>
  <si>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</si>
  <si>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</si>
  <si>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</si>
  <si>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</si>
  <si>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</si>
  <si>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</si>
  <si>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</si>
  <si>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</si>
  <si>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</si>
  <si>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</si>
  <si>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</si>
  <si>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</si>
  <si>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</si>
  <si>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</si>
  <si>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</si>
  <si>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</si>
  <si>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</si>
  <si>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</si>
  <si>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</si>
  <si>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</si>
  <si>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</si>
  <si>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</si>
  <si>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</si>
  <si>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</si>
  <si>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</si>
  <si>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</si>
  <si>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</si>
  <si>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</si>
  <si>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</si>
  <si>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</si>
  <si>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</si>
  <si>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</si>
  <si>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</si>
  <si>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</si>
  <si>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</si>
  <si>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</si>
  <si>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</si>
  <si>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</si>
  <si>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</si>
  <si>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</si>
  <si>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</si>
  <si>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</si>
  <si>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</si>
  <si>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</si>
  <si>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</si>
  <si>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</si>
  <si>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</si>
  <si>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</si>
  <si>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</si>
  <si>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</si>
  <si>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</si>
  <si>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</si>
  <si>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</si>
  <si>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</si>
  <si>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</si>
  <si>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</si>
  <si>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</si>
  <si>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</si>
  <si>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</si>
  <si>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</si>
  <si>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</si>
  <si>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</si>
  <si>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</si>
  <si>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</si>
  <si>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</si>
  <si>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</si>
  <si>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</si>
  <si>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</si>
  <si>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</si>
  <si>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</si>
  <si>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</si>
  <si>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</si>
  <si>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</si>
  <si>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</si>
  <si>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</si>
  <si>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</si>
  <si>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</si>
  <si>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</si>
  <si>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</si>
  <si>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</si>
  <si>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</si>
  <si>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</si>
  <si>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</si>
  <si>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</si>
  <si>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</si>
  <si>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</si>
  <si>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</si>
  <si>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</si>
  <si>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</si>
  <si>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</si>
  <si>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</si>
  <si>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</si>
  <si>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</si>
  <si>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</si>
  <si>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</si>
  <si>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</si>
  <si>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</si>
  <si>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</si>
  <si>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</si>
  <si>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</si>
  <si>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</si>
  <si>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</si>
  <si>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</si>
  <si>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</si>
  <si>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</si>
  <si>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</si>
  <si>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</si>
  <si>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</si>
  <si>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</si>
  <si>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</si>
  <si>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</si>
  <si>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</si>
  <si>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</si>
  <si>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</si>
  <si>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</si>
  <si>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</si>
  <si>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</si>
  <si>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</si>
  <si>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</si>
  <si>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</si>
  <si>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</si>
  <si>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</si>
  <si>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</si>
  <si>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</si>
  <si>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</si>
  <si>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</si>
  <si>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</si>
  <si>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</si>
  <si>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</si>
  <si>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</si>
  <si>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</si>
  <si>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</si>
  <si>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</si>
  <si>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</si>
  <si>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</si>
  <si>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</si>
  <si>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</si>
  <si>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</si>
  <si>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</si>
  <si>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</si>
  <si>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</si>
  <si>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</si>
  <si>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</si>
  <si>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</si>
  <si>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</si>
  <si>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</si>
  <si>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</si>
  <si>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</si>
  <si>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</si>
  <si>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</si>
  <si>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</si>
  <si>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</si>
  <si>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</si>
  <si>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</si>
  <si>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</si>
  <si>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</si>
  <si>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</si>
  <si>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</si>
  <si>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</si>
  <si>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</si>
  <si>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</si>
  <si>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</si>
  <si>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</si>
  <si>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</si>
  <si>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</si>
  <si>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</si>
  <si>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</si>
  <si>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</si>
  <si>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</si>
  <si>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</si>
  <si>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</si>
  <si>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</si>
  <si>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</si>
  <si>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</si>
  <si>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</si>
  <si>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</si>
  <si>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</si>
  <si>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</si>
  <si>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</si>
  <si>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</si>
  <si>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</si>
  <si>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</si>
  <si>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</si>
  <si>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</si>
  <si>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</si>
  <si>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</si>
  <si>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</si>
  <si>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</si>
  <si>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</si>
  <si>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</si>
  <si>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</si>
  <si>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</si>
  <si>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</si>
  <si>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</si>
  <si>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</si>
  <si>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</si>
  <si>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</si>
  <si>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</si>
  <si>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</si>
  <si>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</si>
  <si>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</si>
  <si>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</si>
  <si>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</si>
  <si>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</si>
  <si>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</si>
  <si>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</si>
  <si>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</si>
  <si>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</si>
  <si>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</si>
  <si>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</si>
  <si>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</si>
  <si>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</si>
  <si>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</si>
  <si>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</si>
  <si>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</si>
  <si>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</si>
  <si>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</si>
  <si>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</si>
  <si>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</si>
  <si>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</si>
  <si>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</si>
  <si>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</si>
  <si>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</si>
  <si>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</si>
  <si>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</si>
  <si>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</si>
  <si>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</si>
  <si>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</si>
  <si>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</si>
  <si>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</si>
  <si>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</si>
  <si>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</si>
  <si>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</si>
  <si>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</si>
  <si>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</si>
  <si>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</si>
  <si>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</si>
  <si>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</si>
  <si>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</si>
  <si>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</si>
  <si>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</si>
  <si>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</si>
  <si>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</si>
  <si>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</si>
  <si>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</si>
  <si>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</si>
  <si>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</si>
  <si>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</si>
  <si>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</si>
  <si>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</si>
  <si>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</si>
  <si>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</si>
  <si>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</si>
  <si>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</si>
  <si>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</si>
  <si>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</si>
  <si>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</si>
  <si>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</si>
  <si>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</si>
  <si>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</si>
  <si>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</si>
  <si>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</si>
  <si>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</si>
  <si>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</si>
  <si>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</si>
  <si>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</si>
  <si>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</si>
  <si>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</si>
  <si>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</si>
  <si>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</si>
  <si>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</si>
  <si>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</si>
  <si>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</si>
  <si>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</si>
  <si>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</si>
  <si>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</si>
  <si>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</si>
  <si>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</si>
  <si>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</si>
  <si>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</si>
  <si>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</si>
  <si>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</si>
  <si>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</si>
  <si>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</si>
  <si>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</si>
  <si>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</si>
  <si>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</si>
  <si>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</si>
  <si>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</si>
  <si>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</si>
  <si>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</si>
  <si>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</si>
  <si>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</si>
  <si>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</si>
  <si>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</si>
  <si>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</si>
  <si>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</si>
  <si>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</si>
  <si>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</si>
  <si>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</si>
  <si>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</si>
  <si>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</si>
  <si>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</si>
  <si>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</si>
  <si>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</si>
  <si>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</si>
  <si>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</si>
  <si>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</si>
  <si>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</si>
  <si>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</si>
  <si>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</si>
  <si>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</si>
  <si>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</si>
  <si>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</si>
  <si>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</si>
  <si>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</si>
  <si>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</si>
  <si>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</si>
  <si>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</si>
  <si>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</si>
  <si>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</si>
  <si>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</si>
  <si>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</si>
  <si>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</si>
  <si>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</si>
  <si>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</si>
  <si>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</si>
  <si>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</si>
  <si>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</si>
  <si>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</si>
  <si>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</si>
  <si>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</si>
  <si>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</si>
  <si>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</si>
  <si>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</si>
  <si>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</si>
  <si>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</si>
  <si>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</si>
  <si>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</si>
  <si>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</si>
  <si>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</si>
  <si>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</si>
  <si>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</si>
  <si>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</si>
  <si>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</si>
  <si>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</si>
  <si>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</si>
  <si>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</si>
  <si>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</si>
  <si>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</si>
  <si>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</si>
  <si>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</si>
  <si>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</si>
  <si>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</si>
  <si>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</si>
  <si>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</si>
  <si>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</si>
  <si>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</si>
  <si>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</si>
  <si>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</si>
  <si>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</si>
  <si>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</si>
  <si>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</si>
  <si>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</si>
  <si>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</si>
  <si>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</si>
  <si>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</si>
  <si>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</si>
  <si>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</si>
  <si>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</si>
  <si>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</si>
  <si>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</si>
  <si>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</si>
  <si>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</si>
  <si>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</si>
  <si>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</si>
  <si>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</si>
  <si>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</si>
  <si>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</si>
  <si>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</si>
  <si>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</si>
  <si>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</si>
  <si>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</si>
  <si>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</si>
  <si>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</si>
  <si>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</si>
  <si>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</si>
  <si>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</si>
  <si>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</si>
  <si>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</si>
  <si>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</si>
  <si>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</si>
  <si>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</si>
  <si>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</si>
  <si>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</si>
  <si>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</si>
  <si>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</si>
  <si>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</si>
  <si>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</si>
  <si>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</si>
  <si>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</si>
  <si>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</si>
  <si>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</si>
  <si>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</si>
  <si>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</si>
  <si>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</si>
  <si>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</si>
  <si>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</si>
  <si>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</si>
  <si>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</si>
  <si>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</si>
  <si>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</si>
  <si>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</si>
  <si>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</si>
  <si>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</si>
  <si>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</si>
  <si>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</si>
  <si>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</si>
  <si>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</si>
  <si>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</si>
  <si>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</si>
  <si>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</si>
  <si>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</si>
  <si>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</si>
  <si>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</si>
  <si>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</si>
  <si>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</si>
  <si>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</si>
  <si>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</si>
  <si>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</si>
  <si>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</si>
  <si>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</si>
  <si>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</si>
  <si>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</si>
  <si>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</si>
  <si>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</si>
  <si>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</si>
  <si>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</si>
  <si>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</si>
  <si>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</si>
  <si>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</si>
  <si>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</si>
  <si>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</si>
  <si>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</si>
  <si>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</si>
  <si>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</si>
  <si>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</si>
  <si>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</si>
  <si>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</si>
  <si>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</si>
  <si>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</si>
  <si>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</si>
  <si>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</si>
  <si>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</si>
  <si>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</si>
  <si>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</si>
  <si>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</si>
  <si>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</si>
  <si>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</si>
  <si>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</si>
  <si>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</si>
  <si>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</si>
  <si>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</si>
  <si>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</si>
  <si>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</si>
  <si>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</si>
  <si>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</si>
  <si>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</si>
  <si>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</si>
  <si>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</si>
  <si>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</si>
  <si>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</si>
  <si>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</si>
  <si>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</si>
  <si>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</si>
  <si>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</si>
  <si>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</si>
  <si>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</si>
  <si>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</si>
  <si>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</si>
  <si>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</si>
  <si>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</si>
  <si>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</si>
  <si>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</si>
  <si>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</si>
  <si>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</si>
  <si>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</si>
  <si>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</si>
  <si>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</si>
  <si>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</si>
  <si>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</si>
  <si>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</si>
  <si>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</si>
  <si>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</si>
  <si>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</si>
  <si>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</si>
  <si>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</si>
  <si>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</si>
  <si>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</si>
  <si>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</si>
  <si>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</si>
  <si>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</si>
  <si>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</si>
  <si>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</si>
  <si>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</si>
  <si>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</si>
  <si>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</si>
  <si>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</si>
  <si>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</si>
  <si>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</si>
  <si>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</si>
  <si>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</si>
  <si>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</si>
  <si>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</si>
  <si>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</si>
  <si>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</si>
  <si>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</si>
  <si>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</si>
  <si>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</si>
  <si>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</si>
  <si>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</si>
  <si>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</si>
  <si>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</si>
  <si>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</si>
  <si>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</si>
  <si>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</si>
  <si>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</si>
  <si>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</si>
  <si>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</si>
  <si>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</si>
  <si>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</si>
  <si>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</si>
  <si>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</si>
  <si>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</si>
  <si>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</si>
  <si>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</si>
  <si>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</si>
  <si>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</si>
  <si>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</si>
  <si>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</si>
  <si>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</si>
  <si>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</si>
  <si>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</si>
  <si>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</si>
  <si>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</si>
  <si>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</si>
  <si>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</si>
  <si>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</si>
  <si>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</si>
  <si>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</si>
  <si>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</si>
  <si>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</si>
  <si>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</si>
  <si>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</si>
  <si>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</si>
  <si>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</si>
  <si>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</si>
  <si>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</si>
  <si>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</si>
  <si>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</si>
  <si>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</si>
  <si>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</si>
  <si>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</si>
  <si>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</si>
  <si>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</si>
  <si>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</si>
  <si>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</si>
  <si>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</si>
  <si>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</si>
  <si>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</si>
  <si>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</si>
  <si>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</si>
  <si>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</si>
  <si>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</si>
  <si>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</si>
  <si>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</si>
  <si>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</si>
  <si>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</si>
  <si>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</si>
  <si>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</si>
  <si>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</si>
  <si>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</si>
  <si>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</si>
  <si>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</si>
  <si>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</si>
  <si>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</si>
  <si>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</si>
  <si>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</si>
  <si>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</si>
  <si>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</si>
  <si>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</si>
  <si>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</si>
  <si>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</si>
  <si>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</si>
  <si>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</si>
  <si>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</si>
  <si>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</si>
  <si>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</si>
  <si>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</si>
  <si>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</si>
  <si>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</si>
  <si>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</si>
  <si>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</si>
  <si>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</si>
  <si>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</si>
  <si>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</si>
  <si>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</si>
  <si>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</si>
  <si>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</si>
  <si>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</si>
  <si>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</si>
  <si>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</si>
  <si>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</si>
  <si>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</si>
  <si>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</si>
  <si>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</si>
  <si>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</si>
  <si>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</si>
  <si>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</si>
  <si>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</si>
  <si>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</si>
  <si>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</si>
  <si>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</si>
  <si>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</si>
  <si>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</si>
  <si>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</si>
  <si>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</si>
  <si>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</si>
  <si>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</si>
  <si>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</si>
  <si>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</si>
  <si>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</si>
  <si>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</si>
  <si>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</si>
  <si>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</si>
  <si>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</si>
  <si>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</si>
  <si>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</si>
  <si>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</si>
  <si>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</si>
  <si>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</si>
  <si>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</si>
  <si>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</si>
  <si>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</si>
  <si>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</si>
  <si>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</si>
  <si>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</si>
  <si>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</si>
  <si>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</si>
  <si>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</si>
  <si>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</si>
  <si>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</si>
  <si>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</si>
  <si>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</si>
  <si>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</si>
  <si>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</si>
  <si>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</si>
  <si>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</si>
  <si>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</si>
  <si>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</si>
  <si>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</si>
  <si>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</si>
  <si>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</si>
  <si>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</si>
  <si>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</si>
  <si>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</si>
  <si>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</si>
  <si>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</si>
  <si>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</si>
  <si>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</si>
  <si>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</si>
  <si>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</si>
  <si>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</si>
  <si>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</si>
  <si>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</si>
  <si>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</si>
  <si>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</si>
  <si>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</si>
  <si>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</si>
  <si>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</si>
  <si>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</si>
  <si>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</si>
  <si>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</si>
  <si>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</si>
  <si>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</si>
  <si>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</si>
  <si>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</si>
  <si>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</si>
  <si>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</si>
  <si>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</si>
  <si>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</si>
  <si>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</si>
  <si>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</si>
  <si>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</si>
  <si>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</si>
  <si>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</si>
  <si>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</si>
  <si>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</si>
  <si>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</si>
  <si>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</si>
  <si>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</si>
  <si>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</si>
  <si>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</si>
  <si>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</si>
  <si>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</si>
  <si>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</si>
  <si>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</si>
  <si>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</si>
  <si>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</si>
  <si>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</si>
  <si>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</si>
  <si>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</si>
  <si>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</si>
  <si>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</si>
  <si>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</si>
  <si>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</si>
  <si>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</si>
  <si>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</si>
  <si>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</si>
  <si>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</si>
  <si>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</si>
  <si>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</si>
  <si>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</si>
  <si>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</si>
  <si>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</si>
  <si>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</si>
  <si>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</si>
  <si>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</si>
  <si>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</si>
  <si>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</si>
  <si>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</si>
  <si>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</si>
  <si>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</si>
  <si>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</si>
  <si>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</si>
  <si>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</si>
  <si>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</si>
  <si>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</si>
  <si>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</si>
  <si>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</si>
  <si>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</si>
  <si>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</si>
  <si>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</si>
  <si>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</si>
  <si>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</si>
  <si>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</si>
  <si>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</si>
  <si>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</si>
  <si>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</si>
  <si>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</si>
  <si>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</si>
  <si>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</si>
  <si>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</si>
  <si>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</si>
  <si>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</si>
  <si>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</si>
  <si>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</si>
  <si>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</si>
  <si>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</si>
  <si>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</si>
  <si>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</si>
  <si>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</si>
  <si>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</si>
  <si>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</si>
  <si>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</si>
  <si>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</si>
  <si>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</si>
  <si>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</si>
  <si>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</si>
  <si>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</si>
  <si>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</si>
  <si>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</si>
  <si>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</si>
  <si>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</si>
  <si>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</si>
  <si>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</si>
  <si>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</si>
  <si>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</si>
  <si>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</si>
  <si>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</si>
  <si>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</si>
  <si>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</si>
  <si>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</si>
  <si>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</si>
  <si>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</si>
  <si>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</si>
  <si>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</si>
  <si>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</si>
  <si>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</si>
  <si>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</si>
  <si>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</si>
  <si>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</si>
  <si>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</si>
  <si>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</si>
  <si>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</si>
  <si>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</si>
  <si>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</si>
  <si>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</si>
  <si>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</si>
  <si>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</si>
  <si>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</si>
  <si>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</si>
  <si>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</si>
  <si>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</si>
  <si>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</si>
  <si>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</si>
  <si>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</si>
  <si>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</si>
  <si>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</si>
  <si>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</si>
  <si>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</si>
  <si>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</si>
  <si>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</si>
  <si>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</si>
  <si>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</si>
  <si>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</si>
  <si>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</si>
  <si>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</si>
  <si>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</si>
  <si>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</si>
  <si>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</si>
  <si>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</si>
  <si>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</si>
  <si>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</si>
  <si>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</si>
  <si>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</si>
  <si>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</si>
  <si>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</si>
  <si>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</si>
  <si>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</si>
  <si>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</si>
  <si>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</si>
  <si>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</si>
  <si>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</si>
  <si>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</si>
  <si>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</si>
  <si>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</si>
  <si>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</si>
  <si>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</si>
  <si>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</si>
  <si>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</si>
  <si>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</si>
  <si>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</si>
  <si>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</si>
  <si>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</si>
  <si>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</si>
  <si>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</si>
  <si>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</si>
  <si>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</si>
  <si>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</si>
  <si>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</si>
  <si>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</si>
  <si>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</si>
  <si>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</si>
  <si>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</si>
  <si>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</si>
  <si>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</si>
  <si>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</si>
  <si>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</si>
  <si>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</si>
  <si>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</si>
  <si>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</si>
  <si>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</si>
  <si>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</si>
  <si>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</si>
  <si>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</si>
  <si>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</si>
  <si>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</si>
  <si>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</si>
  <si>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</si>
  <si>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</si>
  <si>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</si>
  <si>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</si>
  <si>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</si>
  <si>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</si>
  <si>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</si>
  <si>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</si>
  <si>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</si>
  <si>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</si>
  <si>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</si>
  <si>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</si>
  <si>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</si>
  <si>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</si>
  <si>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</si>
  <si>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</si>
  <si>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</si>
  <si>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</si>
  <si>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</si>
  <si>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</si>
  <si>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</si>
  <si>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</si>
  <si>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</si>
  <si>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</si>
  <si>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</si>
  <si>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</si>
  <si>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</si>
  <si>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</si>
  <si>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</si>
  <si>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</si>
  <si>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</si>
  <si>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</si>
  <si>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</si>
  <si>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</si>
  <si>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</si>
  <si>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</si>
  <si>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</si>
  <si>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</si>
  <si>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</si>
  <si>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</si>
  <si>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</si>
  <si>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</si>
  <si>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</si>
  <si>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</si>
  <si>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</si>
  <si>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</si>
  <si>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</si>
  <si>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</si>
  <si>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</si>
  <si>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</si>
  <si>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</si>
  <si>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</si>
  <si>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</si>
  <si>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</si>
  <si>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</si>
  <si>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</si>
  <si>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</si>
  <si>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</si>
  <si>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</si>
  <si>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</si>
  <si>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</si>
  <si>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</si>
  <si>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</si>
  <si>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</si>
  <si>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</si>
  <si>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</si>
  <si>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</si>
  <si>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</si>
  <si>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</si>
  <si>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</si>
  <si>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</si>
  <si>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</si>
  <si>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</si>
  <si>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</si>
  <si>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</si>
  <si>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</si>
  <si>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</si>
  <si>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</si>
  <si>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</si>
  <si>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</si>
  <si>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</si>
  <si>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</si>
  <si>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</si>
  <si>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</si>
  <si>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</si>
  <si>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</si>
  <si>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</si>
  <si>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</si>
  <si>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</si>
  <si>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</si>
  <si>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</si>
  <si>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</si>
  <si>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</si>
  <si>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</si>
  <si>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</si>
  <si>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</si>
  <si>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</si>
  <si>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</si>
  <si>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</si>
  <si>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</si>
  <si>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</si>
  <si>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</si>
  <si>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</si>
  <si>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</si>
  <si>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</si>
  <si>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</si>
  <si>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</si>
  <si>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</si>
  <si>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</si>
  <si>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</si>
  <si>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</si>
  <si>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</si>
  <si>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</si>
  <si>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</si>
  <si>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</si>
  <si>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</si>
  <si>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</si>
  <si>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</si>
  <si>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</si>
  <si>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</si>
  <si>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</si>
  <si>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</si>
  <si>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</si>
  <si>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</si>
  <si>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</si>
  <si>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</si>
  <si>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</si>
  <si>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</si>
  <si>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</si>
  <si>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</si>
  <si>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</si>
  <si>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</si>
  <si>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</si>
  <si>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</si>
  <si>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</si>
  <si>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</si>
  <si>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</si>
  <si>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</si>
  <si>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</si>
  <si>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</si>
  <si>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</si>
  <si>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</si>
  <si>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</si>
  <si>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</si>
  <si>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</si>
  <si>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</si>
  <si>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</si>
  <si>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</si>
  <si>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</si>
  <si>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</si>
  <si>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</si>
  <si>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</si>
  <si>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</si>
  <si>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</si>
  <si>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</si>
  <si>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</si>
  <si>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</si>
  <si>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</si>
  <si>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</si>
  <si>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</si>
  <si>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</si>
  <si>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</si>
  <si>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</si>
  <si>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</si>
  <si>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</si>
  <si>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</si>
  <si>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</si>
  <si>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</si>
  <si>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</si>
  <si>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</si>
  <si>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</si>
  <si>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</si>
  <si>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</si>
  <si>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</si>
  <si>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</si>
  <si>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</si>
  <si>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</si>
  <si>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</si>
  <si>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</si>
  <si>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</si>
  <si>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</si>
  <si>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</si>
  <si>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</si>
  <si>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</si>
  <si>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</si>
  <si>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</si>
  <si>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</si>
  <si>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</si>
  <si>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</si>
  <si>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</si>
  <si>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</si>
  <si>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</si>
  <si>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</si>
  <si>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</si>
  <si>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</si>
  <si>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</si>
  <si>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</si>
  <si>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</si>
  <si>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</si>
  <si>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</si>
  <si>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</si>
  <si>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</si>
  <si>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</si>
  <si>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</si>
  <si>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</si>
  <si>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</si>
  <si>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</si>
  <si>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</si>
  <si>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</si>
  <si>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</si>
  <si>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</si>
  <si>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</si>
  <si>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</si>
  <si>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</si>
  <si>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</si>
  <si>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</si>
  <si>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</si>
  <si>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</si>
  <si>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</si>
  <si>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</si>
  <si>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</si>
  <si>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</si>
  <si>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</si>
  <si>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</si>
  <si>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</si>
  <si>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</si>
  <si>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</si>
  <si>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</si>
  <si>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</si>
  <si>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</si>
  <si>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</si>
  <si>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</si>
  <si>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</si>
  <si>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</si>
  <si>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</si>
  <si>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</si>
  <si>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</si>
  <si>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</si>
  <si>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</si>
  <si>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</si>
  <si>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</si>
  <si>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</si>
  <si>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</si>
  <si>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</si>
  <si>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</si>
  <si>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</si>
  <si>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</si>
  <si>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</si>
  <si>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</si>
  <si>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</si>
  <si>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</si>
  <si>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</si>
  <si>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</si>
  <si>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</si>
  <si>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</si>
  <si>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</si>
  <si>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</si>
  <si>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</si>
  <si>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</si>
  <si>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</si>
  <si>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</si>
  <si>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</si>
  <si>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</si>
  <si>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</si>
  <si>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</si>
  <si>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</si>
  <si>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</si>
  <si>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</si>
  <si>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</si>
  <si>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</si>
  <si>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</si>
  <si>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</si>
  <si>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</si>
  <si>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</si>
  <si>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</si>
  <si>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</si>
  <si>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</si>
  <si>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</si>
  <si>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</si>
  <si>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</si>
  <si>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</si>
  <si>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</si>
  <si>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</si>
  <si>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</si>
  <si>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</si>
  <si>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</si>
  <si>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</si>
  <si>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</si>
  <si>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</si>
  <si>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</si>
  <si>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</si>
  <si>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</si>
  <si>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</si>
  <si>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</si>
  <si>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</si>
  <si>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</si>
  <si>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</si>
  <si>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</si>
  <si>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</si>
  <si>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</si>
  <si>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</si>
  <si>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</si>
  <si>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</si>
  <si>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</si>
  <si>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</si>
  <si>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</si>
  <si>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</si>
  <si>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</si>
  <si>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</si>
  <si>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</si>
  <si>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</si>
  <si>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</si>
  <si>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</si>
  <si>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</si>
  <si>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</si>
  <si>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</si>
  <si>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</si>
  <si>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</si>
  <si>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</si>
  <si>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</si>
  <si>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</si>
  <si>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</si>
  <si>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</si>
  <si>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</si>
  <si>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</si>
  <si>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</si>
  <si>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</si>
  <si>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</si>
  <si>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</si>
  <si>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</si>
  <si>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</si>
  <si>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</si>
  <si>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</si>
  <si>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</si>
  <si>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</si>
  <si>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</si>
  <si>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</si>
  <si>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</si>
  <si>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</si>
  <si>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</si>
  <si>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</si>
  <si>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</si>
  <si>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</si>
  <si>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</si>
  <si>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</si>
  <si>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</si>
  <si>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</si>
  <si>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</si>
  <si>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</si>
  <si>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</si>
  <si>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</si>
  <si>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</si>
  <si>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</si>
  <si>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</si>
  <si>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</si>
  <si>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</si>
  <si>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</si>
  <si>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</si>
  <si>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</si>
  <si>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</si>
  <si>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</si>
  <si>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</si>
  <si>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</si>
  <si>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</si>
  <si>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</si>
  <si>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</si>
  <si>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</si>
  <si>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</si>
  <si>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</si>
  <si>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</si>
  <si>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</si>
  <si>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</si>
  <si>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</si>
  <si>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</si>
  <si>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</si>
  <si>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</si>
  <si>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</si>
  <si>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</si>
  <si>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</si>
  <si>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</si>
  <si>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</si>
  <si>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</si>
  <si>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</si>
  <si>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</si>
  <si>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</si>
  <si>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</si>
  <si>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</si>
  <si>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</si>
  <si>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</si>
  <si>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</si>
  <si>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</si>
  <si>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</si>
  <si>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</si>
  <si>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</si>
  <si>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</si>
  <si>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</si>
  <si>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</si>
  <si>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</si>
  <si>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</si>
  <si>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</si>
  <si>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</si>
  <si>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</si>
  <si>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</si>
  <si>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</si>
  <si>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</si>
  <si>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</si>
  <si>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</si>
  <si>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</si>
  <si>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</si>
  <si>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</si>
  <si>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</si>
  <si>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</si>
  <si>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</si>
  <si>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</si>
  <si>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</si>
  <si>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</si>
  <si>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</si>
  <si>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</si>
  <si>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</si>
  <si>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</si>
  <si>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</si>
  <si>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</si>
  <si>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</si>
  <si>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</si>
  <si>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</si>
  <si>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</si>
  <si>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</si>
  <si>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</si>
  <si>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</si>
  <si>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</si>
  <si>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</si>
  <si>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</si>
  <si>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</si>
  <si>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</si>
  <si>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</si>
  <si>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</si>
  <si>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</si>
  <si>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</si>
  <si>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</si>
  <si>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</si>
  <si>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</si>
  <si>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</si>
  <si>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</si>
  <si>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</si>
  <si>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</si>
  <si>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</si>
  <si>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</si>
  <si>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</si>
  <si>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</si>
  <si>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</si>
  <si>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</si>
  <si>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</si>
  <si>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</si>
  <si>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</si>
  <si>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</si>
  <si>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</si>
  <si>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</si>
  <si>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</si>
  <si>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</si>
  <si>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</si>
  <si>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</si>
  <si>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</si>
  <si>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</si>
  <si>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</si>
  <si>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</si>
  <si>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</si>
  <si>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</si>
  <si>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</si>
  <si>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</si>
  <si>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</si>
  <si>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</si>
  <si>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</si>
  <si>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</si>
  <si>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</si>
  <si>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</si>
  <si>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</si>
  <si>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</si>
  <si>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</si>
  <si>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</si>
  <si>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</si>
  <si>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</si>
  <si>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</si>
  <si>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</si>
  <si>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</si>
  <si>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</si>
  <si>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</si>
  <si>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</si>
  <si>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</si>
  <si>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</si>
  <si>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</si>
  <si>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</si>
  <si>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</si>
  <si>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</si>
  <si>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</si>
  <si>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</si>
  <si>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</si>
  <si>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</si>
  <si>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</si>
  <si>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</si>
  <si>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</si>
  <si>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</si>
  <si>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</si>
  <si>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</si>
  <si>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</si>
  <si>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</si>
  <si>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</si>
  <si>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</si>
  <si>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</si>
  <si>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</si>
  <si>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</si>
  <si>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</si>
  <si>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</si>
  <si>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</si>
  <si>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</si>
  <si>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</si>
  <si>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</si>
  <si>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</si>
  <si>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</si>
  <si>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</si>
  <si>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</si>
  <si>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</si>
  <si>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</si>
  <si>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</si>
  <si>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</si>
  <si>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</si>
  <si>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</si>
  <si>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</si>
  <si>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</si>
  <si>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</si>
  <si>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</si>
  <si>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</si>
  <si>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</si>
  <si>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</si>
  <si>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</si>
  <si>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</si>
  <si>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</si>
  <si>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</si>
  <si>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</si>
  <si>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</si>
  <si>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</si>
  <si>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</si>
  <si>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</si>
  <si>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</si>
  <si>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</si>
  <si>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</si>
  <si>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</si>
  <si>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</si>
  <si>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</si>
  <si>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</si>
  <si>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</si>
  <si>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</si>
  <si>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</si>
  <si>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</si>
  <si>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</si>
  <si>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</si>
  <si>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</si>
  <si>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</si>
  <si>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</si>
  <si>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</si>
  <si>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</si>
  <si>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</si>
  <si>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</si>
  <si>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</si>
  <si>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</si>
  <si>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</si>
  <si>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</si>
  <si>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</si>
  <si>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</si>
  <si>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</si>
  <si>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</si>
  <si>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</si>
  <si>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</si>
  <si>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</si>
  <si>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</si>
  <si>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</si>
  <si>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</si>
  <si>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</si>
  <si>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</si>
  <si>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</si>
  <si>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</si>
  <si>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</si>
  <si>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</si>
  <si>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</si>
  <si>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</si>
  <si>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</si>
  <si>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</si>
  <si>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</si>
  <si>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</si>
  <si>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</si>
  <si>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</si>
  <si>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</si>
  <si>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</si>
  <si>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</si>
  <si>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</si>
  <si>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</si>
  <si>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</si>
  <si>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</si>
  <si>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</si>
  <si>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</si>
  <si>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</si>
  <si>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</si>
  <si>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</si>
  <si>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</si>
  <si>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</si>
  <si>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</si>
  <si>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</si>
  <si>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</si>
  <si>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</si>
  <si>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</si>
  <si>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</si>
  <si>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</si>
  <si>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</si>
  <si>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</si>
  <si>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</si>
  <si>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</si>
  <si>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</si>
  <si>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</si>
  <si>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</si>
  <si>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</si>
  <si>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</si>
  <si>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</si>
  <si>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</si>
  <si>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</si>
  <si>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</si>
  <si>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</si>
  <si>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</si>
  <si>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</si>
  <si>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</si>
  <si>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</si>
  <si>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</si>
  <si>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</si>
  <si>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</si>
  <si>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</si>
  <si>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</si>
  <si>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</si>
  <si>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</si>
  <si>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</si>
  <si>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</si>
  <si>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</si>
  <si>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</si>
  <si>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</si>
  <si>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</si>
  <si>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</si>
  <si>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</si>
  <si>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</si>
  <si>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</si>
  <si>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</si>
  <si>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</si>
  <si>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</si>
  <si>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</si>
  <si>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</si>
  <si>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</si>
  <si>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</si>
  <si>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</si>
  <si>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</si>
  <si>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</si>
  <si>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</si>
  <si>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</si>
  <si>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</si>
  <si>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</si>
  <si>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</si>
  <si>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</si>
  <si>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</si>
  <si>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</si>
  <si>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</si>
  <si>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</si>
  <si>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</si>
  <si>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</si>
  <si>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</si>
  <si>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</si>
  <si>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</si>
  <si>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</si>
  <si>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</si>
  <si>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</si>
  <si>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</si>
  <si>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</si>
  <si>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</si>
  <si>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</si>
  <si>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</si>
  <si>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</si>
  <si>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</si>
  <si>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</si>
  <si>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</si>
  <si>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</si>
  <si>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</si>
  <si>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</si>
  <si>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</si>
  <si>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</si>
  <si>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</si>
  <si>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</si>
  <si>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</si>
  <si>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</si>
  <si>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</si>
  <si>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</si>
  <si>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</si>
  <si>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</si>
  <si>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</si>
  <si>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</si>
  <si>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</si>
  <si>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</si>
  <si>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</si>
  <si>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</si>
  <si>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</si>
  <si>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</si>
  <si>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</si>
  <si>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</si>
  <si>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</si>
  <si>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</si>
  <si>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</si>
  <si>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</si>
  <si>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</si>
  <si>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</si>
  <si>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</si>
  <si>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</si>
  <si>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</si>
  <si>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</si>
  <si>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</si>
  <si>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</si>
  <si>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</si>
  <si>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</si>
  <si>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</si>
  <si>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</si>
  <si>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</si>
  <si>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</si>
  <si>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</si>
  <si>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</si>
  <si>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</si>
  <si>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</si>
  <si>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</si>
  <si>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</si>
  <si>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</si>
  <si>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</si>
  <si>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</si>
  <si>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</si>
  <si>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</si>
  <si>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</si>
  <si>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</si>
  <si>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</si>
  <si>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</si>
  <si>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</si>
  <si>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</si>
  <si>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</si>
  <si>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</si>
  <si>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</si>
  <si>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</si>
  <si>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</si>
  <si>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</si>
  <si>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</si>
  <si>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</si>
  <si>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</si>
  <si>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</si>
  <si>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</si>
  <si>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</si>
  <si>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</si>
  <si>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</si>
  <si>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</si>
  <si>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</si>
  <si>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</si>
  <si>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</si>
  <si>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</si>
  <si>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</si>
  <si>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</si>
  <si>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</si>
  <si>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</si>
  <si>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</si>
  <si>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</si>
  <si>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</si>
  <si>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</si>
  <si>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</si>
  <si>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</si>
  <si>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</si>
  <si>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</si>
  <si>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</si>
  <si>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</si>
  <si>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</si>
  <si>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</si>
  <si>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</si>
  <si>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</si>
  <si>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</si>
  <si>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</si>
  <si>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</si>
  <si>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</si>
  <si>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</si>
  <si>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</si>
  <si>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</si>
  <si>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</si>
  <si>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</si>
  <si>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</si>
  <si>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</si>
  <si>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</si>
  <si>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</si>
  <si>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</si>
  <si>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</si>
  <si>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</si>
  <si>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</si>
  <si>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</si>
  <si>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</si>
  <si>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</si>
  <si>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</si>
  <si>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</si>
  <si>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</si>
  <si>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</si>
  <si>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</si>
  <si>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</si>
  <si>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</si>
  <si>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</si>
  <si>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</si>
  <si>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</si>
  <si>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</si>
  <si>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</si>
  <si>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</si>
  <si>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</si>
  <si>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</si>
  <si>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</si>
  <si>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</si>
  <si>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</si>
  <si>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</si>
  <si>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</si>
  <si>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</si>
  <si>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</si>
  <si>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</si>
  <si>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</si>
  <si>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</si>
  <si>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</si>
  <si>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</si>
  <si>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</si>
  <si>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</si>
  <si>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</si>
  <si>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</si>
  <si>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</si>
  <si>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</si>
  <si>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</si>
  <si>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</si>
  <si>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</si>
  <si>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</si>
  <si>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</si>
  <si>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</si>
  <si>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</si>
  <si>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</si>
  <si>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</si>
  <si>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</si>
  <si>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</si>
  <si>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</si>
  <si>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</si>
  <si>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</si>
  <si>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</si>
  <si>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</si>
  <si>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</si>
  <si>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</si>
  <si>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</si>
  <si>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</si>
  <si>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</si>
  <si>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</si>
  <si>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</si>
  <si>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</si>
  <si>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</si>
  <si>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</si>
  <si>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</si>
  <si>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</si>
  <si>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</si>
  <si>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</si>
  <si>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</si>
  <si>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</si>
  <si>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</si>
  <si>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</si>
  <si>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</si>
  <si>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</si>
  <si>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</si>
  <si>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</si>
  <si>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</si>
  <si>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</si>
  <si>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</si>
  <si>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</si>
  <si>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</si>
  <si>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</si>
  <si>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</si>
  <si>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</si>
  <si>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</si>
  <si>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</si>
  <si>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</si>
  <si>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</si>
  <si>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</si>
  <si>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</si>
  <si>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</si>
  <si>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</si>
  <si>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</si>
  <si>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</si>
  <si>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</si>
  <si>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</si>
  <si>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</si>
  <si>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</si>
  <si>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</si>
  <si>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</si>
  <si>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</si>
  <si>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</si>
  <si>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</si>
  <si>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</si>
  <si>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</si>
  <si>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</si>
  <si>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</si>
  <si>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</si>
  <si>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</si>
  <si>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</si>
  <si>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</si>
  <si>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</si>
  <si>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</si>
  <si>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</si>
  <si>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</si>
  <si>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</si>
  <si>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</si>
  <si>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</si>
  <si>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</si>
  <si>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</si>
  <si>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</si>
  <si>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</si>
  <si>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</si>
  <si>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</si>
  <si>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</si>
  <si>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</si>
  <si>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</si>
  <si>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</si>
  <si>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</si>
  <si>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</si>
  <si>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</si>
  <si>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</si>
  <si>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</si>
  <si>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</si>
  <si>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</si>
  <si>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</si>
  <si>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</si>
  <si>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</si>
  <si>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</si>
  <si>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</si>
  <si>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</si>
  <si>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</si>
  <si>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</si>
  <si>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</si>
  <si>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</si>
  <si>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</si>
  <si>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</si>
  <si>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</si>
  <si>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</si>
  <si>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</si>
  <si>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</si>
  <si>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</si>
  <si>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</si>
  <si>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</si>
  <si>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</si>
  <si>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</si>
  <si>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</si>
  <si>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</si>
  <si>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</si>
  <si>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</si>
  <si>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</si>
  <si>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</si>
  <si>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</si>
  <si>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</si>
  <si>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</si>
  <si>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</si>
  <si>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</si>
  <si>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</si>
  <si>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</si>
  <si>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</si>
  <si>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</si>
  <si>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</si>
  <si>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</si>
  <si>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</si>
  <si>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</si>
  <si>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</si>
  <si>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</si>
  <si>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</si>
  <si>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</si>
  <si>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</si>
  <si>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</si>
  <si>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</si>
  <si>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</si>
  <si>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</si>
  <si>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</si>
  <si>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</si>
  <si>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</si>
  <si>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</si>
  <si>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</si>
  <si>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</si>
  <si>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</si>
  <si>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</si>
  <si>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</si>
  <si>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</si>
  <si>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</si>
  <si>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</si>
  <si>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</si>
  <si>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</si>
  <si>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</si>
  <si>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</si>
  <si>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</si>
  <si>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</si>
  <si>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</si>
  <si>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</si>
  <si>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</si>
  <si>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</si>
  <si>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</si>
  <si>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</si>
  <si>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</si>
  <si>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</si>
  <si>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</si>
  <si>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</si>
  <si>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</si>
  <si>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</si>
  <si>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</si>
  <si>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</si>
  <si>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</si>
  <si>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</si>
  <si>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</si>
  <si>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</si>
  <si>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</si>
  <si>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</si>
  <si>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</si>
  <si>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</si>
  <si>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</si>
  <si>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</si>
  <si>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</si>
  <si>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</si>
  <si>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</si>
  <si>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</si>
  <si>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</si>
  <si>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</si>
  <si>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</si>
  <si>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</si>
  <si>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</si>
  <si>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</si>
  <si>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</si>
  <si>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</si>
  <si>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</si>
  <si>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</si>
  <si>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</si>
  <si>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</si>
  <si>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</si>
  <si>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</si>
  <si>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</si>
  <si>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</si>
  <si>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</si>
  <si>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</si>
  <si>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</si>
  <si>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</si>
  <si>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</si>
  <si>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</si>
  <si>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</si>
  <si>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</si>
  <si>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</si>
  <si>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</si>
  <si>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</si>
  <si>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</si>
  <si>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</si>
  <si>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</si>
  <si>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</si>
  <si>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</si>
  <si>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</si>
  <si>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</si>
  <si>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</si>
  <si>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</si>
  <si>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</si>
  <si>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</si>
  <si>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</si>
  <si>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</si>
  <si>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</si>
  <si>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</si>
  <si>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</si>
  <si>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</si>
  <si>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</si>
  <si>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</si>
  <si>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</si>
  <si>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</si>
  <si>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</si>
  <si>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</si>
  <si>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</si>
  <si>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</si>
  <si>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</si>
  <si>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</si>
  <si>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</si>
  <si>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</si>
  <si>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</si>
  <si>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</si>
  <si>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</si>
  <si>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</si>
  <si>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</si>
  <si>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</si>
  <si>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</si>
  <si>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</si>
  <si>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</si>
  <si>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</si>
  <si>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</si>
  <si>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</si>
  <si>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</si>
  <si>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</si>
  <si>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</si>
  <si>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</si>
  <si>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</si>
  <si>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</si>
  <si>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</si>
  <si>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</si>
  <si>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</si>
  <si>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</si>
  <si>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</si>
  <si>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</si>
  <si>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</si>
  <si>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</si>
  <si>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</si>
  <si>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</si>
  <si>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</si>
  <si>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</si>
  <si>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</si>
  <si>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</si>
  <si>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</si>
  <si>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</si>
  <si>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</si>
  <si>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</si>
  <si>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</si>
  <si>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</si>
  <si>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</si>
  <si>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</si>
  <si>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</si>
  <si>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</si>
  <si>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</si>
  <si>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</si>
  <si>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</si>
  <si>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</si>
  <si>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</si>
  <si>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</si>
  <si>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</si>
  <si>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</si>
  <si>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</si>
  <si>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</si>
  <si>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</si>
  <si>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</si>
  <si>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</si>
  <si>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</si>
  <si>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</si>
  <si>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</si>
  <si>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</si>
  <si>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</si>
  <si>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</si>
  <si>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</si>
  <si>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</si>
  <si>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</si>
  <si>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</si>
  <si>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</si>
  <si>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</si>
  <si>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</si>
  <si>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</si>
  <si>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</si>
  <si>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</si>
  <si>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</si>
  <si>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</si>
  <si>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</si>
  <si>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</si>
  <si>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</si>
  <si>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</si>
  <si>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</si>
  <si>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</si>
  <si>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</si>
  <si>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</si>
  <si>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</si>
  <si>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</si>
  <si>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</si>
  <si>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</si>
  <si>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</si>
  <si>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</si>
  <si>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</si>
  <si>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</si>
  <si>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</si>
  <si>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</si>
  <si>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</si>
  <si>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</si>
  <si>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</si>
  <si>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</si>
  <si>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</si>
  <si>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</si>
  <si>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</si>
  <si>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</si>
  <si>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</si>
  <si>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</si>
  <si>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</si>
  <si>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</si>
  <si>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</si>
  <si>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</si>
  <si>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</si>
  <si>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</si>
  <si>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</si>
  <si>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</si>
  <si>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</si>
  <si>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</si>
  <si>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</si>
  <si>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</si>
  <si>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</si>
  <si>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</si>
  <si>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</si>
  <si>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</si>
  <si>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</si>
  <si>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</si>
  <si>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</si>
  <si>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</si>
  <si>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</si>
  <si>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</si>
  <si>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</si>
  <si>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</si>
  <si>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</si>
  <si>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</si>
  <si>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</si>
  <si>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</si>
  <si>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</si>
  <si>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</si>
  <si>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</si>
  <si>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</si>
  <si>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</si>
  <si>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</si>
  <si>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</si>
  <si>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</si>
  <si>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</si>
  <si>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</si>
  <si>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</si>
  <si>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</si>
  <si>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</si>
  <si>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</si>
  <si>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</si>
  <si>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</si>
  <si>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</si>
  <si>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</si>
  <si>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</si>
  <si>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</si>
  <si>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</si>
  <si>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</si>
  <si>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</si>
  <si>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</si>
  <si>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</si>
  <si>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</si>
  <si>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</si>
  <si>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</si>
  <si>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</si>
  <si>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</si>
  <si>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</si>
  <si>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</si>
  <si>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</si>
  <si>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</si>
  <si>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</si>
  <si>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</si>
  <si>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</si>
  <si>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</si>
  <si>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</si>
  <si>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</si>
  <si>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</si>
  <si>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</si>
  <si>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</si>
  <si>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</si>
  <si>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</si>
  <si>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</si>
  <si>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</si>
  <si>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</si>
  <si>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</si>
  <si>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</si>
  <si>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</si>
  <si>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</si>
  <si>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</si>
  <si>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</si>
  <si>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</si>
  <si>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</si>
  <si>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</si>
  <si>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</si>
  <si>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</si>
  <si>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</si>
  <si>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</si>
  <si>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</si>
  <si>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</si>
  <si>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</si>
  <si>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</si>
  <si>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</si>
  <si>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</si>
  <si>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</si>
  <si>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</si>
  <si>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</si>
  <si>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</si>
  <si>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</si>
  <si>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</si>
  <si>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</si>
  <si>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</si>
  <si>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</si>
  <si>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</si>
  <si>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</si>
  <si>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</si>
  <si>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</si>
  <si>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</si>
  <si>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</si>
  <si>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</si>
  <si>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</si>
  <si>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</si>
  <si>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</si>
  <si>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</si>
  <si>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</si>
  <si>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</si>
  <si>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</si>
  <si>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</si>
  <si>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</si>
  <si>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</si>
  <si>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</si>
  <si>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</si>
  <si>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</si>
  <si>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</si>
  <si>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</si>
  <si>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</si>
  <si>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</si>
  <si>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</si>
  <si>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</si>
  <si>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</si>
  <si>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</si>
  <si>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</si>
  <si>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</si>
  <si>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</si>
  <si>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</si>
  <si>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</si>
  <si>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</si>
  <si>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</si>
  <si>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</si>
  <si>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</si>
  <si>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</si>
  <si>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</si>
  <si>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</si>
  <si>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</si>
  <si>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</si>
  <si>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</si>
  <si>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</si>
  <si>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</si>
  <si>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</si>
  <si>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</si>
  <si>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</si>
  <si>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</si>
  <si>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</si>
  <si>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</si>
  <si>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</si>
  <si>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</si>
  <si>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</si>
  <si>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</si>
  <si>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</si>
  <si>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</si>
  <si>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</si>
  <si>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</si>
  <si>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</si>
  <si>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</si>
  <si>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</si>
  <si>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</si>
  <si>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</si>
  <si>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</si>
  <si>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</si>
  <si>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</si>
  <si>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</si>
  <si>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</si>
  <si>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</si>
  <si>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</si>
  <si>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</si>
  <si>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</si>
  <si>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</si>
  <si>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</si>
  <si>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</si>
  <si>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</si>
  <si>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</si>
  <si>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</si>
  <si>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</si>
  <si>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</si>
  <si>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</si>
  <si>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</si>
  <si>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</si>
  <si>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</si>
  <si>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</si>
  <si>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</si>
  <si>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</si>
  <si>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</si>
  <si>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</si>
  <si>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</si>
  <si>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10k</t>
  </si>
  <si>
    <t>{765.24</t>
  </si>
  <si>
    <t>tBill 4/7</t>
  </si>
  <si>
    <t>Funan #FnF</t>
  </si>
  <si>
    <t>Hunan #FnF</t>
  </si>
  <si>
    <t>FnF bonus #SOM</t>
  </si>
  <si>
    <t>RMSS #153</t>
  </si>
  <si>
    <t>anyW1/7,30/6</t>
  </si>
  <si>
    <t>DBS108 #keep 2k</t>
  </si>
  <si>
    <t>{1k to SCB</t>
  </si>
  <si>
    <t>e${108</t>
  </si>
  <si>
    <t>s/b 92k</t>
  </si>
  <si>
    <t>EGA #int@31Jul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</si>
</sst>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0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0" xfId="0" applyFont="1" applyFill="1" applyBorder="1" applyAlignme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8"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3381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01">
        <f>SUMPRODUCT(D3:D33,E3:E33)/365</f>
        <v>34.006575342465737</v>
      </c>
      <c r="E35" s="701"/>
      <c r="F35" s="26"/>
    </row>
    <row r="36" spans="2:11">
      <c r="B36" s="16" t="s">
        <v>3382</v>
      </c>
      <c r="D36" s="701" t="s">
        <v>3383</v>
      </c>
      <c r="E36" s="70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61" t="s">
        <v>91</v>
      </c>
      <c r="C1" s="661"/>
      <c r="D1" s="662" t="s">
        <v>92</v>
      </c>
      <c r="E1" s="661"/>
      <c r="F1" s="662" t="s">
        <v>93</v>
      </c>
      <c r="G1" s="661"/>
      <c r="H1" s="660" t="s">
        <v>94</v>
      </c>
      <c r="I1" s="660"/>
      <c r="J1" s="654" t="s">
        <v>92</v>
      </c>
      <c r="K1" s="655"/>
      <c r="L1" s="658" t="s">
        <v>95</v>
      </c>
      <c r="M1" s="659"/>
      <c r="N1" s="660" t="s">
        <v>96</v>
      </c>
      <c r="O1" s="660"/>
      <c r="P1" s="654" t="s">
        <v>97</v>
      </c>
      <c r="Q1" s="655"/>
      <c r="R1" s="658" t="s">
        <v>98</v>
      </c>
      <c r="S1" s="659"/>
      <c r="T1" s="644" t="s">
        <v>99</v>
      </c>
      <c r="U1" s="644"/>
      <c r="V1" s="654" t="s">
        <v>92</v>
      </c>
      <c r="W1" s="655"/>
      <c r="X1" s="650" t="s">
        <v>100</v>
      </c>
      <c r="Y1" s="651"/>
      <c r="Z1" s="644" t="s">
        <v>101</v>
      </c>
      <c r="AA1" s="644"/>
      <c r="AB1" s="648" t="s">
        <v>92</v>
      </c>
      <c r="AC1" s="649"/>
      <c r="AD1" s="656" t="s">
        <v>100</v>
      </c>
      <c r="AE1" s="657"/>
      <c r="AF1" s="644" t="s">
        <v>102</v>
      </c>
      <c r="AG1" s="644"/>
      <c r="AH1" s="648" t="s">
        <v>92</v>
      </c>
      <c r="AI1" s="649"/>
      <c r="AJ1" s="650" t="s">
        <v>103</v>
      </c>
      <c r="AK1" s="651"/>
      <c r="AL1" s="644" t="s">
        <v>104</v>
      </c>
      <c r="AM1" s="644"/>
      <c r="AN1" s="652" t="s">
        <v>92</v>
      </c>
      <c r="AO1" s="653"/>
      <c r="AP1" s="642" t="s">
        <v>105</v>
      </c>
      <c r="AQ1" s="643"/>
      <c r="AR1" s="644" t="s">
        <v>106</v>
      </c>
      <c r="AS1" s="644"/>
      <c r="AV1" s="642" t="s">
        <v>107</v>
      </c>
      <c r="AW1" s="643"/>
      <c r="AX1" s="645" t="s">
        <v>108</v>
      </c>
      <c r="AY1" s="645"/>
      <c r="AZ1" s="645"/>
      <c r="BA1" s="355"/>
      <c r="BB1" s="646">
        <v>42942</v>
      </c>
      <c r="BC1" s="647"/>
      <c r="BD1" s="64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41" t="s">
        <v>124</v>
      </c>
      <c r="U4" s="641"/>
      <c r="X4" s="436" t="s">
        <v>123</v>
      </c>
      <c r="Y4" s="462">
        <f>Y3-Y6</f>
        <v>4.9669099999591708</v>
      </c>
      <c r="Z4" s="641" t="s">
        <v>125</v>
      </c>
      <c r="AA4" s="641"/>
      <c r="AD4" s="405" t="s">
        <v>123</v>
      </c>
      <c r="AE4" s="405">
        <f>AE3-AE5</f>
        <v>-52.526899999851594</v>
      </c>
      <c r="AF4" s="641" t="s">
        <v>125</v>
      </c>
      <c r="AG4" s="641"/>
      <c r="AH4" s="73"/>
      <c r="AI4" s="73"/>
      <c r="AJ4" s="405" t="s">
        <v>123</v>
      </c>
      <c r="AK4" s="405">
        <f>AK3-AK5</f>
        <v>94.988909999992757</v>
      </c>
      <c r="AL4" s="641" t="s">
        <v>125</v>
      </c>
      <c r="AM4" s="641"/>
      <c r="AP4" s="59" t="s">
        <v>123</v>
      </c>
      <c r="AQ4" s="58">
        <f>AQ3-AQ5</f>
        <v>33.841989999942598</v>
      </c>
      <c r="AR4" s="641" t="s">
        <v>125</v>
      </c>
      <c r="AS4" s="641"/>
      <c r="AX4" s="641" t="s">
        <v>126</v>
      </c>
      <c r="AY4" s="641"/>
      <c r="BB4" s="641" t="s">
        <v>127</v>
      </c>
      <c r="BC4" s="64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41"/>
      <c r="U5" s="641"/>
      <c r="V5" s="349" t="s">
        <v>132</v>
      </c>
      <c r="W5">
        <v>2050</v>
      </c>
      <c r="X5" s="410"/>
      <c r="Z5" s="641"/>
      <c r="AA5" s="641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41"/>
      <c r="AG5" s="641"/>
      <c r="AH5" s="73"/>
      <c r="AI5" s="73"/>
      <c r="AJ5" s="405" t="s">
        <v>134</v>
      </c>
      <c r="AK5" s="463">
        <f>SUM(AK11:AK59)</f>
        <v>30858.011000000002</v>
      </c>
      <c r="AL5" s="641"/>
      <c r="AM5" s="641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41"/>
      <c r="AS5" s="641"/>
      <c r="AX5" s="641"/>
      <c r="AY5" s="641"/>
      <c r="BB5" s="641"/>
      <c r="BC5" s="641"/>
      <c r="BD5" s="636" t="s">
        <v>136</v>
      </c>
      <c r="BE5" s="636"/>
      <c r="BF5" s="636"/>
      <c r="BG5" s="636"/>
      <c r="BH5" s="636"/>
      <c r="BI5" s="636"/>
      <c r="BJ5" s="636"/>
      <c r="BK5" s="636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37" t="s">
        <v>335</v>
      </c>
      <c r="W23" s="638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39"/>
      <c r="W24" s="640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63" t="s">
        <v>524</v>
      </c>
      <c r="F38" s="664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1" t="s">
        <v>567</v>
      </c>
      <c r="C1" s="661"/>
      <c r="D1" s="656" t="s">
        <v>568</v>
      </c>
      <c r="E1" s="657"/>
      <c r="F1" s="661" t="s">
        <v>569</v>
      </c>
      <c r="G1" s="661"/>
      <c r="H1" s="670" t="s">
        <v>570</v>
      </c>
      <c r="I1" s="671"/>
      <c r="J1" s="656" t="s">
        <v>568</v>
      </c>
      <c r="K1" s="657"/>
      <c r="L1" s="661" t="s">
        <v>571</v>
      </c>
      <c r="M1" s="661"/>
      <c r="N1" s="670" t="s">
        <v>570</v>
      </c>
      <c r="O1" s="671"/>
      <c r="P1" s="656" t="s">
        <v>568</v>
      </c>
      <c r="Q1" s="657"/>
      <c r="R1" s="661" t="s">
        <v>572</v>
      </c>
      <c r="S1" s="661"/>
      <c r="T1" s="670" t="s">
        <v>570</v>
      </c>
      <c r="U1" s="671"/>
      <c r="V1" s="656" t="s">
        <v>568</v>
      </c>
      <c r="W1" s="657"/>
      <c r="X1" s="661" t="s">
        <v>573</v>
      </c>
      <c r="Y1" s="661"/>
      <c r="Z1" s="670" t="s">
        <v>570</v>
      </c>
      <c r="AA1" s="671"/>
      <c r="AB1" s="656" t="s">
        <v>568</v>
      </c>
      <c r="AC1" s="657"/>
      <c r="AD1" s="661" t="s">
        <v>574</v>
      </c>
      <c r="AE1" s="661"/>
      <c r="AF1" s="670" t="s">
        <v>570</v>
      </c>
      <c r="AG1" s="671"/>
      <c r="AH1" s="656" t="s">
        <v>568</v>
      </c>
      <c r="AI1" s="657"/>
      <c r="AJ1" s="661" t="s">
        <v>575</v>
      </c>
      <c r="AK1" s="661"/>
      <c r="AL1" s="670" t="s">
        <v>576</v>
      </c>
      <c r="AM1" s="671"/>
      <c r="AN1" s="656" t="s">
        <v>577</v>
      </c>
      <c r="AO1" s="657"/>
      <c r="AP1" s="661" t="s">
        <v>578</v>
      </c>
      <c r="AQ1" s="661"/>
      <c r="AR1" s="670" t="s">
        <v>570</v>
      </c>
      <c r="AS1" s="671"/>
      <c r="AT1" s="656" t="s">
        <v>568</v>
      </c>
      <c r="AU1" s="657"/>
      <c r="AV1" s="661" t="s">
        <v>579</v>
      </c>
      <c r="AW1" s="661"/>
      <c r="AX1" s="670" t="s">
        <v>570</v>
      </c>
      <c r="AY1" s="671"/>
      <c r="AZ1" s="656" t="s">
        <v>568</v>
      </c>
      <c r="BA1" s="657"/>
      <c r="BB1" s="661" t="s">
        <v>580</v>
      </c>
      <c r="BC1" s="661"/>
      <c r="BD1" s="670" t="s">
        <v>570</v>
      </c>
      <c r="BE1" s="671"/>
      <c r="BF1" s="656" t="s">
        <v>568</v>
      </c>
      <c r="BG1" s="657"/>
      <c r="BH1" s="661" t="s">
        <v>581</v>
      </c>
      <c r="BI1" s="661"/>
      <c r="BJ1" s="670" t="s">
        <v>570</v>
      </c>
      <c r="BK1" s="671"/>
      <c r="BL1" s="656" t="s">
        <v>568</v>
      </c>
      <c r="BM1" s="657"/>
      <c r="BN1" s="661" t="s">
        <v>582</v>
      </c>
      <c r="BO1" s="661"/>
      <c r="BP1" s="670" t="s">
        <v>570</v>
      </c>
      <c r="BQ1" s="671"/>
      <c r="BR1" s="656" t="s">
        <v>568</v>
      </c>
      <c r="BS1" s="657"/>
      <c r="BT1" s="661" t="s">
        <v>583</v>
      </c>
      <c r="BU1" s="661"/>
      <c r="BV1" s="670" t="s">
        <v>584</v>
      </c>
      <c r="BW1" s="671"/>
      <c r="BX1" s="656" t="s">
        <v>585</v>
      </c>
      <c r="BY1" s="657"/>
      <c r="BZ1" s="661" t="s">
        <v>586</v>
      </c>
      <c r="CA1" s="661"/>
      <c r="CB1" s="670" t="s">
        <v>587</v>
      </c>
      <c r="CC1" s="671"/>
      <c r="CD1" s="656" t="s">
        <v>588</v>
      </c>
      <c r="CE1" s="657"/>
      <c r="CF1" s="661" t="s">
        <v>589</v>
      </c>
      <c r="CG1" s="661"/>
      <c r="CH1" s="670" t="s">
        <v>587</v>
      </c>
      <c r="CI1" s="671"/>
      <c r="CJ1" s="656" t="s">
        <v>588</v>
      </c>
      <c r="CK1" s="657"/>
      <c r="CL1" s="661" t="s">
        <v>590</v>
      </c>
      <c r="CM1" s="661"/>
      <c r="CN1" s="670" t="s">
        <v>587</v>
      </c>
      <c r="CO1" s="671"/>
      <c r="CP1" s="656" t="s">
        <v>588</v>
      </c>
      <c r="CQ1" s="657"/>
      <c r="CR1" s="661" t="s">
        <v>591</v>
      </c>
      <c r="CS1" s="661"/>
      <c r="CT1" s="670" t="s">
        <v>587</v>
      </c>
      <c r="CU1" s="671"/>
      <c r="CV1" s="672" t="s">
        <v>588</v>
      </c>
      <c r="CW1" s="673"/>
      <c r="CX1" s="661" t="s">
        <v>592</v>
      </c>
      <c r="CY1" s="661"/>
      <c r="CZ1" s="670" t="s">
        <v>587</v>
      </c>
      <c r="DA1" s="671"/>
      <c r="DB1" s="672" t="s">
        <v>588</v>
      </c>
      <c r="DC1" s="673"/>
      <c r="DD1" s="661" t="s">
        <v>593</v>
      </c>
      <c r="DE1" s="661"/>
      <c r="DF1" s="670" t="s">
        <v>594</v>
      </c>
      <c r="DG1" s="671"/>
      <c r="DH1" s="672" t="s">
        <v>595</v>
      </c>
      <c r="DI1" s="673"/>
      <c r="DJ1" s="661" t="s">
        <v>596</v>
      </c>
      <c r="DK1" s="661"/>
      <c r="DL1" s="670" t="s">
        <v>594</v>
      </c>
      <c r="DM1" s="671"/>
      <c r="DN1" s="672" t="s">
        <v>588</v>
      </c>
      <c r="DO1" s="673"/>
      <c r="DP1" s="661" t="s">
        <v>597</v>
      </c>
      <c r="DQ1" s="661"/>
      <c r="DR1" s="670" t="s">
        <v>594</v>
      </c>
      <c r="DS1" s="671"/>
      <c r="DT1" s="672" t="s">
        <v>588</v>
      </c>
      <c r="DU1" s="673"/>
      <c r="DV1" s="661" t="s">
        <v>598</v>
      </c>
      <c r="DW1" s="661"/>
      <c r="DX1" s="670" t="s">
        <v>594</v>
      </c>
      <c r="DY1" s="671"/>
      <c r="DZ1" s="672" t="s">
        <v>588</v>
      </c>
      <c r="EA1" s="673"/>
      <c r="EB1" s="661" t="s">
        <v>599</v>
      </c>
      <c r="EC1" s="661"/>
      <c r="ED1" s="670" t="s">
        <v>594</v>
      </c>
      <c r="EE1" s="671"/>
      <c r="EF1" s="672" t="s">
        <v>588</v>
      </c>
      <c r="EG1" s="673"/>
      <c r="EH1" s="661" t="s">
        <v>600</v>
      </c>
      <c r="EI1" s="661"/>
      <c r="EJ1" s="670" t="s">
        <v>594</v>
      </c>
      <c r="EK1" s="671"/>
      <c r="EL1" s="672" t="s">
        <v>601</v>
      </c>
      <c r="EM1" s="673"/>
      <c r="EN1" s="661" t="s">
        <v>602</v>
      </c>
      <c r="EO1" s="661"/>
      <c r="EP1" s="670" t="s">
        <v>594</v>
      </c>
      <c r="EQ1" s="671"/>
      <c r="ER1" s="672" t="s">
        <v>603</v>
      </c>
      <c r="ES1" s="673"/>
      <c r="ET1" s="661" t="s">
        <v>604</v>
      </c>
      <c r="EU1" s="661"/>
      <c r="EV1" s="670" t="s">
        <v>594</v>
      </c>
      <c r="EW1" s="671"/>
      <c r="EX1" s="672" t="s">
        <v>103</v>
      </c>
      <c r="EY1" s="673"/>
      <c r="EZ1" s="661" t="s">
        <v>605</v>
      </c>
      <c r="FA1" s="661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69" t="s">
        <v>672</v>
      </c>
      <c r="CU7" s="661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69" t="s">
        <v>702</v>
      </c>
      <c r="DA8" s="661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69" t="s">
        <v>702</v>
      </c>
      <c r="DG8" s="661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69" t="s">
        <v>702</v>
      </c>
      <c r="DM8" s="661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69" t="s">
        <v>702</v>
      </c>
      <c r="DS8" s="661"/>
      <c r="DT8" s="14" t="s">
        <v>700</v>
      </c>
      <c r="DU8" s="14">
        <f>SUM(DU13:DU17)</f>
        <v>32</v>
      </c>
      <c r="DV8" s="9"/>
      <c r="DW8" s="9"/>
      <c r="DX8" s="669" t="s">
        <v>702</v>
      </c>
      <c r="DY8" s="66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69" t="s">
        <v>703</v>
      </c>
      <c r="EK8" s="66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69" t="s">
        <v>703</v>
      </c>
      <c r="EQ9" s="661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69" t="s">
        <v>703</v>
      </c>
      <c r="EW9" s="661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69" t="s">
        <v>703</v>
      </c>
      <c r="EE11" s="661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69" t="s">
        <v>702</v>
      </c>
      <c r="CU12" s="66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44" t="s">
        <v>912</v>
      </c>
      <c r="CU19" s="64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67" t="s">
        <v>943</v>
      </c>
      <c r="FA21" s="667"/>
      <c r="FC21" s="367">
        <f>FC20-FC22</f>
        <v>113457.16899999997</v>
      </c>
      <c r="FD21" s="345"/>
      <c r="FE21" s="668" t="s">
        <v>945</v>
      </c>
      <c r="FF21" s="668"/>
      <c r="FG21" s="66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67" t="s">
        <v>953</v>
      </c>
      <c r="FA22" s="667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67" t="s">
        <v>969</v>
      </c>
      <c r="FA23" s="667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67" t="s">
        <v>979</v>
      </c>
      <c r="FA24" s="667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65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66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65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66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G11" sqref="G11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9.5703125" style="629" bestFit="1" customWidth="1"/>
    <col min="7" max="7" width="7.42578125" customWidth="1"/>
    <col min="8" max="8" width="74.28515625" customWidth="1"/>
  </cols>
  <sheetData>
    <row r="2" spans="1:8">
      <c r="A2" s="44"/>
      <c r="B2" s="9" t="s">
        <v>148</v>
      </c>
      <c r="C2" s="9" t="s">
        <v>3348</v>
      </c>
      <c r="D2" s="45" t="s">
        <v>3349</v>
      </c>
      <c r="E2" s="623" t="s">
        <v>3444</v>
      </c>
      <c r="F2" s="623" t="s">
        <v>3455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1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4" t="s">
        <v>3355</v>
      </c>
      <c r="F4" s="630" t="s">
        <v>3353</v>
      </c>
      <c r="G4" s="47" t="s">
        <v>3358</v>
      </c>
      <c r="H4" s="621" t="s">
        <v>3449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3448</v>
      </c>
      <c r="F5" s="47" t="s">
        <v>3359</v>
      </c>
      <c r="G5" s="9" t="s">
        <v>3448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6" t="s">
        <v>3362</v>
      </c>
      <c r="E9" s="21" t="s">
        <v>3445</v>
      </c>
      <c r="F9" s="21" t="s">
        <v>3456</v>
      </c>
      <c r="G9" s="9">
        <v>3.8</v>
      </c>
    </row>
    <row r="10" spans="1:8">
      <c r="B10" s="46"/>
      <c r="C10" s="21" t="s">
        <v>3447</v>
      </c>
      <c r="D10" s="9" t="s">
        <v>3363</v>
      </c>
      <c r="E10" s="9"/>
      <c r="F10" s="631" t="s">
        <v>3457</v>
      </c>
      <c r="G10" s="21" t="s">
        <v>2011</v>
      </c>
    </row>
    <row r="11" spans="1:8">
      <c r="B11" s="46"/>
      <c r="C11" s="9"/>
      <c r="D11" s="9" t="s">
        <v>3363</v>
      </c>
      <c r="E11" s="21" t="s">
        <v>3450</v>
      </c>
      <c r="F11" s="631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I1" workbookViewId="0">
      <selection activeCell="MY14" sqref="MY14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.5703125" style="600" customWidth="1"/>
    <col min="360" max="360" width="18.85546875" style="600" customWidth="1"/>
    <col min="361" max="361" width="10" style="600" customWidth="1"/>
    <col min="362" max="362" width="7.140625" style="49" customWidth="1"/>
    <col min="363" max="363" width="11.5703125" style="600" customWidth="1"/>
    <col min="364" max="16384" width="14.5703125" style="14"/>
  </cols>
  <sheetData>
    <row r="1" spans="1:363">
      <c r="A1" s="678" t="s">
        <v>1017</v>
      </c>
      <c r="B1" s="678"/>
      <c r="C1" s="652" t="s">
        <v>92</v>
      </c>
      <c r="D1" s="653"/>
      <c r="E1" s="642" t="s">
        <v>1018</v>
      </c>
      <c r="F1" s="643"/>
      <c r="G1" s="678" t="s">
        <v>1019</v>
      </c>
      <c r="H1" s="678"/>
      <c r="I1" s="652" t="s">
        <v>92</v>
      </c>
      <c r="J1" s="653"/>
      <c r="K1" s="642" t="s">
        <v>1020</v>
      </c>
      <c r="L1" s="643"/>
      <c r="M1" s="678" t="s">
        <v>1021</v>
      </c>
      <c r="N1" s="678"/>
      <c r="O1" s="652" t="s">
        <v>92</v>
      </c>
      <c r="P1" s="653"/>
      <c r="Q1" s="642" t="s">
        <v>1022</v>
      </c>
      <c r="R1" s="643"/>
      <c r="S1" s="678" t="s">
        <v>1023</v>
      </c>
      <c r="T1" s="678"/>
      <c r="U1" s="652" t="s">
        <v>92</v>
      </c>
      <c r="V1" s="653"/>
      <c r="W1" s="642" t="s">
        <v>577</v>
      </c>
      <c r="X1" s="643"/>
      <c r="Y1" s="678" t="s">
        <v>1024</v>
      </c>
      <c r="Z1" s="678"/>
      <c r="AA1" s="652" t="s">
        <v>92</v>
      </c>
      <c r="AB1" s="653"/>
      <c r="AC1" s="642" t="s">
        <v>1025</v>
      </c>
      <c r="AD1" s="643"/>
      <c r="AE1" s="678" t="s">
        <v>1026</v>
      </c>
      <c r="AF1" s="678"/>
      <c r="AG1" s="652" t="s">
        <v>92</v>
      </c>
      <c r="AH1" s="653"/>
      <c r="AI1" s="642" t="s">
        <v>1027</v>
      </c>
      <c r="AJ1" s="643"/>
      <c r="AK1" s="678" t="s">
        <v>1028</v>
      </c>
      <c r="AL1" s="678"/>
      <c r="AM1" s="652" t="s">
        <v>1029</v>
      </c>
      <c r="AN1" s="653"/>
      <c r="AO1" s="642" t="s">
        <v>1030</v>
      </c>
      <c r="AP1" s="643"/>
      <c r="AQ1" s="678" t="s">
        <v>1031</v>
      </c>
      <c r="AR1" s="678"/>
      <c r="AS1" s="652" t="s">
        <v>1029</v>
      </c>
      <c r="AT1" s="653"/>
      <c r="AU1" s="642" t="s">
        <v>1032</v>
      </c>
      <c r="AV1" s="643"/>
      <c r="AW1" s="678" t="s">
        <v>1033</v>
      </c>
      <c r="AX1" s="678"/>
      <c r="AY1" s="642" t="s">
        <v>1034</v>
      </c>
      <c r="AZ1" s="643"/>
      <c r="BA1" s="678" t="s">
        <v>1033</v>
      </c>
      <c r="BB1" s="678"/>
      <c r="BC1" s="652" t="s">
        <v>594</v>
      </c>
      <c r="BD1" s="653"/>
      <c r="BE1" s="642" t="s">
        <v>1035</v>
      </c>
      <c r="BF1" s="643"/>
      <c r="BG1" s="678" t="s">
        <v>1036</v>
      </c>
      <c r="BH1" s="678"/>
      <c r="BI1" s="652" t="s">
        <v>594</v>
      </c>
      <c r="BJ1" s="653"/>
      <c r="BK1" s="642" t="s">
        <v>1035</v>
      </c>
      <c r="BL1" s="643"/>
      <c r="BM1" s="678" t="s">
        <v>1037</v>
      </c>
      <c r="BN1" s="678"/>
      <c r="BO1" s="652" t="s">
        <v>594</v>
      </c>
      <c r="BP1" s="653"/>
      <c r="BQ1" s="642" t="s">
        <v>1038</v>
      </c>
      <c r="BR1" s="643"/>
      <c r="BS1" s="678" t="s">
        <v>1039</v>
      </c>
      <c r="BT1" s="678"/>
      <c r="BU1" s="652" t="s">
        <v>594</v>
      </c>
      <c r="BV1" s="653"/>
      <c r="BW1" s="642" t="s">
        <v>1040</v>
      </c>
      <c r="BX1" s="643"/>
      <c r="BY1" s="678" t="s">
        <v>1041</v>
      </c>
      <c r="BZ1" s="678"/>
      <c r="CA1" s="652" t="s">
        <v>594</v>
      </c>
      <c r="CB1" s="653"/>
      <c r="CC1" s="642" t="s">
        <v>1038</v>
      </c>
      <c r="CD1" s="643"/>
      <c r="CE1" s="678" t="s">
        <v>1042</v>
      </c>
      <c r="CF1" s="678"/>
      <c r="CG1" s="652" t="s">
        <v>594</v>
      </c>
      <c r="CH1" s="653"/>
      <c r="CI1" s="642" t="s">
        <v>1040</v>
      </c>
      <c r="CJ1" s="643"/>
      <c r="CK1" s="678" t="s">
        <v>1043</v>
      </c>
      <c r="CL1" s="678"/>
      <c r="CM1" s="652" t="s">
        <v>594</v>
      </c>
      <c r="CN1" s="653"/>
      <c r="CO1" s="642" t="s">
        <v>1038</v>
      </c>
      <c r="CP1" s="643"/>
      <c r="CQ1" s="678" t="s">
        <v>1044</v>
      </c>
      <c r="CR1" s="678"/>
      <c r="CS1" s="699" t="s">
        <v>594</v>
      </c>
      <c r="CT1" s="700"/>
      <c r="CU1" s="642" t="s">
        <v>1045</v>
      </c>
      <c r="CV1" s="643"/>
      <c r="CW1" s="678" t="s">
        <v>1046</v>
      </c>
      <c r="CX1" s="678"/>
      <c r="CY1" s="699" t="s">
        <v>594</v>
      </c>
      <c r="CZ1" s="700"/>
      <c r="DA1" s="642" t="s">
        <v>1047</v>
      </c>
      <c r="DB1" s="643"/>
      <c r="DC1" s="678" t="s">
        <v>1048</v>
      </c>
      <c r="DD1" s="678"/>
      <c r="DE1" s="699" t="s">
        <v>594</v>
      </c>
      <c r="DF1" s="700"/>
      <c r="DG1" s="642" t="s">
        <v>1049</v>
      </c>
      <c r="DH1" s="643"/>
      <c r="DI1" s="678" t="s">
        <v>1050</v>
      </c>
      <c r="DJ1" s="678"/>
      <c r="DK1" s="699" t="s">
        <v>594</v>
      </c>
      <c r="DL1" s="700"/>
      <c r="DM1" s="642" t="s">
        <v>1045</v>
      </c>
      <c r="DN1" s="643"/>
      <c r="DO1" s="678" t="s">
        <v>1051</v>
      </c>
      <c r="DP1" s="678"/>
      <c r="DQ1" s="699" t="s">
        <v>594</v>
      </c>
      <c r="DR1" s="700"/>
      <c r="DS1" s="642" t="s">
        <v>1052</v>
      </c>
      <c r="DT1" s="643"/>
      <c r="DU1" s="678" t="s">
        <v>1053</v>
      </c>
      <c r="DV1" s="678"/>
      <c r="DW1" s="699" t="s">
        <v>594</v>
      </c>
      <c r="DX1" s="700"/>
      <c r="DY1" s="642" t="s">
        <v>1054</v>
      </c>
      <c r="DZ1" s="643"/>
      <c r="EA1" s="694" t="s">
        <v>1055</v>
      </c>
      <c r="EB1" s="694"/>
      <c r="EC1" s="699" t="s">
        <v>594</v>
      </c>
      <c r="ED1" s="700"/>
      <c r="EE1" s="642" t="s">
        <v>1052</v>
      </c>
      <c r="EF1" s="643"/>
      <c r="EG1" s="54"/>
      <c r="EH1" s="694" t="s">
        <v>1056</v>
      </c>
      <c r="EI1" s="694"/>
      <c r="EJ1" s="699" t="s">
        <v>594</v>
      </c>
      <c r="EK1" s="700"/>
      <c r="EL1" s="642" t="s">
        <v>1057</v>
      </c>
      <c r="EM1" s="643"/>
      <c r="EN1" s="694" t="s">
        <v>1058</v>
      </c>
      <c r="EO1" s="694"/>
      <c r="EP1" s="699" t="s">
        <v>594</v>
      </c>
      <c r="EQ1" s="700"/>
      <c r="ER1" s="642" t="s">
        <v>1059</v>
      </c>
      <c r="ES1" s="643"/>
      <c r="ET1" s="694" t="s">
        <v>1060</v>
      </c>
      <c r="EU1" s="694"/>
      <c r="EV1" s="699" t="s">
        <v>594</v>
      </c>
      <c r="EW1" s="700"/>
      <c r="EX1" s="642" t="s">
        <v>1054</v>
      </c>
      <c r="EY1" s="643"/>
      <c r="EZ1" s="694" t="s">
        <v>1061</v>
      </c>
      <c r="FA1" s="694"/>
      <c r="FB1" s="699" t="s">
        <v>594</v>
      </c>
      <c r="FC1" s="700"/>
      <c r="FD1" s="642" t="s">
        <v>1047</v>
      </c>
      <c r="FE1" s="643"/>
      <c r="FF1" s="694" t="s">
        <v>1062</v>
      </c>
      <c r="FG1" s="694"/>
      <c r="FH1" s="699" t="s">
        <v>594</v>
      </c>
      <c r="FI1" s="700"/>
      <c r="FJ1" s="642" t="s">
        <v>1045</v>
      </c>
      <c r="FK1" s="643"/>
      <c r="FL1" s="694" t="s">
        <v>1063</v>
      </c>
      <c r="FM1" s="694"/>
      <c r="FN1" s="699" t="s">
        <v>594</v>
      </c>
      <c r="FO1" s="700"/>
      <c r="FP1" s="642" t="s">
        <v>1064</v>
      </c>
      <c r="FQ1" s="643"/>
      <c r="FR1" s="694" t="s">
        <v>1065</v>
      </c>
      <c r="FS1" s="694"/>
      <c r="FT1" s="699" t="s">
        <v>594</v>
      </c>
      <c r="FU1" s="700"/>
      <c r="FV1" s="642" t="s">
        <v>1064</v>
      </c>
      <c r="FW1" s="643"/>
      <c r="FX1" s="694" t="s">
        <v>1066</v>
      </c>
      <c r="FY1" s="694"/>
      <c r="FZ1" s="699" t="s">
        <v>594</v>
      </c>
      <c r="GA1" s="700"/>
      <c r="GB1" s="642" t="s">
        <v>1054</v>
      </c>
      <c r="GC1" s="643"/>
      <c r="GD1" s="694" t="s">
        <v>1067</v>
      </c>
      <c r="GE1" s="694"/>
      <c r="GF1" s="699" t="s">
        <v>594</v>
      </c>
      <c r="GG1" s="700"/>
      <c r="GH1" s="642" t="s">
        <v>1052</v>
      </c>
      <c r="GI1" s="643"/>
      <c r="GJ1" s="694" t="s">
        <v>1068</v>
      </c>
      <c r="GK1" s="694"/>
      <c r="GL1" s="699" t="s">
        <v>594</v>
      </c>
      <c r="GM1" s="700"/>
      <c r="GN1" s="642" t="s">
        <v>1052</v>
      </c>
      <c r="GO1" s="643"/>
      <c r="GP1" s="694" t="s">
        <v>1069</v>
      </c>
      <c r="GQ1" s="694"/>
      <c r="GR1" s="699" t="s">
        <v>594</v>
      </c>
      <c r="GS1" s="700"/>
      <c r="GT1" s="642" t="s">
        <v>1057</v>
      </c>
      <c r="GU1" s="643"/>
      <c r="GV1" s="694" t="s">
        <v>1070</v>
      </c>
      <c r="GW1" s="694"/>
      <c r="GX1" s="699" t="s">
        <v>594</v>
      </c>
      <c r="GY1" s="700"/>
      <c r="GZ1" s="642" t="s">
        <v>1071</v>
      </c>
      <c r="HA1" s="643"/>
      <c r="HB1" s="694" t="s">
        <v>1072</v>
      </c>
      <c r="HC1" s="694"/>
      <c r="HD1" s="699" t="s">
        <v>594</v>
      </c>
      <c r="HE1" s="700"/>
      <c r="HF1" s="642" t="s">
        <v>1059</v>
      </c>
      <c r="HG1" s="643"/>
      <c r="HH1" s="694" t="s">
        <v>1073</v>
      </c>
      <c r="HI1" s="694"/>
      <c r="HJ1" s="699" t="s">
        <v>594</v>
      </c>
      <c r="HK1" s="700"/>
      <c r="HL1" s="642" t="s">
        <v>1045</v>
      </c>
      <c r="HM1" s="643"/>
      <c r="HN1" s="694" t="s">
        <v>1074</v>
      </c>
      <c r="HO1" s="694"/>
      <c r="HP1" s="699" t="s">
        <v>594</v>
      </c>
      <c r="HQ1" s="700"/>
      <c r="HR1" s="642" t="s">
        <v>1045</v>
      </c>
      <c r="HS1" s="643"/>
      <c r="HT1" s="694" t="s">
        <v>1075</v>
      </c>
      <c r="HU1" s="694"/>
      <c r="HV1" s="699" t="s">
        <v>594</v>
      </c>
      <c r="HW1" s="700"/>
      <c r="HX1" s="642" t="s">
        <v>1054</v>
      </c>
      <c r="HY1" s="643"/>
      <c r="HZ1" s="694" t="s">
        <v>1076</v>
      </c>
      <c r="IA1" s="694"/>
      <c r="IB1" s="699" t="s">
        <v>594</v>
      </c>
      <c r="IC1" s="700"/>
      <c r="ID1" s="642" t="s">
        <v>1059</v>
      </c>
      <c r="IE1" s="643"/>
      <c r="IF1" s="694" t="s">
        <v>1077</v>
      </c>
      <c r="IG1" s="694"/>
      <c r="IH1" s="699" t="s">
        <v>594</v>
      </c>
      <c r="II1" s="700"/>
      <c r="IJ1" s="642" t="s">
        <v>1052</v>
      </c>
      <c r="IK1" s="643"/>
      <c r="IL1" s="694" t="s">
        <v>1078</v>
      </c>
      <c r="IM1" s="694"/>
      <c r="IN1" s="699" t="s">
        <v>594</v>
      </c>
      <c r="IO1" s="700"/>
      <c r="IP1" s="642" t="s">
        <v>1054</v>
      </c>
      <c r="IQ1" s="643"/>
      <c r="IR1" s="694" t="s">
        <v>1079</v>
      </c>
      <c r="IS1" s="694"/>
      <c r="IT1" s="699" t="s">
        <v>594</v>
      </c>
      <c r="IU1" s="700"/>
      <c r="IV1" s="642" t="s">
        <v>1080</v>
      </c>
      <c r="IW1" s="643"/>
      <c r="IX1" s="694" t="s">
        <v>1081</v>
      </c>
      <c r="IY1" s="694"/>
      <c r="IZ1" s="699" t="s">
        <v>594</v>
      </c>
      <c r="JA1" s="700"/>
      <c r="JB1" s="642" t="s">
        <v>1064</v>
      </c>
      <c r="JC1" s="643"/>
      <c r="JD1" s="694" t="s">
        <v>1082</v>
      </c>
      <c r="JE1" s="694"/>
      <c r="JF1" s="699" t="s">
        <v>594</v>
      </c>
      <c r="JG1" s="700"/>
      <c r="JH1" s="642" t="s">
        <v>1080</v>
      </c>
      <c r="JI1" s="643"/>
      <c r="JJ1" s="694" t="s">
        <v>1083</v>
      </c>
      <c r="JK1" s="694"/>
      <c r="JL1" s="579" t="s">
        <v>594</v>
      </c>
      <c r="JM1" s="111"/>
      <c r="JN1" s="545" t="s">
        <v>1080</v>
      </c>
      <c r="JO1" s="54"/>
      <c r="JP1" s="694" t="s">
        <v>1084</v>
      </c>
      <c r="JQ1" s="694"/>
      <c r="JR1" s="579" t="s">
        <v>594</v>
      </c>
      <c r="JS1" s="111"/>
      <c r="JT1" s="545" t="s">
        <v>1057</v>
      </c>
      <c r="JU1" s="54"/>
      <c r="JV1" s="694" t="s">
        <v>1085</v>
      </c>
      <c r="JW1" s="694"/>
      <c r="JX1" s="579" t="s">
        <v>594</v>
      </c>
      <c r="JY1" s="111"/>
      <c r="JZ1" s="545" t="s">
        <v>1086</v>
      </c>
      <c r="KA1" s="54"/>
      <c r="KB1" s="694" t="s">
        <v>1087</v>
      </c>
      <c r="KC1" s="694"/>
      <c r="KD1" s="579" t="s">
        <v>594</v>
      </c>
      <c r="KE1" s="111"/>
      <c r="KF1" s="545" t="s">
        <v>1045</v>
      </c>
      <c r="KG1" s="54"/>
      <c r="KH1" s="694" t="s">
        <v>1088</v>
      </c>
      <c r="KI1" s="694"/>
      <c r="KJ1" s="579" t="s">
        <v>594</v>
      </c>
      <c r="KK1" s="111"/>
      <c r="KL1" s="545" t="s">
        <v>1052</v>
      </c>
      <c r="KM1" s="54"/>
      <c r="KN1" s="694" t="s">
        <v>1089</v>
      </c>
      <c r="KO1" s="694"/>
      <c r="KP1" s="579" t="s">
        <v>594</v>
      </c>
      <c r="KQ1" s="111"/>
      <c r="KR1" s="545" t="s">
        <v>1052</v>
      </c>
      <c r="KS1" s="54"/>
      <c r="KT1" s="694" t="s">
        <v>1090</v>
      </c>
      <c r="KU1" s="694"/>
      <c r="KV1" s="579" t="s">
        <v>594</v>
      </c>
      <c r="KW1" s="111"/>
      <c r="KX1" s="545" t="s">
        <v>1052</v>
      </c>
      <c r="KY1" s="54"/>
      <c r="KZ1" s="694" t="s">
        <v>1091</v>
      </c>
      <c r="LA1" s="694"/>
      <c r="LB1" s="579" t="s">
        <v>594</v>
      </c>
      <c r="LC1" s="111"/>
      <c r="LD1" s="545" t="s">
        <v>1080</v>
      </c>
      <c r="LE1" s="54"/>
      <c r="LF1" s="694" t="s">
        <v>1092</v>
      </c>
      <c r="LG1" s="694"/>
      <c r="LH1" s="579" t="s">
        <v>594</v>
      </c>
      <c r="LI1" s="111"/>
      <c r="LJ1" s="545" t="s">
        <v>1080</v>
      </c>
      <c r="LK1" s="54"/>
      <c r="LL1" s="694" t="s">
        <v>1093</v>
      </c>
      <c r="LM1" s="694"/>
      <c r="LN1" s="579" t="s">
        <v>594</v>
      </c>
      <c r="LO1" s="309"/>
      <c r="LP1" s="545" t="s">
        <v>1080</v>
      </c>
      <c r="LQ1" s="54"/>
      <c r="LR1" s="694" t="s">
        <v>1094</v>
      </c>
      <c r="LS1" s="694"/>
      <c r="LT1" s="579" t="s">
        <v>594</v>
      </c>
      <c r="LU1" s="309"/>
      <c r="LV1" s="545" t="s">
        <v>1064</v>
      </c>
      <c r="LW1" s="54"/>
      <c r="LX1" s="694" t="s">
        <v>1095</v>
      </c>
      <c r="LY1" s="694"/>
      <c r="LZ1" s="579" t="s">
        <v>594</v>
      </c>
      <c r="MA1" s="309"/>
      <c r="MB1" s="545" t="s">
        <v>1080</v>
      </c>
      <c r="MC1" s="54"/>
      <c r="MD1" s="695" t="s">
        <v>1096</v>
      </c>
      <c r="ME1" s="694"/>
      <c r="MF1" s="579" t="s">
        <v>594</v>
      </c>
      <c r="MG1" s="309"/>
      <c r="MH1" s="545" t="s">
        <v>1080</v>
      </c>
      <c r="MI1" s="54"/>
      <c r="MJ1" s="695" t="s">
        <v>1097</v>
      </c>
      <c r="MK1" s="694"/>
      <c r="ML1" s="579" t="s">
        <v>594</v>
      </c>
      <c r="MM1" s="309"/>
      <c r="MN1" s="545" t="s">
        <v>1080</v>
      </c>
      <c r="MO1" s="54"/>
      <c r="MP1" s="694" t="s">
        <v>3427</v>
      </c>
      <c r="MQ1" s="694"/>
      <c r="MR1" s="598" t="s">
        <v>594</v>
      </c>
      <c r="MS1" s="309"/>
      <c r="MT1" s="595" t="s">
        <v>1080</v>
      </c>
      <c r="MU1" s="596"/>
      <c r="MV1" s="694" t="s">
        <v>3428</v>
      </c>
      <c r="MW1" s="694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11248.101000000024</v>
      </c>
      <c r="MP2" s="14" t="s">
        <v>1108</v>
      </c>
      <c r="MQ2" s="51">
        <f>SUM(MQ7:MQ38)</f>
        <v>318412</v>
      </c>
      <c r="MR2" s="600" t="s">
        <v>1104</v>
      </c>
      <c r="MS2" s="255">
        <f>SUM(MS4:MS28)</f>
        <v>2769.7909999999997</v>
      </c>
      <c r="MT2" s="76" t="s">
        <v>116</v>
      </c>
      <c r="MU2" s="319">
        <f>MS2+MQ2-MW2</f>
        <v>2368.7900000000373</v>
      </c>
      <c r="MV2" s="600" t="s">
        <v>1108</v>
      </c>
      <c r="MW2" s="51">
        <f>SUM(MW7:MW41)</f>
        <v>318813.00099999999</v>
      </c>
    </row>
    <row r="3" spans="1:363">
      <c r="A3" s="677" t="s">
        <v>1109</v>
      </c>
      <c r="B3" s="677"/>
      <c r="E3" s="59" t="s">
        <v>123</v>
      </c>
      <c r="F3" s="58">
        <f>F2-F4</f>
        <v>17</v>
      </c>
      <c r="G3" s="677" t="s">
        <v>1109</v>
      </c>
      <c r="H3" s="677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MU2-MS31-MS30</f>
        <v>2368.7900000000373</v>
      </c>
      <c r="MV3" s="600" t="s">
        <v>1134</v>
      </c>
      <c r="MW3" s="51">
        <f>SUM(MW13:MW14)</f>
        <v>-181579</v>
      </c>
    </row>
    <row r="4" spans="1:363" ht="12.75" customHeight="1">
      <c r="A4" s="677"/>
      <c r="B4" s="677"/>
      <c r="E4" s="59" t="s">
        <v>134</v>
      </c>
      <c r="F4" s="58">
        <f>SUM(F14:F57)</f>
        <v>12750</v>
      </c>
      <c r="G4" s="677"/>
      <c r="H4" s="677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7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8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-0.31999999996241968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2" t="s">
        <v>1148</v>
      </c>
      <c r="MS5" s="125"/>
      <c r="MT5" s="600" t="s">
        <v>134</v>
      </c>
      <c r="MU5" s="97">
        <f>SUM(MU6:MU46)</f>
        <v>2369.1099999999997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1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3439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0" t="s">
        <v>1268</v>
      </c>
      <c r="MS7" s="255"/>
      <c r="MT7" s="120" t="s">
        <v>3438</v>
      </c>
      <c r="MU7" s="49"/>
      <c r="MV7" s="39" t="s">
        <v>1187</v>
      </c>
      <c r="MW7" s="325">
        <v>91000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3440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635" t="s">
        <v>3462</v>
      </c>
      <c r="MM8" s="255">
        <f>1.8+69.6</f>
        <v>71.399999999999991</v>
      </c>
      <c r="MN8" s="120" t="s">
        <v>3437</v>
      </c>
      <c r="MO8" s="49">
        <v>1000.06</v>
      </c>
      <c r="MP8" s="261" t="s">
        <v>1231</v>
      </c>
      <c r="MQ8" s="300">
        <v>0</v>
      </c>
      <c r="MR8" s="600" t="s">
        <v>3462</v>
      </c>
      <c r="MS8" s="255">
        <v>62.000999999999998</v>
      </c>
      <c r="MT8" s="163" t="s">
        <v>1277</v>
      </c>
      <c r="MU8" s="49"/>
      <c r="MV8" s="261" t="s">
        <v>1231</v>
      </c>
      <c r="MW8" s="300">
        <v>0</v>
      </c>
      <c r="MX8" s="337">
        <v>45470</v>
      </c>
    </row>
    <row r="9" spans="1:363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635" t="s">
        <v>3462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635" t="s">
        <v>3462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6" t="s">
        <v>1381</v>
      </c>
      <c r="MS9" s="255"/>
      <c r="MT9" s="606" t="s">
        <v>3429</v>
      </c>
      <c r="MV9" s="604" t="s">
        <v>1278</v>
      </c>
      <c r="MW9" s="239">
        <v>50000</v>
      </c>
      <c r="MX9" s="24">
        <v>45477</v>
      </c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601" t="s">
        <v>1438</v>
      </c>
      <c r="MS10" s="593"/>
      <c r="MT10" s="153" t="s">
        <v>3424</v>
      </c>
      <c r="MU10" s="62"/>
      <c r="MV10" s="604" t="s">
        <v>1326</v>
      </c>
      <c r="MW10" s="239">
        <v>50000</v>
      </c>
      <c r="MX10" s="24">
        <v>45477</v>
      </c>
    </row>
    <row r="11" spans="1:363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601"/>
      <c r="MS11" s="255"/>
      <c r="MT11" s="153" t="s">
        <v>3421</v>
      </c>
      <c r="MU11" s="63"/>
      <c r="MV11" s="633" t="s">
        <v>3455</v>
      </c>
      <c r="MW11" s="51">
        <v>10000</v>
      </c>
      <c r="MX11" s="615">
        <v>45477</v>
      </c>
    </row>
    <row r="12" spans="1:363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0" t="s">
        <v>1548</v>
      </c>
      <c r="MS12" s="255"/>
      <c r="MT12" s="153" t="s">
        <v>1678</v>
      </c>
      <c r="MU12" s="49">
        <v>73.400000000000006</v>
      </c>
      <c r="MV12" s="604" t="s">
        <v>1379</v>
      </c>
      <c r="MW12" s="51">
        <v>30000</v>
      </c>
      <c r="MX12" s="615">
        <v>45477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635" t="s">
        <v>3462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2" t="s">
        <v>1613</v>
      </c>
      <c r="MS13" s="255"/>
      <c r="MT13" s="153" t="s">
        <v>1734</v>
      </c>
      <c r="MU13" s="49"/>
      <c r="MV13" s="606" t="s">
        <v>3451</v>
      </c>
      <c r="MW13" s="51">
        <v>-64979</v>
      </c>
      <c r="MX13" s="337">
        <v>45468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96" t="s">
        <v>1631</v>
      </c>
      <c r="DP14" s="697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94" t="s">
        <v>1649</v>
      </c>
      <c r="HK14" s="694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328" t="s">
        <v>1677</v>
      </c>
      <c r="MS14" s="49">
        <v>33</v>
      </c>
      <c r="MT14" s="153" t="s">
        <v>1435</v>
      </c>
      <c r="MU14" s="49"/>
      <c r="MV14" s="606" t="s">
        <v>3452</v>
      </c>
      <c r="MW14" s="51">
        <v>-116600</v>
      </c>
      <c r="MX14" s="337">
        <v>45470</v>
      </c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98" t="s">
        <v>1605</v>
      </c>
      <c r="KE15" s="698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3436</v>
      </c>
      <c r="MS15" s="255">
        <f>3+211.45</f>
        <v>214.45</v>
      </c>
      <c r="MT15" s="153" t="s">
        <v>1487</v>
      </c>
      <c r="MU15" s="52">
        <f>153.26+10.9</f>
        <v>164.16</v>
      </c>
      <c r="MV15" s="604" t="s">
        <v>1220</v>
      </c>
      <c r="MW15" s="51">
        <v>-4000</v>
      </c>
      <c r="MX15" s="337"/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00" t="s">
        <v>1404</v>
      </c>
      <c r="MT16" s="153" t="s">
        <v>1547</v>
      </c>
      <c r="MU16" s="49"/>
      <c r="MV16" s="602" t="s">
        <v>1433</v>
      </c>
      <c r="MW16" s="100">
        <v>-97000</v>
      </c>
      <c r="MX16" s="337">
        <v>45477</v>
      </c>
      <c r="MY16" s="600" t="s">
        <v>3468</v>
      </c>
    </row>
    <row r="17" spans="1:363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50" t="s">
        <v>1598</v>
      </c>
      <c r="MT17" s="153" t="s">
        <v>1612</v>
      </c>
      <c r="MU17" s="49">
        <f>13.57</f>
        <v>13.57</v>
      </c>
      <c r="MV17" s="604" t="s">
        <v>3469</v>
      </c>
      <c r="MW17" s="51">
        <v>0</v>
      </c>
      <c r="MX17" s="337">
        <v>45477</v>
      </c>
      <c r="MY17" s="14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96" t="s">
        <v>1864</v>
      </c>
      <c r="DJ18" s="697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99" t="s">
        <v>1605</v>
      </c>
      <c r="MS18" s="599"/>
      <c r="MT18" s="153" t="s">
        <v>1675</v>
      </c>
      <c r="MU18" s="49">
        <f>16.93+10+14.71+15.32</f>
        <v>56.96</v>
      </c>
      <c r="MV18" s="604" t="s">
        <v>1606</v>
      </c>
      <c r="MW18" s="51">
        <v>102149</v>
      </c>
      <c r="MX18" s="337">
        <v>45478</v>
      </c>
      <c r="MY18" s="51"/>
    </row>
    <row r="19" spans="1:363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619" t="s">
        <v>3441</v>
      </c>
      <c r="MS19" s="49">
        <v>489.97</v>
      </c>
      <c r="MT19" s="607" t="s">
        <v>3464</v>
      </c>
      <c r="MU19" s="49">
        <v>30</v>
      </c>
      <c r="MV19" s="604" t="s">
        <v>1540</v>
      </c>
      <c r="MW19" s="51">
        <v>263001</v>
      </c>
      <c r="MX19" s="617">
        <v>45477</v>
      </c>
    </row>
    <row r="20" spans="1:363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589" t="s">
        <v>3442</v>
      </c>
      <c r="MS20" s="329">
        <v>1275.27</v>
      </c>
      <c r="MT20" s="607" t="s">
        <v>3430</v>
      </c>
      <c r="MU20" s="49"/>
      <c r="MV20" s="603" t="s">
        <v>1670</v>
      </c>
      <c r="MW20" s="250"/>
      <c r="MX20" s="337"/>
      <c r="MY20" s="100"/>
    </row>
    <row r="21" spans="1:363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93" t="s">
        <v>330</v>
      </c>
      <c r="N21" s="693"/>
      <c r="Q21" s="64" t="s">
        <v>355</v>
      </c>
      <c r="S21" s="693" t="s">
        <v>330</v>
      </c>
      <c r="T21" s="693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75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321" t="s">
        <v>3454</v>
      </c>
      <c r="MS21" s="329">
        <v>473.7</v>
      </c>
      <c r="MT21" s="607" t="s">
        <v>3430</v>
      </c>
      <c r="MU21" s="49"/>
      <c r="MV21" s="602" t="s">
        <v>1728</v>
      </c>
      <c r="MW21" s="100">
        <v>-593</v>
      </c>
      <c r="MX21" s="337">
        <v>45478</v>
      </c>
      <c r="MY21" s="100"/>
    </row>
    <row r="22" spans="1:363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79" t="s">
        <v>2092</v>
      </c>
      <c r="N22" s="679"/>
      <c r="Q22" s="64" t="s">
        <v>364</v>
      </c>
      <c r="S22" s="679" t="s">
        <v>2092</v>
      </c>
      <c r="T22" s="679"/>
      <c r="W22" s="72" t="s">
        <v>1737</v>
      </c>
      <c r="X22" s="14">
        <v>0</v>
      </c>
      <c r="Y22" s="693" t="s">
        <v>330</v>
      </c>
      <c r="Z22" s="693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75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78" t="s">
        <v>2118</v>
      </c>
      <c r="IU22" s="678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21" t="s">
        <v>3459</v>
      </c>
      <c r="MS22" s="329">
        <f>110.7*2</f>
        <v>221.4</v>
      </c>
      <c r="MT22" s="607" t="s">
        <v>3435</v>
      </c>
      <c r="MU22" s="625">
        <v>33.33</v>
      </c>
      <c r="MV22" s="605" t="s">
        <v>1788</v>
      </c>
      <c r="MW22" s="588">
        <v>10.000999999999999</v>
      </c>
      <c r="MX22" s="617">
        <v>45476</v>
      </c>
    </row>
    <row r="23" spans="1:363">
      <c r="A23" s="693" t="s">
        <v>330</v>
      </c>
      <c r="B23" s="693"/>
      <c r="E23" s="566" t="s">
        <v>402</v>
      </c>
      <c r="F23" s="64"/>
      <c r="G23" s="693" t="s">
        <v>330</v>
      </c>
      <c r="H23" s="693"/>
      <c r="K23" s="72" t="s">
        <v>1737</v>
      </c>
      <c r="L23" s="14">
        <v>0</v>
      </c>
      <c r="M23" s="685"/>
      <c r="N23" s="685"/>
      <c r="Q23" s="64" t="s">
        <v>1917</v>
      </c>
      <c r="S23" s="685"/>
      <c r="T23" s="685"/>
      <c r="W23" s="72" t="s">
        <v>1518</v>
      </c>
      <c r="X23" s="67">
        <v>0</v>
      </c>
      <c r="Y23" s="679" t="s">
        <v>2092</v>
      </c>
      <c r="Z23" s="679"/>
      <c r="AE23" s="693" t="s">
        <v>330</v>
      </c>
      <c r="AF23" s="693"/>
      <c r="AK23" s="693" t="s">
        <v>330</v>
      </c>
      <c r="AL23" s="693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90" t="s">
        <v>2150</v>
      </c>
      <c r="EF23" s="690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75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75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78" t="s">
        <v>2118</v>
      </c>
      <c r="HK23" s="678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78" t="s">
        <v>2118</v>
      </c>
      <c r="HW23" s="678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30"/>
      <c r="MS23" s="329"/>
      <c r="MT23" s="607" t="s">
        <v>2784</v>
      </c>
      <c r="MU23" s="49">
        <v>38.4</v>
      </c>
      <c r="MV23" s="601" t="s">
        <v>1846</v>
      </c>
      <c r="MW23" s="51">
        <v>-1474</v>
      </c>
      <c r="MX23" s="617">
        <v>45477</v>
      </c>
      <c r="MY23" s="289"/>
    </row>
    <row r="24" spans="1:363">
      <c r="A24" s="679" t="s">
        <v>2092</v>
      </c>
      <c r="B24" s="679"/>
      <c r="E24" s="566" t="s">
        <v>271</v>
      </c>
      <c r="F24" s="64"/>
      <c r="G24" s="679" t="s">
        <v>2092</v>
      </c>
      <c r="H24" s="679"/>
      <c r="K24" s="72" t="s">
        <v>1518</v>
      </c>
      <c r="L24" s="67">
        <v>0</v>
      </c>
      <c r="M24" s="685"/>
      <c r="N24" s="685"/>
      <c r="Q24" s="72" t="s">
        <v>1617</v>
      </c>
      <c r="R24" s="14">
        <v>0</v>
      </c>
      <c r="S24" s="685"/>
      <c r="T24" s="685"/>
      <c r="W24" s="72" t="s">
        <v>2184</v>
      </c>
      <c r="X24" s="14">
        <v>910.17</v>
      </c>
      <c r="Y24" s="685"/>
      <c r="Z24" s="685"/>
      <c r="AC24" s="79" t="s">
        <v>2185</v>
      </c>
      <c r="AD24" s="14">
        <v>90</v>
      </c>
      <c r="AE24" s="679" t="s">
        <v>2092</v>
      </c>
      <c r="AF24" s="679"/>
      <c r="AI24" s="78" t="s">
        <v>2186</v>
      </c>
      <c r="AJ24" s="14">
        <v>30</v>
      </c>
      <c r="AK24" s="679" t="s">
        <v>2092</v>
      </c>
      <c r="AL24" s="679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79"/>
      <c r="BH24" s="679"/>
      <c r="BK24" s="95" t="s">
        <v>2188</v>
      </c>
      <c r="BL24" s="67">
        <v>48.54</v>
      </c>
      <c r="BM24" s="679"/>
      <c r="BN24" s="679"/>
      <c r="BQ24" s="95" t="s">
        <v>1919</v>
      </c>
      <c r="BR24" s="67">
        <v>50.15</v>
      </c>
      <c r="BS24" s="679" t="s">
        <v>2189</v>
      </c>
      <c r="BT24" s="679"/>
      <c r="BW24" s="95" t="s">
        <v>1919</v>
      </c>
      <c r="BX24" s="67">
        <v>48.54</v>
      </c>
      <c r="BY24" s="679"/>
      <c r="BZ24" s="679"/>
      <c r="CC24" s="95" t="s">
        <v>1919</v>
      </c>
      <c r="CD24" s="67">
        <v>142.91</v>
      </c>
      <c r="CE24" s="679"/>
      <c r="CF24" s="679"/>
      <c r="CI24" s="95" t="s">
        <v>2190</v>
      </c>
      <c r="CJ24" s="67">
        <v>35.049999999999997</v>
      </c>
      <c r="CK24" s="685"/>
      <c r="CL24" s="685"/>
      <c r="CO24" s="95" t="s">
        <v>1867</v>
      </c>
      <c r="CP24" s="67">
        <v>153.41</v>
      </c>
      <c r="CQ24" s="685" t="s">
        <v>2191</v>
      </c>
      <c r="CR24" s="685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75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3460</v>
      </c>
      <c r="MU24" s="49">
        <v>17.100000000000001</v>
      </c>
      <c r="MV24" s="289">
        <v>191546</v>
      </c>
      <c r="MW24" s="44" t="s">
        <v>2039</v>
      </c>
      <c r="MX24" s="337"/>
      <c r="MY24" s="51"/>
    </row>
    <row r="25" spans="1:363">
      <c r="A25" s="685"/>
      <c r="B25" s="685"/>
      <c r="E25" s="565" t="s">
        <v>386</v>
      </c>
      <c r="F25" s="59"/>
      <c r="G25" s="685"/>
      <c r="H25" s="685"/>
      <c r="K25" s="72" t="s">
        <v>2240</v>
      </c>
      <c r="L25" s="14">
        <f>910+40</f>
        <v>950</v>
      </c>
      <c r="M25" s="685"/>
      <c r="N25" s="685"/>
      <c r="Q25" s="72" t="s">
        <v>1680</v>
      </c>
      <c r="R25" s="14">
        <v>0</v>
      </c>
      <c r="S25" s="685"/>
      <c r="T25" s="685"/>
      <c r="W25" s="73" t="s">
        <v>2241</v>
      </c>
      <c r="X25" s="14">
        <v>110.58</v>
      </c>
      <c r="Y25" s="685"/>
      <c r="Z25" s="685"/>
      <c r="AE25" s="685"/>
      <c r="AF25" s="685"/>
      <c r="AK25" s="685"/>
      <c r="AL25" s="685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85"/>
      <c r="AX25" s="685"/>
      <c r="AY25" s="73"/>
      <c r="AZ25" s="67"/>
      <c r="BA25" s="685"/>
      <c r="BB25" s="685"/>
      <c r="BE25" s="73" t="s">
        <v>1547</v>
      </c>
      <c r="BF25" s="67">
        <f>6.5*2</f>
        <v>13</v>
      </c>
      <c r="BG25" s="685"/>
      <c r="BH25" s="685"/>
      <c r="BK25" s="95" t="s">
        <v>1547</v>
      </c>
      <c r="BL25" s="67">
        <f>6.5*2</f>
        <v>13</v>
      </c>
      <c r="BM25" s="685"/>
      <c r="BN25" s="685"/>
      <c r="BQ25" s="95" t="s">
        <v>1547</v>
      </c>
      <c r="BR25" s="67">
        <v>13</v>
      </c>
      <c r="BS25" s="685"/>
      <c r="BT25" s="685"/>
      <c r="BW25" s="95" t="s">
        <v>1547</v>
      </c>
      <c r="BX25" s="67">
        <v>13</v>
      </c>
      <c r="BY25" s="685"/>
      <c r="BZ25" s="685"/>
      <c r="CC25" s="95" t="s">
        <v>1547</v>
      </c>
      <c r="CD25" s="67">
        <v>13</v>
      </c>
      <c r="CE25" s="685"/>
      <c r="CF25" s="685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91" t="s">
        <v>2150</v>
      </c>
      <c r="DZ25" s="692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90" t="s">
        <v>2150</v>
      </c>
      <c r="ES25" s="690"/>
      <c r="ET25" s="55" t="s">
        <v>1811</v>
      </c>
      <c r="EU25" s="100">
        <v>20000</v>
      </c>
      <c r="EW25" s="675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78" t="s">
        <v>2118</v>
      </c>
      <c r="IC25" s="678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3461</v>
      </c>
      <c r="MU25" s="49">
        <v>73.86</v>
      </c>
      <c r="MV25" s="601" t="s">
        <v>2088</v>
      </c>
      <c r="MW25" s="51">
        <v>2600</v>
      </c>
      <c r="MX25" s="337">
        <v>45478</v>
      </c>
      <c r="MY25" s="51"/>
    </row>
    <row r="26" spans="1:363">
      <c r="A26" s="685"/>
      <c r="B26" s="685"/>
      <c r="F26" s="68"/>
      <c r="G26" s="685"/>
      <c r="H26" s="685"/>
      <c r="M26" s="689" t="s">
        <v>372</v>
      </c>
      <c r="N26" s="685"/>
      <c r="Q26" s="72" t="s">
        <v>1737</v>
      </c>
      <c r="R26" s="14">
        <v>0</v>
      </c>
      <c r="S26" s="689" t="s">
        <v>372</v>
      </c>
      <c r="T26" s="685"/>
      <c r="W26" s="73" t="s">
        <v>1919</v>
      </c>
      <c r="X26" s="14">
        <v>60.75</v>
      </c>
      <c r="Y26" s="685"/>
      <c r="Z26" s="685"/>
      <c r="AC26" s="21" t="s">
        <v>2285</v>
      </c>
      <c r="AD26" s="21"/>
      <c r="AE26" s="689" t="s">
        <v>372</v>
      </c>
      <c r="AF26" s="685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90" t="s">
        <v>2150</v>
      </c>
      <c r="EY26" s="690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78" t="s">
        <v>2118</v>
      </c>
      <c r="HQ26" s="678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1528</v>
      </c>
      <c r="MW26" s="51">
        <v>575</v>
      </c>
      <c r="MX26" s="337">
        <v>45478</v>
      </c>
      <c r="MY26" s="51"/>
    </row>
    <row r="27" spans="1:363" ht="12.75" customHeight="1">
      <c r="A27" s="685"/>
      <c r="B27" s="685"/>
      <c r="E27" s="568" t="s">
        <v>418</v>
      </c>
      <c r="F27" s="68"/>
      <c r="G27" s="685"/>
      <c r="H27" s="685"/>
      <c r="K27" s="73" t="s">
        <v>2333</v>
      </c>
      <c r="L27" s="14">
        <f>60</f>
        <v>60</v>
      </c>
      <c r="M27" s="689" t="s">
        <v>2334</v>
      </c>
      <c r="N27" s="685"/>
      <c r="Q27" s="72" t="s">
        <v>2335</v>
      </c>
      <c r="R27" s="67">
        <v>200</v>
      </c>
      <c r="S27" s="689" t="s">
        <v>2334</v>
      </c>
      <c r="T27" s="685"/>
      <c r="W27" s="73" t="s">
        <v>1987</v>
      </c>
      <c r="X27" s="14">
        <v>61.35</v>
      </c>
      <c r="Y27" s="689" t="s">
        <v>372</v>
      </c>
      <c r="Z27" s="685"/>
      <c r="AC27" s="21" t="s">
        <v>2336</v>
      </c>
      <c r="AD27" s="21">
        <f>53+207+63</f>
        <v>323</v>
      </c>
      <c r="AE27" s="689" t="s">
        <v>2334</v>
      </c>
      <c r="AF27" s="685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90" t="s">
        <v>2356</v>
      </c>
      <c r="FE27" s="690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3465</v>
      </c>
      <c r="MW27" s="51">
        <v>2014</v>
      </c>
      <c r="MX27" s="617" t="s">
        <v>3466</v>
      </c>
      <c r="MY27" s="51"/>
    </row>
    <row r="28" spans="1:363">
      <c r="A28" s="689" t="s">
        <v>372</v>
      </c>
      <c r="B28" s="685"/>
      <c r="E28" s="568" t="s">
        <v>427</v>
      </c>
      <c r="F28" s="68"/>
      <c r="G28" s="689" t="s">
        <v>372</v>
      </c>
      <c r="H28" s="685"/>
      <c r="K28" s="73" t="s">
        <v>1987</v>
      </c>
      <c r="L28" s="14">
        <v>0</v>
      </c>
      <c r="M28" s="674" t="s">
        <v>197</v>
      </c>
      <c r="N28" s="674"/>
      <c r="Q28" s="72" t="s">
        <v>2184</v>
      </c>
      <c r="R28" s="14">
        <v>0</v>
      </c>
      <c r="S28" s="674" t="s">
        <v>197</v>
      </c>
      <c r="T28" s="674"/>
      <c r="W28" s="73" t="s">
        <v>2042</v>
      </c>
      <c r="X28" s="14">
        <v>64</v>
      </c>
      <c r="Y28" s="689" t="s">
        <v>2334</v>
      </c>
      <c r="Z28" s="685"/>
      <c r="AC28" s="21" t="s">
        <v>2394</v>
      </c>
      <c r="AD28" s="21">
        <f>63+46</f>
        <v>109</v>
      </c>
      <c r="AE28" s="674" t="s">
        <v>197</v>
      </c>
      <c r="AF28" s="674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90" t="s">
        <v>2150</v>
      </c>
      <c r="EM28" s="690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78" t="s">
        <v>2118</v>
      </c>
      <c r="JA28" s="678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100</v>
      </c>
      <c r="MR28" s="321"/>
      <c r="MS28" s="321"/>
      <c r="MT28" s="607" t="s">
        <v>3430</v>
      </c>
      <c r="MU28" s="49"/>
      <c r="MV28" s="604" t="s">
        <v>3422</v>
      </c>
      <c r="MW28" s="51">
        <v>10</v>
      </c>
      <c r="MX28" s="337">
        <v>45468</v>
      </c>
    </row>
    <row r="29" spans="1:363">
      <c r="A29" s="689" t="s">
        <v>2334</v>
      </c>
      <c r="B29" s="685"/>
      <c r="E29" s="568" t="s">
        <v>431</v>
      </c>
      <c r="F29" s="68"/>
      <c r="G29" s="689" t="s">
        <v>2334</v>
      </c>
      <c r="H29" s="685"/>
      <c r="K29" s="73" t="s">
        <v>2042</v>
      </c>
      <c r="L29" s="14">
        <v>64</v>
      </c>
      <c r="M29" s="685" t="s">
        <v>300</v>
      </c>
      <c r="N29" s="685"/>
      <c r="S29" s="685" t="s">
        <v>300</v>
      </c>
      <c r="T29" s="685"/>
      <c r="W29" s="73" t="s">
        <v>2093</v>
      </c>
      <c r="X29" s="14">
        <v>100.01</v>
      </c>
      <c r="Y29" s="674" t="s">
        <v>197</v>
      </c>
      <c r="Z29" s="674"/>
      <c r="AC29" s="14" t="s">
        <v>2446</v>
      </c>
      <c r="AD29" s="14">
        <v>65</v>
      </c>
      <c r="AE29" s="685" t="s">
        <v>300</v>
      </c>
      <c r="AF29" s="685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90" t="s">
        <v>2356</v>
      </c>
      <c r="FK29" s="690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597" t="s">
        <v>2222</v>
      </c>
      <c r="MS29" s="313"/>
      <c r="MT29" s="607" t="s">
        <v>3430</v>
      </c>
      <c r="MU29" s="49"/>
      <c r="MV29" s="602" t="s">
        <v>2177</v>
      </c>
      <c r="MW29" s="51">
        <v>100</v>
      </c>
      <c r="MX29" s="337">
        <v>45470</v>
      </c>
    </row>
    <row r="30" spans="1:363">
      <c r="A30" s="674" t="s">
        <v>197</v>
      </c>
      <c r="B30" s="674"/>
      <c r="E30" s="568" t="s">
        <v>2489</v>
      </c>
      <c r="F30" s="59"/>
      <c r="G30" s="674" t="s">
        <v>197</v>
      </c>
      <c r="H30" s="674"/>
      <c r="K30" s="73" t="s">
        <v>2093</v>
      </c>
      <c r="L30" s="14">
        <v>50.01</v>
      </c>
      <c r="M30" s="686" t="s">
        <v>2490</v>
      </c>
      <c r="N30" s="686"/>
      <c r="Q30" s="73" t="s">
        <v>1855</v>
      </c>
      <c r="R30" s="14">
        <v>26</v>
      </c>
      <c r="S30" s="686" t="s">
        <v>2490</v>
      </c>
      <c r="T30" s="686"/>
      <c r="Y30" s="685" t="s">
        <v>300</v>
      </c>
      <c r="Z30" s="685"/>
      <c r="AC30" s="14" t="s">
        <v>2491</v>
      </c>
      <c r="AD30" s="14">
        <v>10</v>
      </c>
      <c r="AE30" s="686" t="s">
        <v>2490</v>
      </c>
      <c r="AF30" s="686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331" t="s">
        <v>1200</v>
      </c>
      <c r="MS30" s="63">
        <f>SUM(MU6:MU7)</f>
        <v>0</v>
      </c>
      <c r="MT30" s="607" t="s">
        <v>3430</v>
      </c>
      <c r="MU30" s="49"/>
      <c r="MV30" s="605" t="s">
        <v>2071</v>
      </c>
      <c r="MW30" s="51">
        <v>1000</v>
      </c>
      <c r="MX30" s="24" t="s">
        <v>3458</v>
      </c>
      <c r="MY30" s="44"/>
    </row>
    <row r="31" spans="1:363" ht="12.75" customHeight="1">
      <c r="A31" s="685" t="s">
        <v>300</v>
      </c>
      <c r="B31" s="685"/>
      <c r="E31" s="59"/>
      <c r="F31" s="59"/>
      <c r="G31" s="685" t="s">
        <v>300</v>
      </c>
      <c r="H31" s="685"/>
      <c r="M31" s="679" t="s">
        <v>363</v>
      </c>
      <c r="N31" s="679"/>
      <c r="Q31" s="73" t="s">
        <v>1919</v>
      </c>
      <c r="R31" s="14">
        <v>55</v>
      </c>
      <c r="S31" s="679" t="s">
        <v>363</v>
      </c>
      <c r="T31" s="679"/>
      <c r="W31" s="74" t="s">
        <v>2540</v>
      </c>
      <c r="X31" s="74">
        <v>0</v>
      </c>
      <c r="Y31" s="686" t="s">
        <v>2490</v>
      </c>
      <c r="Z31" s="686"/>
      <c r="AE31" s="679" t="s">
        <v>363</v>
      </c>
      <c r="AF31" s="679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84" t="s">
        <v>2549</v>
      </c>
      <c r="DP31" s="684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161" t="s">
        <v>2588</v>
      </c>
      <c r="MS31" s="63">
        <f>SUM(MU8:MU8)</f>
        <v>0</v>
      </c>
      <c r="MT31" s="607" t="s">
        <v>3430</v>
      </c>
      <c r="MU31" s="49"/>
      <c r="MV31" s="339">
        <v>1453</v>
      </c>
      <c r="MW31" s="286" t="s">
        <v>1277</v>
      </c>
      <c r="MX31" s="24">
        <v>45478</v>
      </c>
    </row>
    <row r="32" spans="1:363">
      <c r="A32" s="686" t="s">
        <v>2490</v>
      </c>
      <c r="B32" s="686"/>
      <c r="C32" s="70"/>
      <c r="D32" s="70"/>
      <c r="E32" s="70"/>
      <c r="F32" s="70"/>
      <c r="G32" s="686" t="s">
        <v>2490</v>
      </c>
      <c r="H32" s="686"/>
      <c r="K32" s="74" t="s">
        <v>2589</v>
      </c>
      <c r="L32" s="74"/>
      <c r="M32" s="680" t="s">
        <v>2574</v>
      </c>
      <c r="N32" s="680"/>
      <c r="Q32" s="73" t="s">
        <v>1987</v>
      </c>
      <c r="R32" s="14">
        <v>77.239999999999995</v>
      </c>
      <c r="S32" s="680" t="s">
        <v>2574</v>
      </c>
      <c r="T32" s="680"/>
      <c r="Y32" s="679" t="s">
        <v>363</v>
      </c>
      <c r="Z32" s="679"/>
      <c r="AC32" s="575" t="s">
        <v>1395</v>
      </c>
      <c r="AD32" s="14">
        <v>350</v>
      </c>
      <c r="AE32" s="680" t="s">
        <v>2574</v>
      </c>
      <c r="AF32" s="680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87" t="s">
        <v>2478</v>
      </c>
      <c r="DB32" s="688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78" t="s">
        <v>2118</v>
      </c>
      <c r="IO32" s="678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50" t="s">
        <v>2631</v>
      </c>
      <c r="MS32" s="49">
        <f>SUM(MU9:MU9)</f>
        <v>0</v>
      </c>
      <c r="MT32" s="608" t="s">
        <v>3453</v>
      </c>
      <c r="MU32" s="49">
        <f>250.7+749.38</f>
        <v>1000.0799999999999</v>
      </c>
      <c r="MV32" s="214">
        <v>0</v>
      </c>
      <c r="MW32" s="51" t="s">
        <v>2443</v>
      </c>
    </row>
    <row r="33" spans="1:363">
      <c r="A33" s="679" t="s">
        <v>363</v>
      </c>
      <c r="B33" s="679"/>
      <c r="E33" s="576" t="s">
        <v>455</v>
      </c>
      <c r="F33" s="59"/>
      <c r="G33" s="679" t="s">
        <v>363</v>
      </c>
      <c r="H33" s="679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80" t="s">
        <v>2574</v>
      </c>
      <c r="Z33" s="680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153" t="s">
        <v>2679</v>
      </c>
      <c r="MS33" s="49">
        <f>SUM(MU10:MU18)</f>
        <v>308.08999999999997</v>
      </c>
      <c r="MT33" s="608" t="s">
        <v>3463</v>
      </c>
      <c r="MU33" s="49">
        <v>354.25</v>
      </c>
      <c r="MV33" s="603" t="s">
        <v>2219</v>
      </c>
      <c r="MW33" s="49"/>
    </row>
    <row r="34" spans="1:363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294" t="s">
        <v>2688</v>
      </c>
      <c r="MS34" s="49">
        <f>SUM(MU32:MU34)</f>
        <v>1354.33</v>
      </c>
      <c r="MT34" s="608" t="s">
        <v>1518</v>
      </c>
      <c r="MU34" s="63"/>
      <c r="MV34" s="632" t="s">
        <v>3467</v>
      </c>
      <c r="MW34" s="49">
        <v>1000</v>
      </c>
    </row>
    <row r="35" spans="1:363" ht="14.25" customHeight="1">
      <c r="A35" s="681"/>
      <c r="B35" s="681"/>
      <c r="E35" s="571" t="s">
        <v>493</v>
      </c>
      <c r="F35" s="59">
        <v>250</v>
      </c>
      <c r="G35" s="681"/>
      <c r="H35" s="681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121" t="s">
        <v>2790</v>
      </c>
      <c r="MS35" s="255">
        <f>SUM(MU35:MU35)</f>
        <v>0</v>
      </c>
      <c r="MT35" s="609" t="s">
        <v>3431</v>
      </c>
      <c r="MU35" s="63"/>
      <c r="MV35" s="622"/>
      <c r="MW35" s="49"/>
    </row>
    <row r="36" spans="1:363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82" t="s">
        <v>2150</v>
      </c>
      <c r="DT36" s="683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327" t="s">
        <v>2429</v>
      </c>
      <c r="MS36" s="593">
        <f>SUM(MU19:MU31)</f>
        <v>192.69</v>
      </c>
      <c r="MT36" s="50" t="s">
        <v>2383</v>
      </c>
      <c r="MU36" s="52">
        <f>56</f>
        <v>56</v>
      </c>
      <c r="MV36" s="605"/>
      <c r="MW36" s="51"/>
    </row>
    <row r="37" spans="1:363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3453</v>
      </c>
      <c r="MO37" s="611">
        <f>1294.38+250.7</f>
        <v>1545.0800000000002</v>
      </c>
      <c r="MP37" s="71"/>
      <c r="MQ37" s="49"/>
      <c r="MR37" s="327" t="s">
        <v>2576</v>
      </c>
      <c r="MS37" s="316">
        <f>SUM(MU22:MU31)</f>
        <v>162.69</v>
      </c>
      <c r="MT37" s="332">
        <v>56.05</v>
      </c>
      <c r="MU37" s="52"/>
    </row>
    <row r="38" spans="1:363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T38" s="178" t="s">
        <v>2478</v>
      </c>
      <c r="MU38" s="22">
        <f>MQ28+MS39-MW29</f>
        <v>0</v>
      </c>
      <c r="MW38" s="51"/>
    </row>
    <row r="39" spans="1:363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684" t="s">
        <v>2549</v>
      </c>
      <c r="DJ39" s="684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R39" s="158" t="s">
        <v>3432</v>
      </c>
      <c r="MS39" s="317">
        <v>0</v>
      </c>
      <c r="MT39" s="204"/>
      <c r="MU39" s="22"/>
      <c r="MV39" s="616"/>
      <c r="MW39" s="49"/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78" t="s">
        <v>2118</v>
      </c>
      <c r="II40" s="678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T40" s="204"/>
      <c r="MU40" s="283"/>
      <c r="MV40" s="605" t="s">
        <v>2277</v>
      </c>
      <c r="MW40" s="49"/>
    </row>
    <row r="41" spans="1:363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74" t="s">
        <v>2955</v>
      </c>
      <c r="KO41" s="674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3453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S41" s="62"/>
      <c r="MT41" s="204"/>
      <c r="MU41" s="283"/>
      <c r="MV41" s="603" t="s">
        <v>2124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140</v>
      </c>
      <c r="MP42" s="14" t="s">
        <v>2878</v>
      </c>
      <c r="MS42" s="62"/>
      <c r="MT42" s="204"/>
      <c r="MU42" s="283"/>
      <c r="MV42" s="603" t="s">
        <v>2687</v>
      </c>
    </row>
    <row r="43" spans="1:363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T43" s="605" t="s">
        <v>3434</v>
      </c>
      <c r="MU43" s="248">
        <v>399</v>
      </c>
      <c r="MV43" s="603" t="s">
        <v>3008</v>
      </c>
    </row>
    <row r="44" spans="1:363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3433</v>
      </c>
      <c r="MU44" s="601">
        <v>59</v>
      </c>
      <c r="MV44" s="600" t="s">
        <v>372</v>
      </c>
    </row>
    <row r="45" spans="1:363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/>
      <c r="MU45" s="248"/>
      <c r="MV45" s="600" t="s">
        <v>2878</v>
      </c>
    </row>
    <row r="46" spans="1:363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>
        <v>60</v>
      </c>
      <c r="MO46" s="610" t="s">
        <v>554</v>
      </c>
      <c r="MP46" s="14" t="s">
        <v>3027</v>
      </c>
      <c r="MT46" s="605"/>
      <c r="MU46" s="63"/>
      <c r="MV46" s="600" t="s">
        <v>2916</v>
      </c>
      <c r="MY46" s="591"/>
    </row>
    <row r="47" spans="1:363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U47" s="245"/>
    </row>
    <row r="48" spans="1:363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601"/>
      <c r="MV48" s="600" t="s">
        <v>3002</v>
      </c>
    </row>
    <row r="49" spans="41:360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76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  <c r="MV49" s="600" t="s">
        <v>3027</v>
      </c>
    </row>
    <row r="50" spans="41:360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76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0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76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0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76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0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0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0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0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0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0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0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0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0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0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0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0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</row>
    <row r="65" spans="205:361">
      <c r="IP65" s="189"/>
      <c r="JK65" s="20"/>
      <c r="JQ65" s="20"/>
      <c r="JZ65" s="55" t="s">
        <v>3340</v>
      </c>
      <c r="KA65" s="14">
        <v>9.8000000000000007</v>
      </c>
    </row>
    <row r="66" spans="205:361">
      <c r="IJ66" s="188"/>
      <c r="IK66" s="166"/>
      <c r="IP66" s="189"/>
      <c r="JZ66" s="14" t="s">
        <v>3341</v>
      </c>
      <c r="KA66" s="14">
        <v>9.77</v>
      </c>
      <c r="MW66" s="20"/>
    </row>
    <row r="67" spans="205:36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6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61">
      <c r="HO69" s="20"/>
      <c r="IG69" s="20"/>
      <c r="IJ69" s="189"/>
      <c r="JZ69" s="258" t="s">
        <v>3344</v>
      </c>
      <c r="KA69" s="14">
        <v>69</v>
      </c>
    </row>
    <row r="70" spans="205:361">
      <c r="IJ70" s="189"/>
      <c r="JZ70" s="258" t="s">
        <v>3345</v>
      </c>
      <c r="KA70" s="14">
        <v>8</v>
      </c>
    </row>
    <row r="71" spans="205:361">
      <c r="IJ71" s="189"/>
      <c r="JZ71" s="340" t="s">
        <v>3346</v>
      </c>
      <c r="KA71" s="67">
        <v>29.7</v>
      </c>
    </row>
    <row r="72" spans="205:361">
      <c r="IJ72" s="189"/>
      <c r="JZ72" s="258" t="s">
        <v>3347</v>
      </c>
      <c r="KA72" s="14">
        <v>8.1999999999999993</v>
      </c>
    </row>
    <row r="73" spans="205:361">
      <c r="IJ73" s="189"/>
    </row>
    <row r="74" spans="205:361">
      <c r="HI74" s="20"/>
    </row>
    <row r="76" spans="205:361">
      <c r="GW76" s="20"/>
    </row>
    <row r="77" spans="205:361">
      <c r="HU77" s="20"/>
    </row>
    <row r="78" spans="205:361">
      <c r="HC78" s="20"/>
    </row>
    <row r="79" spans="205:361">
      <c r="IA79" s="20"/>
    </row>
  </sheetData>
  <mergeCells count="266"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C14" sqref="C1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 s="634" customFormat="1">
      <c r="B13" s="39">
        <v>12000</v>
      </c>
      <c r="C13" s="40">
        <v>45664</v>
      </c>
    </row>
    <row r="14" spans="2:3" s="634" customFormat="1">
      <c r="B14" s="39"/>
      <c r="C14" s="40"/>
    </row>
    <row r="15" spans="2:3">
      <c r="B15" s="41"/>
      <c r="C15" s="42"/>
    </row>
    <row r="16" spans="2:3">
      <c r="B16" s="43">
        <f>SUM(B2:B15)</f>
        <v>91000</v>
      </c>
      <c r="C16" t="s">
        <v>1098</v>
      </c>
    </row>
    <row r="17" spans="2:2">
      <c r="B17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2024-07-06T04:15:09Z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