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Q7" i="32" l="1"/>
  <c r="JO15" i="32" l="1"/>
  <c r="JO14" i="32" s="1"/>
  <c r="JC17" i="32"/>
  <c r="JC16" i="32" s="1"/>
  <c r="JI12" i="32" l="1"/>
  <c r="JO34" i="32"/>
  <c r="JO5" i="32" s="1"/>
  <c r="JM31" i="32"/>
  <c r="JM30" i="32"/>
  <c r="JM29" i="32"/>
  <c r="JM28" i="32"/>
  <c r="JM27" i="32"/>
  <c r="JM26" i="32"/>
  <c r="JM25" i="32"/>
  <c r="JQ15" i="32"/>
  <c r="JQ3" i="32"/>
  <c r="JM2" i="32"/>
  <c r="JI28" i="32"/>
  <c r="JI24" i="32"/>
  <c r="JQ2" i="32" l="1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<sst xmlns="http://schemas.openxmlformats.org/spreadsheetml/2006/main" count="7018" uniqueCount="2811">
  <si>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</si>
  <si>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</si>
  <si>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</si>
  <si>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</si>
  <si>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</si>
  <si>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</si>
  <si>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</si>
  <si>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</si>
  <si>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</si>
  <si>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</si>
  <si>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</si>
  <si>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</si>
  <si>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</si>
  <si>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</si>
  <si>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</si>
  <si>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</si>
  <si>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</si>
  <si>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</si>
  <si>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</si>
  <si>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</si>
  <si>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</si>
  <si>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</si>
  <si>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</si>
  <si>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</si>
  <si>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</si>
  <si>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</si>
  <si>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</si>
  <si>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</si>
  <si>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</si>
  <si>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</si>
  <si>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</si>
  <si>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</si>
  <si>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</si>
  <si>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</si>
  <si>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</si>
  <si>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</si>
  <si>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</si>
  <si>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</si>
  <si>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</si>
  <si>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</si>
  <si>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</si>
  <si>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</si>
  <si>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</si>
  <si>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</si>
  <si>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</si>
  <si>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</si>
  <si>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</si>
  <si>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</si>
  <si>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</si>
  <si>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</si>
  <si>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</si>
  <si>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</si>
  <si>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</si>
  <si>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</si>
  <si>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</si>
  <si>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</si>
  <si>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</si>
  <si>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</si>
  <si>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</si>
  <si>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</si>
  <si>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</si>
  <si>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</si>
  <si>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</si>
  <si>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</si>
  <si>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</si>
  <si>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</si>
  <si>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</si>
  <si>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</si>
  <si>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</si>
  <si>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</si>
  <si>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</si>
  <si>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</si>
  <si>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</si>
  <si>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</si>
  <si>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</si>
  <si>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</si>
  <si>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</si>
  <si>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</si>
  <si>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</si>
  <si>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</si>
  <si>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</si>
  <si>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</si>
  <si>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</si>
  <si>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</si>
  <si>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</si>
  <si>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</si>
  <si>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</si>
  <si>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</si>
  <si>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</si>
  <si>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</si>
  <si>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</si>
  <si>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</si>
  <si>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</si>
  <si>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</si>
  <si>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</si>
  <si>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</si>
  <si>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</si>
  <si>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</si>
  <si>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</si>
  <si>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</si>
  <si>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</si>
  <si>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</si>
  <si>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</si>
  <si>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</si>
  <si>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</si>
  <si>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</si>
  <si>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</si>
  <si>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</si>
  <si>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</si>
  <si>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</si>
  <si>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</si>
  <si>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</si>
  <si>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</si>
  <si>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</si>
  <si>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</si>
  <si>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</si>
  <si>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</si>
  <si>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</si>
  <si>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</si>
  <si>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</si>
  <si>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</si>
  <si>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</si>
  <si>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</si>
  <si>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</si>
  <si>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</si>
  <si>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</si>
  <si>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</si>
  <si>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</si>
  <si>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</si>
  <si>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</si>
  <si>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</si>
  <si>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</si>
  <si>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</si>
  <si>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</si>
  <si>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</si>
  <si>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</si>
  <si>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</si>
  <si>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</si>
  <si>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</si>
  <si>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</si>
  <si>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</si>
  <si>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</si>
  <si>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</si>
  <si>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</si>
  <si>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</si>
  <si>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</si>
  <si>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</si>
  <si>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</si>
  <si>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</si>
  <si>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</si>
  <si>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</si>
  <si>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</si>
  <si>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</si>
  <si>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</si>
  <si>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</si>
  <si>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</si>
  <si>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</si>
  <si>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</si>
  <si>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</si>
  <si>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</si>
  <si>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</si>
  <si>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</si>
  <si>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</si>
  <si>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</si>
  <si>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</si>
  <si>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</si>
  <si>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</si>
  <si>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</si>
  <si>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</si>
  <si>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</si>
  <si>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</si>
  <si>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</si>
  <si>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</si>
  <si>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</si>
  <si>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</si>
  <si>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</si>
  <si>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</si>
  <si>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</si>
  <si>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</si>
  <si>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</si>
  <si>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</si>
  <si>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</si>
  <si>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</si>
  <si>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</si>
  <si>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</si>
  <si>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</si>
  <si>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</si>
  <si>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</si>
  <si>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</si>
  <si>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</si>
  <si>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</si>
  <si>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</si>
  <si>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</si>
  <si>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</si>
  <si>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</si>
  <si>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</si>
  <si>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</si>
  <si>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</si>
  <si>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</si>
  <si>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</si>
  <si>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</si>
  <si>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</si>
  <si>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</si>
  <si>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</si>
  <si>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</si>
  <si>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</si>
  <si>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</si>
  <si>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</si>
  <si>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</si>
  <si>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</si>
  <si>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</si>
  <si>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</si>
  <si>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</si>
  <si>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</si>
  <si>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</si>
  <si>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</si>
  <si>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</si>
  <si>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</si>
  <si>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</si>
  <si>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</si>
  <si>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</si>
  <si>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</si>
  <si>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</si>
  <si>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</si>
  <si>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</si>
  <si>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</si>
  <si>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</si>
  <si>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</si>
  <si>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</si>
  <si>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</si>
  <si>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</si>
  <si>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</si>
  <si>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</si>
  <si>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</si>
  <si>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</si>
  <si>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</si>
  <si>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</si>
  <si>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</si>
  <si>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</si>
  <si>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</si>
  <si>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</si>
  <si>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</si>
  <si>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</si>
  <si>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</si>
  <si>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</si>
  <si>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</si>
  <si>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</si>
  <si>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</si>
  <si>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</si>
  <si>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</si>
  <si>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</si>
  <si>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</si>
  <si>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</si>
  <si>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</si>
  <si>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</si>
  <si>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</si>
  <si>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</si>
  <si>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</si>
  <si>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</si>
  <si>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</si>
  <si>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</si>
  <si>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</si>
  <si>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</si>
  <si>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</si>
  <si>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</si>
  <si>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</si>
  <si>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</si>
  <si>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</si>
  <si>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</si>
  <si>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</si>
  <si>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</si>
  <si>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</si>
  <si>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</si>
  <si>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</si>
  <si>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</si>
  <si>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</si>
  <si>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</si>
  <si>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</si>
  <si>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</si>
  <si>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</si>
  <si>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</si>
  <si>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</si>
  <si>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</si>
  <si>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</si>
  <si>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</si>
  <si>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</si>
  <si>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</si>
  <si>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</si>
  <si>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</si>
  <si>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</si>
  <si>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</si>
  <si>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</si>
  <si>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</si>
  <si>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</si>
  <si>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</si>
  <si>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</si>
  <si>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</si>
  <si>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</si>
  <si>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</si>
  <si>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</si>
  <si>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</si>
  <si>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</si>
  <si>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</si>
  <si>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</si>
  <si>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</si>
  <si>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</si>
  <si>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</si>
  <si>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</si>
  <si>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</si>
  <si>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</si>
  <si>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</si>
  <si>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</si>
  <si>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</si>
  <si>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</si>
  <si>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</si>
  <si>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</si>
  <si>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</si>
  <si>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</si>
  <si>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</si>
  <si>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</si>
  <si>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</si>
  <si>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</si>
  <si>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</si>
  <si>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</si>
  <si>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</si>
  <si>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</si>
  <si>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</si>
  <si>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</si>
  <si>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</si>
  <si>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</si>
  <si>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</si>
  <si>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</si>
  <si>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</si>
  <si>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</si>
  <si>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</si>
  <si>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</si>
  <si>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</si>
  <si>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</si>
  <si>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</si>
  <si>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</si>
  <si>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</si>
  <si>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</si>
  <si>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</si>
  <si>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</si>
  <si>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</si>
  <si>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</si>
  <si>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</si>
  <si>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</si>
  <si>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</si>
  <si>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</si>
  <si>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</si>
  <si>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</si>
  <si>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</si>
  <si>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</si>
  <si>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</si>
  <si>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</si>
  <si>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</si>
  <si>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</si>
  <si>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</si>
  <si>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</si>
  <si>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</si>
  <si>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</si>
  <si>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</si>
  <si>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</si>
  <si>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</si>
  <si>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</si>
  <si>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</si>
  <si>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</si>
  <si>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</si>
  <si>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</si>
  <si>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</si>
  <si>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</si>
  <si>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</si>
  <si>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</si>
  <si>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</si>
  <si>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</si>
  <si>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</si>
  <si>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</si>
  <si>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</si>
  <si>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</si>
  <si>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</si>
  <si>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</si>
  <si>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</si>
  <si>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</si>
  <si>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</si>
  <si>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</si>
  <si>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</si>
  <si>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</si>
  <si>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</si>
  <si>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</si>
  <si>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</si>
  <si>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</si>
  <si>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</si>
  <si>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</si>
  <si>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</si>
  <si>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</si>
  <si>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</si>
  <si>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</si>
  <si>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</si>
  <si>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</si>
  <si>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</si>
  <si>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</si>
  <si>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</si>
  <si>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</si>
  <si>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</si>
  <si>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</si>
  <si>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</si>
  <si>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</si>
  <si>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</si>
  <si>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</si>
  <si>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</si>
  <si>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</si>
  <si>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</si>
  <si>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</si>
  <si>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</si>
  <si>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</si>
  <si>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</si>
  <si>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</si>
  <si>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</si>
  <si>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</si>
  <si>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</si>
  <si>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</si>
  <si>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</si>
  <si>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</si>
  <si>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</si>
  <si>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</si>
  <si>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</si>
  <si>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</si>
  <si>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</si>
  <si>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</si>
  <si>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</si>
  <si>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</si>
  <si>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</si>
  <si>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</si>
  <si>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</si>
  <si>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</si>
  <si>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</si>
  <si>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</si>
  <si>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</si>
  <si>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</si>
  <si>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</si>
  <si>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</si>
  <si>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</si>
  <si>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</si>
  <si>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</si>
  <si>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</si>
  <si>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</si>
  <si>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</si>
  <si>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</si>
  <si>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</si>
  <si>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</si>
  <si>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</si>
  <si>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</si>
  <si>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</si>
  <si>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</si>
  <si>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</si>
  <si>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</si>
  <si>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</si>
  <si>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</si>
  <si>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</si>
  <si>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</si>
  <si>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</si>
  <si>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</si>
  <si>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</si>
  <si>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</si>
  <si>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</si>
  <si>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</si>
  <si>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</si>
  <si>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</si>
  <si>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</si>
  <si>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</si>
  <si>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</si>
  <si>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</si>
  <si>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</si>
  <si>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</si>
  <si>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</si>
  <si>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</si>
  <si>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</si>
  <si>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</si>
  <si>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</si>
  <si>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</si>
  <si>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</si>
  <si>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</si>
  <si>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</si>
  <si>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</si>
  <si>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</si>
  <si>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</si>
  <si>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</si>
  <si>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</si>
  <si>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</si>
  <si>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</si>
  <si>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</si>
  <si>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</si>
  <si>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</si>
  <si>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</si>
  <si>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</si>
  <si>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</si>
  <si>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</si>
  <si>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</si>
  <si>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</si>
  <si>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</si>
  <si>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</si>
  <si>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</si>
  <si>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</si>
  <si>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</si>
  <si>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</si>
  <si>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</si>
  <si>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</si>
  <si>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</si>
  <si>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</si>
  <si>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</si>
  <si>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</si>
  <si>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</si>
  <si>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</si>
  <si>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</si>
  <si>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</si>
  <si>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</si>
  <si>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</si>
  <si>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</si>
  <si>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</si>
  <si>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</si>
  <si>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</si>
  <si>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</si>
  <si>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</si>
  <si>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</si>
  <si>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</si>
  <si>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</si>
  <si>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</si>
  <si>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</si>
  <si>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</si>
  <si>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</si>
  <si>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</si>
  <si>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</si>
  <si>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</si>
  <si>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</si>
  <si>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</si>
  <si>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</si>
  <si>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</si>
  <si>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</si>
  <si>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</si>
  <si>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</si>
  <si>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</si>
  <si>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</si>
  <si>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</si>
  <si>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</si>
  <si>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</si>
  <si>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</si>
  <si>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</si>
  <si>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</si>
  <si>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</si>
  <si>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</si>
  <si>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</si>
  <si>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</si>
  <si>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</si>
  <si>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</si>
  <si>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</si>
  <si>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</si>
  <si>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</si>
  <si>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</si>
  <si>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</si>
  <si>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</si>
  <si>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</si>
  <si>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</si>
  <si>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</si>
  <si>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</si>
  <si>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</si>
  <si>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</si>
  <si>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</si>
  <si>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</si>
  <si>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</si>
  <si>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</si>
  <si>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</si>
  <si>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</si>
  <si>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</si>
  <si>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</si>
  <si>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</si>
  <si>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</si>
  <si>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</si>
  <si>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</si>
  <si>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</si>
  <si>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</si>
  <si>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</si>
  <si>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</si>
  <si>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</si>
  <si>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</si>
  <si>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</si>
  <si>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</si>
  <si>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</si>
  <si>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</si>
  <si>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</si>
  <si>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</si>
  <si>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</si>
  <si>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</si>
  <si>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</si>
  <si>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</si>
  <si>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</si>
  <si>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</si>
  <si>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</si>
  <si>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</si>
  <si>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</si>
  <si>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</si>
  <si>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</si>
  <si>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</si>
  <si>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</si>
  <si>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</si>
  <si>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</si>
  <si>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</si>
  <si>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</si>
  <si>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</si>
  <si>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</si>
  <si>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</si>
  <si>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</si>
  <si>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</si>
  <si>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</si>
  <si>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</si>
  <si>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</si>
  <si>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</si>
  <si>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</si>
  <si>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</si>
  <si>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</si>
  <si>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</si>
  <si>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</si>
  <si>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</si>
  <si>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</si>
  <si>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</si>
  <si>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</si>
  <si>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</si>
  <si>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</si>
  <si>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</si>
  <si>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</si>
  <si>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</si>
  <si>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</si>
  <si>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</si>
  <si>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</si>
  <si>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</si>
  <si>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</si>
  <si>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</si>
  <si>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</si>
  <si>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</si>
  <si>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</si>
  <si>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</si>
  <si>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</si>
  <si>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</si>
  <si>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</si>
  <si>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</si>
  <si>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</si>
  <si>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</si>
  <si>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</si>
  <si>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</si>
  <si>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</si>
  <si>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</si>
  <si>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</si>
  <si>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</si>
  <si>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</si>
  <si>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</si>
  <si>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</si>
  <si>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</si>
  <si>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</si>
  <si>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</si>
  <si>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</si>
  <si>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</si>
  <si>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</si>
  <si>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</si>
  <si>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</si>
  <si>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</si>
  <si>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</si>
  <si>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</si>
  <si>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</si>
  <si>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</si>
  <si>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</si>
  <si>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</si>
  <si>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</si>
  <si>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</si>
  <si>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</si>
  <si>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</si>
  <si>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</si>
  <si>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</si>
  <si>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</si>
  <si>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</si>
  <si>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</si>
  <si>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</si>
  <si>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</si>
  <si>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</si>
  <si>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</si>
  <si>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</si>
  <si>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</si>
  <si>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</si>
  <si>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</si>
  <si>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</si>
  <si>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</si>
  <si>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</si>
  <si>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</si>
  <si>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</si>
  <si>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</si>
  <si>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</si>
  <si>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</si>
  <si>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</si>
  <si>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</si>
  <si>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</si>
  <si>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</si>
  <si>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</si>
  <si>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</si>
  <si>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</si>
  <si>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</si>
  <si>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</si>
  <si>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</si>
  <si>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</si>
  <si>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</si>
  <si>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</si>
  <si>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</si>
  <si>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</si>
  <si>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</si>
  <si>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</si>
  <si>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</si>
  <si>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</si>
  <si>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</si>
  <si>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</si>
  <si>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</si>
  <si>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</si>
  <si>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</si>
  <si>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</si>
  <si>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</si>
  <si>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</si>
  <si>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</si>
  <si>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</si>
  <si>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</si>
  <si>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</si>
  <si>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</si>
  <si>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</si>
  <si>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</si>
  <si>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</si>
  <si>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</si>
  <si>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</si>
  <si>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</si>
  <si>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</si>
  <si>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</si>
  <si>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</si>
  <si>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</si>
  <si>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</si>
  <si>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</si>
  <si>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</si>
  <si>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</si>
  <si>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</si>
  <si>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</si>
  <si>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</si>
  <si>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</si>
  <si>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</si>
  <si>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</si>
  <si>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</si>
  <si>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</si>
  <si>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</si>
  <si>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</si>
  <si>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</si>
  <si>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</si>
  <si>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</si>
  <si>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</si>
  <si>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</si>
  <si>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</si>
  <si>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</si>
  <si>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</si>
  <si>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</si>
  <si>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</si>
  <si>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</si>
  <si>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</si>
  <si>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</si>
  <si>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</si>
  <si>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</si>
  <si>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</si>
  <si>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</si>
  <si>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</si>
  <si>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</si>
  <si>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</si>
  <si>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</si>
  <si>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</si>
  <si>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</si>
  <si>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</si>
  <si>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</si>
  <si>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</si>
  <si>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</si>
  <si>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</si>
  <si>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</si>
  <si>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</si>
  <si>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</si>
  <si>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</si>
  <si>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</si>
  <si>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</si>
  <si>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</si>
  <si>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</si>
  <si>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</si>
  <si>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</si>
  <si>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</si>
  <si>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</si>
  <si>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</si>
  <si>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</si>
  <si>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</si>
  <si>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</si>
  <si>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</si>
  <si>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</si>
  <si>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</si>
  <si>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</si>
  <si>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</si>
  <si>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</si>
  <si>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</si>
  <si>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</si>
  <si>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</si>
  <si>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</si>
  <si>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</si>
  <si>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</si>
  <si>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</si>
  <si>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</si>
  <si>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</si>
  <si>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</si>
  <si>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</si>
  <si>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</si>
  <si>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</si>
  <si>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</si>
  <si>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</si>
  <si>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</si>
  <si>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</si>
  <si>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</si>
  <si>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</si>
  <si>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</si>
  <si>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</si>
  <si>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</si>
  <si>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</si>
  <si>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</si>
  <si>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</si>
  <si>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</si>
  <si>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</si>
  <si>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</si>
  <si>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</si>
  <si>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</si>
  <si>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</si>
  <si>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</si>
  <si>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</si>
  <si>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</si>
  <si>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</si>
  <si>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</si>
  <si>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</si>
  <si>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</si>
  <si>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</si>
  <si>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</si>
  <si>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</si>
  <si>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</si>
  <si>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</si>
  <si>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</si>
  <si>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</si>
  <si>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</si>
  <si>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</si>
  <si>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</si>
  <si>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</si>
  <si>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</si>
  <si>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</si>
  <si>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</si>
  <si>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</si>
  <si>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</si>
  <si>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</si>
  <si>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</si>
  <si>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</si>
  <si>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</si>
  <si>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</si>
  <si>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</si>
  <si>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</si>
  <si>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</si>
  <si>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</si>
  <si>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</si>
  <si>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</si>
  <si>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</si>
  <si>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</si>
  <si>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</si>
  <si>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</si>
  <si>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</si>
  <si>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</si>
  <si>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</si>
  <si>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</si>
  <si>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</si>
  <si>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</si>
  <si>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</si>
  <si>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</si>
  <si>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</si>
  <si>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</si>
  <si>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</si>
  <si>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</si>
  <si>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</si>
  <si>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</si>
  <si>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</si>
  <si>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</si>
  <si>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</si>
  <si>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</si>
  <si>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</si>
  <si>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</si>
  <si>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</si>
  <si>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</si>
  <si>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</si>
  <si>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</si>
  <si>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</si>
  <si>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</si>
  <si>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</si>
  <si>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</si>
  <si>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</si>
  <si>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</si>
  <si>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</si>
  <si>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</si>
  <si>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</si>
  <si>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</si>
  <si>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</si>
  <si>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</si>
  <si>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</si>
  <si>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</si>
  <si>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</si>
  <si>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</si>
  <si>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</si>
  <si>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</si>
  <si>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</si>
  <si>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</si>
  <si>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</si>
  <si>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</si>
  <si>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</si>
  <si>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</si>
  <si>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</si>
  <si>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</si>
  <si>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</si>
  <si>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</si>
  <si>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</si>
  <si>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</si>
  <si>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</si>
  <si>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</si>
  <si>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</si>
  <si>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</si>
  <si>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</si>
  <si>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</si>
  <si>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</si>
  <si>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</si>
  <si>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</si>
  <si>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</si>
  <si>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</si>
  <si>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</si>
  <si>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</si>
  <si>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</si>
  <si>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</si>
  <si>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</si>
  <si>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</si>
  <si>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</si>
  <si>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</si>
  <si>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</si>
  <si>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</si>
  <si>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</si>
  <si>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</si>
  <si>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</si>
  <si>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</si>
  <si>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</si>
  <si>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</si>
  <si>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</si>
  <si>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</si>
  <si>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</si>
  <si>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</si>
  <si>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</si>
  <si>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</si>
  <si>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</si>
  <si>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</si>
  <si>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</si>
  <si>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</si>
  <si>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</si>
  <si>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</si>
  <si>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</si>
  <si>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</si>
  <si>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</si>
  <si>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</si>
  <si>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</si>
  <si>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</si>
  <si>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</si>
  <si>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</si>
  <si>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</si>
  <si>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</si>
  <si>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</si>
  <si>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</si>
  <si>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</si>
  <si>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</si>
  <si>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</si>
  <si>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</si>
  <si>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</si>
  <si>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</si>
  <si>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</si>
  <si>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</si>
  <si>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</si>
  <si>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</si>
  <si>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</si>
  <si>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</si>
  <si>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</si>
  <si>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</si>
  <si>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</si>
  <si>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</si>
  <si>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</si>
  <si>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</si>
  <si>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</si>
  <si>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</si>
  <si>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</si>
  <si>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</si>
  <si>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</si>
  <si>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</si>
  <si>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</si>
  <si>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</si>
  <si>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</si>
  <si>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</si>
  <si>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</si>
  <si>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</si>
  <si>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</si>
  <si>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</si>
  <si>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</si>
  <si>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</si>
  <si>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</si>
  <si>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</si>
  <si>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</si>
  <si>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</si>
  <si>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</si>
  <si>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</si>
  <si>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</si>
  <si>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</si>
  <si>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</si>
  <si>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</si>
  <si>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</si>
  <si>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</si>
  <si>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</si>
  <si>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</si>
  <si>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</si>
  <si>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</si>
  <si>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</si>
  <si>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</si>
  <si>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</si>
  <si>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</si>
  <si>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</si>
  <si>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</si>
  <si>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</si>
  <si>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</si>
  <si>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</si>
  <si>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</si>
  <si>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</si>
  <si>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</si>
  <si>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</si>
  <si>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</si>
  <si>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</si>
  <si>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</si>
  <si>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</si>
  <si>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</si>
  <si>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</si>
  <si>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</si>
  <si>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</si>
  <si>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</si>
  <si>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</si>
  <si>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</si>
  <si>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</si>
  <si>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</si>
  <si>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</si>
  <si>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</si>
  <si>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</si>
  <si>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</si>
  <si>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</si>
  <si>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</si>
  <si>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</si>
  <si>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</si>
  <si>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</si>
  <si>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</si>
  <si>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</si>
  <si>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</si>
  <si>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</si>
  <si>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</si>
  <si>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</si>
  <si>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</si>
  <si>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</si>
  <si>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</si>
  <si>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</si>
  <si>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</si>
  <si>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</si>
  <si>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</si>
  <si>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</si>
  <si>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</si>
  <si>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</si>
  <si>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</si>
  <si>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</si>
  <si>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</si>
  <si>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</si>
  <si>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</si>
  <si>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</si>
  <si>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</si>
  <si>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</si>
  <si>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</si>
  <si>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</si>
  <si>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</si>
  <si>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</si>
  <si>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</si>
  <si>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</si>
  <si>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</si>
  <si>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</si>
  <si>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</si>
  <si>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</si>
  <si>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</si>
  <si>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</si>
  <si>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</si>
  <si>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</si>
  <si>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</si>
  <si>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</si>
  <si>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</si>
  <si>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</si>
  <si>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</si>
  <si>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</si>
  <si>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</si>
  <si>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</si>
  <si>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</si>
  <si>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</si>
  <si>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</si>
  <si>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</si>
  <si>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</si>
  <si>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</si>
  <si>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</si>
  <si>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</si>
  <si>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</si>
  <si>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</si>
  <si>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</si>
  <si>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</si>
  <si>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</si>
  <si>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</si>
  <si>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</si>
  <si>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</si>
  <si>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</si>
  <si>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</si>
  <si>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</si>
  <si>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</si>
  <si>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</si>
  <si>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</si>
  <si>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</si>
  <si>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</si>
  <si>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</si>
  <si>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</si>
  <si>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</si>
  <si>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</si>
  <si>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</si>
  <si>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</si>
  <si>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</si>
  <si>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</si>
  <si>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</si>
  <si>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</si>
  <si>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</si>
  <si>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</si>
  <si>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</si>
  <si>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</si>
  <si>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</si>
  <si>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</si>
  <si>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</si>
  <si>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</si>
  <si>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</si>
  <si>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</si>
  <si>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</si>
  <si>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</si>
  <si>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</si>
  <si>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</si>
  <si>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</si>
  <si>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</si>
  <si>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</si>
  <si>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</si>
  <si>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</si>
  <si>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</si>
  <si>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</si>
  <si>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</si>
  <si>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</si>
  <si>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</si>
  <si>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</si>
  <si>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</si>
  <si>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</si>
  <si>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</si>
  <si>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</si>
  <si>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</si>
  <si>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</si>
  <si>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</si>
  <si>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</si>
  <si>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</si>
  <si>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</si>
  <si>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</si>
  <si>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</si>
  <si>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</si>
  <si>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</si>
  <si>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</si>
  <si>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</si>
  <si>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</si>
  <si>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</si>
  <si>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</si>
  <si>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</si>
  <si>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</si>
  <si>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</si>
  <si>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</si>
  <si>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</si>
  <si>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</si>
  <si>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</si>
  <si>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</si>
  <si>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</si>
  <si>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</si>
  <si>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</si>
  <si>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</si>
  <si>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</si>
  <si>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</si>
  <si>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</si>
  <si>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</si>
  <si>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</si>
  <si>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</si>
  <si>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</si>
  <si>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</si>
  <si>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</si>
  <si>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</si>
  <si>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</si>
  <si>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</si>
  <si>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</si>
  <si>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</si>
  <si>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</si>
  <si>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</si>
  <si>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</si>
  <si>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</si>
  <si>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</si>
  <si>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</si>
  <si>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</si>
  <si>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</si>
  <si>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</si>
  <si>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</si>
  <si>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</si>
  <si>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</si>
  <si>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</si>
  <si>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</si>
  <si>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</si>
  <si>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</si>
  <si>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</si>
  <si>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</si>
  <si>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</si>
  <si>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</si>
  <si>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</si>
  <si>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</si>
  <si>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</si>
  <si>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</si>
  <si>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</si>
  <si>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</si>
  <si>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</si>
  <si>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</si>
  <si>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</si>
  <si>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</si>
  <si>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</si>
  <si>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</si>
  <si>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</si>
  <si>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</si>
  <si>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</si>
  <si>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</si>
  <si>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</si>
  <si>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</si>
  <si>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</si>
  <si>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</si>
  <si>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</si>
  <si>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</si>
  <si>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</si>
  <si>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</si>
  <si>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</si>
  <si>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</si>
  <si>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</si>
  <si>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</si>
  <si>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</si>
  <si>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</si>
  <si>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</si>
  <si>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</si>
  <si>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</si>
  <si>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</si>
  <si>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</si>
  <si>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</si>
  <si>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</si>
  <si>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</si>
  <si>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</si>
  <si>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</si>
  <si>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</si>
  <si>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</si>
  <si>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</si>
  <si>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</si>
  <si>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</si>
  <si>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</si>
  <si>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</si>
  <si>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</si>
  <si>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</si>
  <si>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</si>
  <si>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</si>
  <si>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</si>
  <si>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</si>
  <si>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</si>
  <si>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</si>
  <si>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</si>
  <si>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</si>
  <si>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</si>
  <si>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</si>
  <si>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</si>
  <si>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</si>
  <si>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</si>
  <si>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</si>
  <si>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</si>
  <si>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</si>
  <si>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</si>
  <si>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</si>
  <si>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</si>
  <si>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</si>
  <si>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</si>
  <si>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</si>
  <si>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</si>
  <si>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</si>
  <si>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</si>
  <si>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</si>
  <si>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</si>
  <si>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</si>
  <si>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</si>
  <si>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</si>
  <si>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</si>
  <si>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</si>
  <si>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</si>
  <si>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</si>
  <si>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</si>
  <si>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</si>
  <si>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</si>
  <si>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</si>
  <si>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</si>
  <si>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</si>
  <si>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</si>
  <si>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</si>
  <si>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</si>
  <si>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</si>
  <si>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</si>
  <si>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</si>
  <si>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</si>
  <si>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</si>
  <si>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</si>
  <si>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</si>
  <si>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</si>
  <si>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</si>
  <si>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</si>
  <si>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</si>
  <si>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</si>
  <si>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</si>
  <si>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</si>
  <si>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</si>
  <si>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</si>
  <si>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</si>
  <si>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</si>
  <si>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</si>
  <si>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</si>
  <si>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</si>
  <si>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</si>
  <si>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</si>
  <si>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</si>
  <si>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</si>
  <si>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</si>
  <si>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</si>
  <si>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</si>
  <si>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</si>
  <si>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</si>
  <si>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</si>
  <si>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</si>
  <si>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</si>
  <si>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</si>
  <si>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</si>
  <si>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</si>
  <si>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</si>
  <si>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</si>
  <si>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</si>
  <si>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</si>
  <si>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</si>
  <si>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</si>
  <si>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</si>
  <si>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</si>
  <si>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</si>
  <si>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</si>
  <si>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</si>
  <si>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</si>
  <si>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</si>
  <si>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</si>
  <si>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</si>
  <si>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</si>
  <si>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</si>
  <si>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</si>
  <si>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</si>
  <si>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</si>
  <si>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</si>
  <si>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</si>
  <si>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</si>
  <si>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</si>
  <si>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</si>
  <si>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</si>
  <si>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</si>
  <si>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</si>
  <si>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</si>
  <si>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</si>
  <si>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</si>
  <si>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</si>
  <si>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</si>
  <si>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</si>
  <si>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</si>
  <si>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</si>
  <si>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</si>
  <si>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</si>
  <si>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</si>
  <si>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</si>
  <si>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</si>
  <si>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</si>
  <si>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</si>
  <si>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</si>
  <si>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</si>
  <si>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</si>
  <si>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</si>
  <si>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</si>
  <si>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</si>
  <si>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</si>
  <si>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</si>
  <si>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</si>
  <si>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</si>
  <si>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</si>
  <si>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</si>
  <si>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</si>
  <si>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</si>
  <si>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</si>
  <si>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</si>
  <si>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</si>
  <si>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</si>
  <si>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</si>
  <si>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</si>
  <si>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</si>
  <si>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</si>
  <si>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</si>
  <si>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</si>
  <si>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</si>
  <si>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</si>
  <si>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</si>
  <si>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</si>
  <si>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</si>
  <si>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</si>
  <si>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</si>
  <si>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</si>
  <si>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</si>
  <si>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</si>
  <si>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</si>
  <si>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</si>
  <si>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</si>
  <si>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</si>
  <si>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</si>
  <si>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</si>
  <si>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</si>
  <si>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</si>
  <si>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</si>
  <si>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</si>
  <si>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</si>
  <si>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</si>
  <si>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</si>
  <si>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</si>
  <si>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</si>
  <si>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</si>
  <si>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</si>
  <si>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</si>
  <si>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</si>
  <si>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</si>
  <si>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</si>
  <si>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</si>
  <si>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</si>
  <si>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</si>
  <si>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</si>
  <si>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</si>
  <si>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</si>
  <si>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</si>
  <si>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</si>
  <si>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</si>
  <si>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</si>
  <si>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</si>
  <si>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</si>
  <si>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</si>
  <si>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</si>
  <si>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</si>
  <si>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</si>
  <si>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</si>
  <si>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</si>
  <si>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</si>
  <si>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</si>
  <si>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</si>
  <si>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</si>
  <si>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</si>
  <si>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</si>
  <si>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</si>
  <si>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</si>
  <si>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</si>
  <si>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</si>
  <si>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</si>
  <si>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</si>
  <si>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</si>
  <si>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</si>
  <si>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</si>
  <si>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</si>
  <si>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</si>
  <si>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</si>
  <si>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</si>
  <si>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</si>
  <si>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</si>
  <si>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</si>
  <si>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</si>
  <si>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</si>
  <si>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</si>
  <si>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</si>
  <si>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</si>
  <si>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</si>
  <si>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</si>
  <si>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</si>
  <si>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</si>
  <si>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</si>
  <si>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</si>
  <si>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</si>
  <si>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</si>
  <si>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</si>
  <si>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</si>
  <si>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</si>
  <si>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</si>
  <si>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</si>
  <si>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</si>
  <si>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</si>
  <si>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</si>
  <si>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</si>
  <si>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</si>
  <si>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</si>
  <si>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</si>
  <si>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</si>
  <si>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</si>
  <si>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</si>
  <si>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</si>
  <si>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</si>
  <si>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</si>
  <si>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</si>
  <si>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</si>
  <si>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</si>
  <si>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</si>
  <si>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</si>
  <si>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</si>
  <si>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</si>
  <si>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</si>
  <si>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</si>
  <si>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</si>
  <si>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</si>
  <si>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</si>
  <si>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</si>
  <si>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</si>
  <si>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</si>
  <si>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</si>
  <si>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</si>
  <si>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</si>
  <si>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</si>
  <si>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</si>
  <si>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</si>
  <si>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</si>
  <si>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</si>
  <si>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</si>
  <si>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</si>
  <si>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</si>
  <si>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</si>
  <si>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</si>
  <si>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</si>
  <si>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</si>
  <si>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</si>
  <si>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</si>
  <si>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</si>
  <si>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</si>
  <si>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</si>
  <si>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</si>
  <si>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</si>
  <si>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</si>
  <si>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</si>
  <si>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</si>
  <si>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</si>
  <si>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</si>
  <si>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</si>
  <si>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</si>
  <si>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</si>
  <si>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</si>
  <si>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</si>
  <si>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</si>
  <si>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</si>
  <si>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</si>
  <si>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</si>
  <si>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</si>
  <si>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</si>
  <si>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</si>
  <si>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</si>
  <si>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</si>
  <si>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</si>
  <si>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</si>
  <si>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</si>
  <si>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</si>
  <si>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</si>
  <si>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</si>
  <si>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</si>
  <si>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</si>
  <si>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</si>
  <si>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</si>
  <si>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</si>
  <si>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</si>
  <si>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</si>
  <si>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</si>
  <si>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</si>
  <si>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</si>
  <si>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</si>
  <si>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</si>
  <si>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</si>
  <si>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</si>
  <si>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</si>
  <si>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</si>
  <si>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</si>
  <si>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</si>
  <si>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</si>
  <si>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</si>
  <si>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</si>
  <si>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</si>
  <si>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</si>
  <si>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</si>
  <si>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</si>
  <si>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</si>
  <si>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</si>
  <si>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</si>
  <si>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</si>
  <si>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</si>
  <si>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</si>
  <si>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</si>
  <si>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</si>
  <si>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</si>
  <si>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</si>
  <si>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</si>
  <si>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</si>
  <si>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</si>
  <si>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</si>
  <si>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</si>
  <si>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</si>
  <si>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</si>
  <si>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</si>
  <si>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</si>
  <si>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</si>
  <si>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</si>
  <si>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</si>
  <si>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</si>
  <si>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</si>
  <si>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</si>
  <si>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</si>
  <si>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</si>
  <si>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</si>
  <si>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</si>
  <si>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</si>
  <si>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</si>
  <si>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</si>
  <si>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</si>
  <si>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</si>
  <si>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</si>
  <si>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</si>
  <si>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</si>
  <si>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</si>
  <si>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</si>
  <si>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</si>
  <si>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</si>
  <si>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</si>
  <si>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</si>
  <si>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</si>
  <si>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</si>
  <si>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</si>
  <si>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</si>
  <si>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</si>
  <si>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</si>
  <si>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</si>
  <si>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</si>
  <si>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</si>
  <si>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</si>
  <si>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</si>
  <si>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</si>
  <si>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</si>
  <si>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</si>
  <si>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</si>
  <si>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</si>
  <si>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</si>
  <si>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</si>
  <si>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</si>
  <si>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</si>
  <si>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</si>
  <si>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</si>
  <si>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</si>
  <si>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</si>
  <si>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</si>
  <si>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</si>
  <si>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</si>
  <si>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</si>
  <si>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</si>
  <si>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</si>
  <si>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</si>
  <si>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</si>
  <si>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</si>
  <si>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</si>
  <si>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</si>
  <si>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</si>
  <si>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</si>
  <si>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</si>
  <si>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</si>
  <si>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</si>
  <si>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</si>
  <si>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</si>
  <si>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</si>
  <si>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</si>
  <si>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</si>
  <si>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</si>
  <si>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</si>
  <si>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</si>
  <si>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</si>
  <si>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</si>
  <si>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</si>
  <si>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</si>
  <si>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</si>
  <si>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</si>
  <si>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</si>
  <si>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</si>
  <si>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</si>
  <si>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</si>
  <si>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</si>
  <si>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</si>
  <si>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</si>
  <si>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</si>
  <si>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</si>
  <si>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</si>
  <si>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</si>
  <si>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</si>
  <si>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</si>
  <si>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</si>
  <si>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</si>
  <si>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</si>
  <si>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</si>
  <si>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</si>
  <si>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</si>
  <si>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</si>
  <si>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</si>
  <si>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</si>
  <si>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</si>
  <si>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</si>
  <si>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</si>
  <si>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</si>
  <si>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</si>
  <si>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</si>
  <si>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</si>
  <si>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</si>
  <si>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</si>
  <si>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</si>
  <si>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</si>
  <si>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</si>
  <si>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</si>
  <si>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</si>
  <si>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</si>
  <si>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</si>
  <si>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</si>
  <si>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</si>
  <si>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</si>
  <si>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</si>
  <si>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</si>
  <si>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</si>
  <si>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</si>
  <si>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</si>
  <si>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</si>
  <si>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</si>
  <si>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</si>
  <si>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</si>
  <si>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</si>
  <si>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</si>
  <si>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</si>
  <si>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</si>
  <si>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</si>
  <si>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</si>
  <si>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</si>
  <si>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</si>
  <si>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</si>
  <si>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</si>
  <si>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</si>
  <si>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</si>
  <si>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</si>
  <si>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</si>
  <si>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</si>
  <si>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</si>
  <si>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</si>
  <si>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</si>
  <si>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</si>
  <si>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</si>
  <si>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</si>
  <si>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</si>
  <si>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</si>
  <si>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</si>
  <si>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</si>
  <si>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</si>
  <si>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</si>
  <si>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</si>
  <si>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</si>
  <si>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</si>
  <si>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</si>
  <si>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</si>
  <si>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</si>
  <si>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</si>
  <si>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</si>
  <si>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</si>
  <si>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</si>
  <si>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</si>
  <si>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</si>
  <si>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</si>
  <si>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</si>
  <si>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</si>
  <si>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</si>
  <si>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</si>
  <si>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</si>
  <si>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</si>
  <si>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</si>
  <si>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</si>
  <si>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</si>
  <si>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</si>
  <si>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</si>
  <si>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</si>
  <si>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</si>
  <si>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</si>
  <si>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</si>
  <si>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</si>
  <si>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</si>
  <si>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</si>
  <si>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</si>
  <si>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</si>
  <si>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</si>
  <si>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</si>
  <si>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</si>
  <si>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</si>
  <si>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</si>
  <si>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</si>
  <si>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</si>
  <si>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</si>
  <si>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</si>
  <si>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</si>
  <si>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</si>
  <si>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</si>
  <si>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</si>
  <si>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</si>
  <si>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</si>
  <si>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</si>
  <si>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</si>
  <si>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</si>
  <si>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</si>
  <si>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</si>
  <si>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</si>
  <si>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</si>
  <si>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</si>
  <si>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</si>
  <si>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</si>
  <si>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</si>
  <si>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</si>
  <si>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</si>
  <si>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</si>
  <si>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</si>
  <si>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</si>
  <si>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</si>
  <si>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</si>
  <si>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</si>
  <si>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</si>
  <si>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</si>
  <si>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</si>
  <si>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</si>
  <si>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</si>
  <si>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</si>
  <si>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</si>
  <si>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</si>
  <si>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</si>
  <si>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</si>
  <si>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</si>
  <si>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</si>
  <si>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</si>
  <si>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</si>
  <si>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</si>
  <si>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</si>
  <si>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</si>
  <si>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</si>
  <si>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</si>
  <si>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</si>
  <si>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</si>
  <si>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</si>
  <si>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</si>
  <si>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</si>
  <si>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</si>
  <si>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</si>
  <si>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</si>
  <si>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</si>
  <si>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</si>
  <si>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</si>
  <si>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</si>
  <si>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</si>
  <si>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</si>
  <si>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</si>
  <si>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</si>
  <si>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</si>
  <si>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</si>
  <si>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</si>
  <si>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</si>
  <si>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</si>
  <si>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</si>
  <si>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</si>
  <si>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</si>
  <si>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</si>
  <si>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</si>
  <si>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</si>
  <si>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</si>
  <si>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</si>
  <si>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</si>
  <si>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</si>
  <si>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</si>
  <si>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</si>
  <si>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</si>
  <si>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</si>
  <si>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</si>
  <si>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</si>
  <si>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</si>
  <si>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</si>
  <si>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</si>
  <si>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</si>
  <si>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</si>
  <si>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</si>
  <si>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</si>
  <si>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</si>
  <si>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</si>
  <si>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</si>
  <si>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</si>
  <si>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</si>
  <si>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</si>
  <si>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</si>
  <si>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</si>
  <si>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</si>
  <si>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</si>
  <si>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</si>
  <si>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</si>
  <si>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</si>
  <si>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</si>
  <si>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</si>
  <si>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</si>
  <si>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</si>
  <si>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</si>
  <si>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</si>
  <si>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</si>
  <si>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</si>
  <si>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</si>
  <si>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</si>
  <si>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</si>
  <si>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</si>
  <si>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</si>
  <si>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</si>
  <si>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</si>
  <si>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</si>
  <si>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</si>
  <si>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</si>
  <si>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</si>
  <si>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</si>
  <si>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</si>
  <si>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</si>
  <si>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</si>
  <si>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</si>
  <si>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</si>
  <si>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</si>
  <si>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</si>
  <si>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</si>
  <si>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</si>
  <si>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</si>
  <si>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</si>
  <si>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</si>
  <si>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</si>
  <si>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</si>
  <si>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</si>
  <si>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</si>
  <si>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</si>
  <si>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</si>
  <si>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</si>
  <si>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</si>
  <si>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</si>
  <si>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</si>
  <si>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</si>
  <si>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</si>
  <si>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</si>
  <si>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</si>
  <si>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</si>
  <si>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</si>
  <si>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</si>
  <si>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</si>
  <si>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</si>
  <si>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</si>
  <si>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</si>
  <si>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</si>
  <si>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</si>
  <si>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</si>
  <si>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</si>
  <si>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</si>
  <si>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</si>
  <si>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</si>
  <si>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</si>
  <si>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</si>
  <si>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</si>
  <si>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</si>
  <si>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</si>
  <si>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</si>
  <si>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</si>
  <si>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</si>
  <si>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</si>
  <si>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</si>
  <si>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</si>
  <si>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</si>
  <si>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</si>
  <si>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</si>
  <si>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</si>
  <si>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</si>
  <si>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</si>
  <si>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</si>
  <si>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</si>
  <si>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</si>
  <si>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</si>
  <si>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</si>
  <si>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</si>
  <si>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</si>
  <si>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</si>
  <si>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</si>
  <si>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</si>
  <si>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</si>
  <si>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</si>
  <si>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</si>
  <si>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</si>
  <si>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</si>
  <si>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</si>
  <si>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</si>
  <si>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</si>
  <si>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</si>
  <si>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</si>
  <si>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</si>
  <si>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</si>
  <si>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</si>
  <si>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</si>
  <si>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</si>
  <si>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</si>
  <si>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</si>
  <si>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</si>
  <si>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</si>
  <si>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</si>
  <si>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</si>
  <si>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</si>
  <si>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</si>
  <si>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</si>
  <si>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</si>
  <si>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</si>
  <si>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</si>
  <si>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</si>
  <si>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</si>
  <si>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</si>
  <si>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</si>
  <si>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</si>
  <si>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</si>
  <si>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</si>
  <si>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</si>
  <si>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</si>
  <si>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</si>
  <si>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</si>
  <si>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</si>
  <si>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</si>
  <si>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</si>
  <si>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</si>
  <si>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</si>
  <si>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</si>
  <si>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</si>
  <si>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</si>
  <si>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</si>
  <si>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</si>
  <si>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</si>
  <si>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</si>
  <si>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</si>
  <si>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</si>
  <si>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</si>
  <si>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</si>
  <si>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</si>
  <si>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</si>
  <si>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</si>
  <si>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</si>
  <si>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</si>
  <si>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</si>
  <si>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</si>
  <si>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</si>
  <si>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</si>
  <si>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</si>
  <si>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</si>
  <si>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</si>
  <si>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</si>
  <si>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</si>
  <si>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</si>
  <si>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</si>
  <si>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</si>
  <si>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</si>
  <si>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</si>
  <si>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</si>
  <si>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</si>
  <si>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</si>
  <si>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</si>
  <si>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</si>
  <si>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</si>
  <si>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</si>
  <si>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</si>
  <si>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</si>
  <si>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</si>
  <si>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</si>
  <si>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</si>
  <si>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</si>
  <si>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</si>
  <si>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</si>
  <si>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</si>
  <si>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</si>
  <si>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</si>
  <si>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</si>
  <si>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</si>
  <si>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</si>
  <si>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</si>
  <si>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</si>
  <si>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</si>
  <si>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</si>
  <si>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</si>
  <si>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</si>
  <si>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</si>
  <si>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</si>
  <si>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</si>
  <si>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</si>
  <si>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</si>
  <si>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</si>
  <si>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</si>
  <si>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</si>
  <si>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</si>
  <si>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</si>
  <si>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</si>
  <si>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</si>
  <si>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</si>
  <si>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</si>
  <si>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</si>
  <si>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</si>
  <si>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</si>
  <si>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</si>
  <si>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</si>
  <si>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</si>
  <si>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</si>
  <si>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</si>
  <si>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</si>
  <si>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</si>
  <si>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</si>
  <si>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</si>
  <si>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</si>
  <si>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</si>
  <si>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</si>
  <si>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</si>
  <si>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</si>
  <si>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</si>
  <si>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</si>
  <si>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</si>
  <si>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</si>
  <si>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</si>
  <si>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</si>
  <si>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</si>
  <si>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</si>
  <si>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</si>
  <si>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</si>
  <si>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</si>
  <si>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</si>
  <si>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</si>
  <si>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</si>
  <si>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</si>
  <si>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</si>
  <si>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</si>
  <si>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</si>
  <si>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</si>
  <si>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</si>
  <si>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</si>
  <si>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</si>
  <si>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</si>
  <si>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</si>
  <si>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</si>
  <si>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</si>
  <si>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</si>
  <si>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</si>
  <si>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</si>
  <si>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</si>
  <si>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</si>
  <si>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</si>
  <si>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</si>
  <si>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</si>
  <si>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</si>
  <si>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</si>
  <si>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</si>
  <si>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</si>
  <si>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</si>
  <si>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</si>
  <si>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</si>
  <si>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</si>
  <si>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</si>
  <si>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</si>
  <si>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</si>
  <si>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</si>
  <si>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</si>
  <si>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</si>
  <si>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</si>
  <si>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</si>
  <si>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</si>
  <si>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</si>
  <si>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</si>
  <si>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</si>
  <si>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</si>
  <si>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</si>
  <si>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</si>
  <si>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</si>
  <si>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</si>
  <si>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</si>
  <si>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</si>
  <si>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</si>
  <si>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</si>
  <si>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</si>
  <si>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</si>
  <si>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</si>
  <si>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</si>
  <si>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</si>
  <si>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</si>
  <si>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</si>
  <si>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</si>
  <si>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</si>
  <si>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</si>
  <si>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</si>
  <si>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</si>
  <si>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</si>
  <si>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</si>
  <si>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</si>
  <si>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</si>
  <si>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</si>
  <si>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</si>
  <si>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</si>
  <si>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</si>
  <si>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</si>
  <si>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</si>
  <si>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</si>
  <si>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</si>
  <si>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</si>
  <si>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</si>
  <si>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</si>
  <si>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</si>
  <si>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</si>
  <si>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</si>
  <si>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</si>
  <si>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</si>
  <si>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</si>
  <si>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</si>
  <si>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</si>
  <si>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</si>
  <si>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</si>
  <si>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</si>
  <si>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</si>
  <si>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</si>
  <si>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</si>
  <si>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</si>
  <si>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</si>
  <si>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</si>
  <si>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</si>
  <si>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</si>
  <si>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</si>
  <si>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</si>
  <si>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</si>
  <si>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</si>
  <si>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</si>
  <si>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</si>
  <si>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</si>
  <si>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</si>
  <si>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</si>
  <si>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</si>
  <si>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</si>
  <si>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</si>
  <si>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</si>
  <si>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</si>
  <si>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</si>
  <si>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</si>
  <si>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</si>
  <si>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</si>
  <si>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</si>
  <si>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</si>
  <si>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</si>
  <si>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</si>
  <si>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</si>
  <si>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</si>
  <si>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</si>
  <si>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</si>
  <si>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</si>
  <si>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</si>
  <si>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</si>
  <si>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</si>
  <si>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</si>
  <si>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</si>
  <si>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</si>
  <si>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</si>
  <si>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</si>
  <si>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</si>
  <si>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</si>
  <si>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</si>
  <si>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</si>
  <si>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</si>
  <si>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</si>
  <si>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</si>
  <si>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</si>
  <si>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</si>
  <si>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</si>
  <si>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</si>
  <si>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</si>
  <si>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</si>
  <si>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</si>
  <si>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</si>
  <si>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</si>
  <si>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</si>
  <si>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</si>
  <si>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</si>
  <si>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</si>
  <si>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</si>
  <si>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</si>
  <si>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</si>
  <si>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</si>
  <si>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</si>
  <si>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</si>
  <si>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</si>
  <si>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</si>
  <si>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</si>
  <si>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</si>
  <si>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</si>
  <si>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</si>
  <si>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</si>
  <si>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</si>
  <si>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</si>
  <si>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</si>
  <si>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</si>
  <si>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</si>
  <si>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</si>
  <si>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</si>
  <si>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</si>
  <si>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</si>
  <si>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</si>
  <si>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</si>
  <si>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</si>
  <si>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</si>
  <si>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</si>
  <si>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</si>
  <si>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</si>
  <si>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</si>
  <si>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</si>
  <si>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</si>
  <si>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</si>
  <si>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</si>
  <si>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</si>
  <si>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</si>
  <si>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</si>
  <si>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</si>
  <si>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</si>
  <si>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</si>
  <si>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</si>
  <si>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</si>
  <si>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</si>
  <si>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</si>
  <si>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</si>
  <si>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</si>
  <si>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</si>
  <si>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</si>
  <si>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</si>
  <si>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</si>
  <si>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</si>
  <si>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</si>
  <si>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</si>
  <si>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</si>
  <si>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</si>
  <si>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</si>
  <si>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</si>
  <si>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</si>
  <si>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</si>
  <si>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</si>
  <si>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</si>
  <si>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</si>
  <si>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</si>
  <si>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</si>
  <si>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</si>
  <si>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</si>
  <si>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</si>
  <si>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</si>
  <si>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</si>
  <si>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</si>
  <si>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</si>
  <si>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</si>
  <si>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</si>
  <si>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</si>
  <si>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</si>
  <si>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</si>
  <si>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</si>
  <si>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</si>
  <si>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</si>
  <si>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</si>
  <si>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</si>
  <si>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</si>
  <si>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</si>
  <si>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</si>
  <si>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</si>
  <si>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</si>
  <si>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</si>
  <si>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</si>
  <si>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</si>
  <si>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</si>
  <si>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</si>
  <si>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</si>
  <si>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</si>
  <si>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</si>
  <si>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</si>
  <si>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</si>
  <si>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</si>
  <si>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</si>
  <si>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</si>
  <si>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</si>
  <si>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</si>
  <si>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</si>
  <si>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</si>
  <si>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</si>
  <si>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</si>
  <si>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</si>
  <si>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</si>
  <si>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</si>
  <si>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</si>
  <si>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</si>
  <si>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</si>
  <si>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</si>
  <si>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</si>
  <si>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</si>
  <si>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</si>
  <si>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</si>
  <si>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</si>
  <si>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</si>
  <si>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</si>
  <si>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</si>
  <si>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</si>
  <si>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</si>
  <si>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</si>
  <si>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</si>
  <si>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</si>
  <si>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</si>
  <si>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</si>
  <si>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</si>
  <si>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</si>
  <si>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</si>
  <si>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</si>
  <si>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</si>
  <si>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</si>
  <si>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</si>
  <si>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</si>
  <si>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</si>
  <si>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</si>
  <si>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</si>
  <si>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</si>
  <si>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</si>
  <si>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</si>
  <si>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</si>
  <si>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</si>
  <si>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</si>
  <si>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</si>
  <si>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</si>
  <si>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</si>
  <si>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</si>
  <si>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</si>
  <si>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</si>
  <si>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</si>
  <si>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</si>
  <si>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</si>
  <si>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</si>
  <si>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</si>
  <si>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</si>
  <si>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</si>
  <si>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</si>
  <si>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</si>
  <si>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</si>
  <si>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</si>
  <si>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</si>
  <si>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</si>
  <si>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</si>
  <si>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</si>
  <si>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</si>
  <si>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</si>
  <si>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</si>
  <si>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</si>
  <si>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</si>
  <si>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</si>
  <si>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</si>
  <si>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</si>
  <si>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</si>
  <si>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</si>
  <si>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</si>
  <si>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</si>
  <si>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</si>
  <si>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</si>
  <si>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</si>
  <si>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</si>
  <si>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</si>
  <si>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</si>
  <si>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</si>
  <si>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</si>
  <si>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</si>
  <si>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</si>
  <si>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</si>
  <si>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</si>
  <si>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</si>
  <si>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</si>
  <si>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</si>
  <si>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</si>
  <si>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</si>
  <si>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</si>
  <si>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</si>
  <si>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</si>
  <si>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</si>
  <si>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</si>
  <si>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</si>
  <si>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</si>
  <si>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</si>
  <si>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</si>
  <si>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</si>
  <si>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</si>
  <si>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</si>
  <si>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</si>
  <si>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</si>
  <si>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</si>
  <si>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</si>
  <si>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</si>
  <si>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</si>
  <si>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</si>
  <si>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</si>
  <si>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</si>
  <si>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</si>
  <si>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</si>
  <si>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</si>
  <si>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</si>
  <si>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</si>
  <si>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</si>
  <si>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</si>
  <si>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</si>
  <si>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</si>
  <si>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</si>
  <si>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</si>
  <si>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</si>
  <si>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</si>
  <si>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</si>
  <si>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</si>
  <si>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</si>
  <si>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</si>
  <si>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</si>
  <si>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</si>
  <si>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</si>
  <si>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</si>
  <si>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</si>
  <si>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</si>
  <si>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</si>
  <si>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</si>
  <si>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</si>
  <si>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</si>
  <si>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</si>
  <si>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</si>
  <si>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</si>
  <si>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</si>
  <si>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</si>
  <si>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</si>
  <si>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</si>
  <si>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</si>
  <si>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</si>
  <si>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</si>
  <si>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</si>
  <si>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</si>
  <si>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</si>
  <si>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</si>
  <si>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</si>
  <si>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</si>
  <si>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</si>
  <si>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</si>
  <si>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</si>
  <si>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</si>
  <si>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</si>
  <si>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</si>
  <si>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</si>
  <si>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</si>
  <si>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</si>
  <si>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</si>
  <si>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</si>
  <si>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</si>
  <si>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</si>
  <si>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</si>
  <si>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</si>
  <si>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</si>
  <si>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</si>
  <si>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</si>
  <si>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</si>
  <si>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</si>
  <si>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</si>
  <si>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</si>
  <si>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</si>
  <si>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</si>
  <si>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</si>
  <si>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</si>
  <si>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</si>
  <si>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</si>
  <si>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</si>
  <si>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</si>
  <si>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</si>
  <si>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</si>
  <si>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</si>
  <si>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</si>
  <si>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</si>
  <si>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</si>
  <si>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</si>
  <si>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</si>
  <si>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</si>
  <si>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</si>
  <si>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</si>
  <si>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</si>
  <si>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</si>
  <si>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</si>
  <si>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</si>
  <si>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</si>
  <si>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</si>
  <si>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</si>
  <si>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</si>
  <si>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</si>
  <si>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</si>
  <si>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</si>
  <si>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</si>
  <si>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</si>
  <si>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</si>
  <si>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</si>
  <si>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</si>
  <si>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</si>
  <si>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</si>
  <si>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</si>
  <si>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</si>
  <si>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</si>
  <si>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</si>
  <si>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</si>
  <si>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</si>
  <si>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</si>
  <si>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</si>
  <si>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</si>
  <si>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</si>
  <si>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</si>
  <si>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</si>
  <si>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</si>
  <si>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</si>
  <si>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</si>
  <si>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</si>
  <si>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</si>
  <si>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</si>
  <si>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</si>
  <si>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</si>
  <si>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</si>
  <si>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</si>
  <si>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</si>
  <si>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</si>
  <si>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</si>
  <si>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</si>
  <si>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</si>
  <si>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</si>
  <si>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</si>
  <si>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</si>
  <si>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</si>
  <si>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</si>
  <si>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</si>
  <si>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</si>
  <si>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</si>
  <si>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</si>
  <si>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</si>
  <si>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</si>
  <si>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</si>
  <si>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</si>
  <si>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</si>
  <si>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</si>
  <si>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</si>
  <si>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</si>
  <si>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</si>
  <si>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</si>
  <si>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</si>
  <si>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</si>
  <si>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</si>
  <si>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</si>
  <si>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</si>
  <si>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</si>
  <si>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</si>
  <si>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</si>
  <si>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</si>
  <si>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</si>
  <si>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</si>
  <si>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</si>
  <si>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</si>
  <si>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</si>
  <si>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</si>
  <si>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</si>
  <si>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</si>
  <si>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</si>
  <si>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</si>
  <si>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</si>
  <si>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</si>
  <si>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</si>
  <si>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</si>
  <si>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</si>
  <si>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</si>
  <si>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</si>
  <si>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</si>
  <si>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</si>
  <si>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</si>
  <si>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</si>
  <si>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</si>
  <si>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</si>
  <si>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</si>
  <si>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</si>
  <si>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</si>
  <si>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</si>
  <si>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</si>
  <si>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</si>
  <si>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</si>
  <si>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</si>
  <si>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</si>
  <si>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</si>
  <si>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</si>
  <si>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</si>
  <si>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</si>
  <si>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</si>
  <si>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</si>
  <si>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</si>
  <si>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</si>
  <si>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</si>
  <si>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</si>
  <si>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</si>
  <si>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</si>
  <si>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</si>
  <si>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</si>
  <si>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</si>
  <si>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</si>
  <si>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</si>
  <si>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</si>
  <si>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</si>
  <si>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</si>
  <si>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</si>
  <si>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</si>
  <si>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</si>
  <si>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</si>
  <si>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</si>
  <si>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</si>
  <si>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</si>
  <si>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</si>
  <si>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</si>
  <si>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</si>
  <si>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</si>
  <si>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</si>
  <si>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</si>
  <si>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</si>
  <si>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</si>
  <si>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</si>
  <si>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</si>
  <si>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</si>
  <si>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</si>
  <si>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</si>
  <si>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</si>
  <si>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</si>
  <si>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</si>
  <si>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</si>
  <si>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</si>
  <si>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</si>
  <si>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</si>
  <si>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</si>
  <si>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</si>
  <si>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</si>
  <si>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</si>
  <si>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</si>
  <si>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</si>
  <si>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</si>
  <si>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</si>
  <si>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</si>
  <si>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</si>
  <si>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</si>
  <si>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</si>
  <si>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ADB 100k to generate 0.4 ppa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</si>
  <si>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</si>
  <si>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</si>
  <si>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</si>
  <si>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</si>
  <si>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</si>
  <si>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</si>
  <si>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</si>
  <si>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</si>
  <si>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</si>
  <si>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</si>
  <si>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 xml:space="preserve">ATM till Apr } 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</si>
  <si>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</si>
  <si>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</si>
  <si>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</si>
  <si>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</si>
  <si>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</si>
  <si>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</si>
  <si>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</si>
  <si>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</si>
  <si>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</si>
  <si>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</si>
  <si>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</si>
  <si>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</si>
  <si>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10.35 not yet</t>
  </si>
  <si>
    <t>8.55 not yet</t>
  </si>
  <si>
    <t>boy meal money</t>
  </si>
  <si>
    <t>MrDIY #HSBC</t>
  </si>
  <si>
    <t>PrimeCare</t>
  </si>
  <si>
    <t>157.54 not yet</t>
  </si>
  <si>
    <t>to be cleared</t>
  </si>
  <si>
    <t>Starhub#EOM#transition!</t>
  </si>
  <si>
    <t>pay down to cpfOA capacity</t>
  </si>
  <si>
    <t>need 113k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</si>
</sst>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80" fillId="0" borderId="0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5">
        <v>5117.17</v>
      </c>
    </row>
    <row r="2" spans="1:8" ht="14.25" x14ac:dyDescent="0.3">
      <c r="A2" s="108">
        <v>44987</v>
      </c>
      <c r="B2" s="715">
        <v>5117.17</v>
      </c>
    </row>
    <row r="3" spans="1:8" ht="14.25" x14ac:dyDescent="0.3">
      <c r="A3" s="108">
        <v>44988</v>
      </c>
      <c r="B3" s="715">
        <v>5117.17</v>
      </c>
    </row>
    <row r="4" spans="1:8" ht="14.25" x14ac:dyDescent="0.3">
      <c r="A4" s="108">
        <v>44989</v>
      </c>
      <c r="B4" s="715">
        <v>5117.17</v>
      </c>
    </row>
    <row r="5" spans="1:8" ht="14.25" x14ac:dyDescent="0.3">
      <c r="A5" s="108">
        <v>44990</v>
      </c>
      <c r="B5" s="715">
        <v>5117.17</v>
      </c>
    </row>
    <row r="6" spans="1:8" ht="14.25" x14ac:dyDescent="0.3">
      <c r="A6" s="108">
        <v>44991</v>
      </c>
      <c r="B6" s="715">
        <v>3117.16</v>
      </c>
    </row>
    <row r="7" spans="1:8" ht="14.25" x14ac:dyDescent="0.3">
      <c r="A7" s="108">
        <v>44992</v>
      </c>
      <c r="B7" s="715">
        <v>3117.16</v>
      </c>
    </row>
    <row r="8" spans="1:8" ht="14.25" x14ac:dyDescent="0.2">
      <c r="A8" s="108">
        <v>44993</v>
      </c>
      <c r="B8" s="716">
        <v>3108.53</v>
      </c>
      <c r="H8" s="713"/>
    </row>
    <row r="9" spans="1:8" ht="14.25" x14ac:dyDescent="0.2">
      <c r="A9" s="108">
        <v>44994</v>
      </c>
      <c r="B9" s="716">
        <v>3108.53</v>
      </c>
    </row>
    <row r="10" spans="1:8" ht="14.25" x14ac:dyDescent="0.2">
      <c r="A10" s="108">
        <v>44995</v>
      </c>
      <c r="B10" s="716">
        <v>3108.53</v>
      </c>
    </row>
    <row r="11" spans="1:8" ht="14.25" x14ac:dyDescent="0.2">
      <c r="A11" s="108">
        <v>44996</v>
      </c>
      <c r="B11" s="716">
        <v>3108.53</v>
      </c>
    </row>
    <row r="12" spans="1:8" ht="14.25" x14ac:dyDescent="0.2">
      <c r="A12" s="108">
        <v>44997</v>
      </c>
      <c r="B12" s="716">
        <v>3108.53</v>
      </c>
    </row>
    <row r="13" spans="1:8" ht="14.25" x14ac:dyDescent="0.2">
      <c r="A13" s="108">
        <v>44998</v>
      </c>
      <c r="B13" s="716">
        <v>3108.53</v>
      </c>
    </row>
    <row r="14" spans="1:8" ht="14.25" x14ac:dyDescent="0.2">
      <c r="A14" s="108">
        <v>44999</v>
      </c>
      <c r="B14" s="716">
        <v>3108.53</v>
      </c>
    </row>
    <row r="15" spans="1:8" ht="14.25" x14ac:dyDescent="0.2">
      <c r="A15" s="108">
        <v>45000</v>
      </c>
      <c r="B15" s="716">
        <v>3108.53</v>
      </c>
    </row>
    <row r="16" spans="1:8" ht="14.25" x14ac:dyDescent="0.2">
      <c r="A16" s="108">
        <v>45001</v>
      </c>
      <c r="B16" s="716">
        <v>3108.53</v>
      </c>
    </row>
    <row r="17" spans="1:6" ht="14.25" x14ac:dyDescent="0.2">
      <c r="A17" s="108">
        <v>45002</v>
      </c>
      <c r="B17" s="716">
        <v>3108.53</v>
      </c>
    </row>
    <row r="18" spans="1:6" ht="14.25" x14ac:dyDescent="0.2">
      <c r="A18" s="108">
        <v>45003</v>
      </c>
      <c r="B18" s="716">
        <v>3108.53</v>
      </c>
    </row>
    <row r="19" spans="1:6" ht="14.25" x14ac:dyDescent="0.2">
      <c r="A19" s="108">
        <v>45004</v>
      </c>
      <c r="B19" s="716">
        <v>3108.53</v>
      </c>
    </row>
    <row r="20" spans="1:6" ht="14.25" x14ac:dyDescent="0.2">
      <c r="A20" s="108">
        <v>45005</v>
      </c>
      <c r="B20" s="716">
        <v>3108.53</v>
      </c>
    </row>
    <row r="21" spans="1:6" ht="14.25" x14ac:dyDescent="0.2">
      <c r="A21" s="108">
        <v>45006</v>
      </c>
      <c r="B21" s="716">
        <v>3108.53</v>
      </c>
    </row>
    <row r="22" spans="1:6" ht="14.25" x14ac:dyDescent="0.2">
      <c r="A22" s="108">
        <v>45007</v>
      </c>
      <c r="B22" s="716">
        <v>3108.53</v>
      </c>
    </row>
    <row r="23" spans="1:6" ht="14.25" x14ac:dyDescent="0.2">
      <c r="A23" s="108">
        <v>45008</v>
      </c>
      <c r="B23" s="716">
        <v>3108.53</v>
      </c>
    </row>
    <row r="24" spans="1:6" ht="14.25" x14ac:dyDescent="0.2">
      <c r="A24" s="108">
        <v>45009</v>
      </c>
      <c r="B24" s="716">
        <v>3108.53</v>
      </c>
    </row>
    <row r="25" spans="1:6" ht="14.25" x14ac:dyDescent="0.2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ht="14.25" x14ac:dyDescent="0.2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ht="14.25" x14ac:dyDescent="0.2">
      <c r="A28" s="108">
        <v>45013</v>
      </c>
      <c r="B28" s="716">
        <v>0</v>
      </c>
      <c r="D28" t="s">
        <v>2771</v>
      </c>
      <c r="E28" s="713" t="s">
        <v>2771</v>
      </c>
      <c r="F28" s="713" t="s">
        <v>2771</v>
      </c>
    </row>
    <row r="29" spans="1:6" ht="14.25" x14ac:dyDescent="0.2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4.25" x14ac:dyDescent="0.3">
      <c r="A30" s="108">
        <v>45015</v>
      </c>
      <c r="B30" s="715">
        <v>1320.88</v>
      </c>
    </row>
    <row r="31" spans="1:6" ht="14.25" x14ac:dyDescent="0.3">
      <c r="A31" s="108">
        <v>45016</v>
      </c>
      <c r="B31" s="715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2" bestFit="1" customWidth="1"/>
    <col min="6" max="6" width="5.5703125" style="712" bestFit="1" customWidth="1"/>
    <col min="7" max="8" width="9.7109375" bestFit="1" customWidth="1"/>
    <col min="9" max="9" width="21.140625" bestFit="1" customWidth="1"/>
  </cols>
  <sheetData>
    <row r="2" spans="2:9" s="682" customFormat="1" ht="25.5" x14ac:dyDescent="0.2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2773</v>
      </c>
      <c r="G2" s="686" t="s">
        <v>2737</v>
      </c>
      <c r="H2" s="684" t="s">
        <v>460</v>
      </c>
      <c r="I2" s="683" t="s">
        <v>2734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7" t="s">
        <v>2772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9" t="s">
        <v>2772</v>
      </c>
      <c r="G5" s="227">
        <f>SUM(B5:E5)</f>
        <v>112574</v>
      </c>
      <c r="H5" s="81">
        <v>43891</v>
      </c>
      <c r="I5" s="63"/>
    </row>
    <row r="6" spans="2:9" s="682" customFormat="1" x14ac:dyDescent="0.2">
      <c r="B6" s="227"/>
      <c r="C6" s="227"/>
      <c r="D6" s="227"/>
      <c r="E6" s="227"/>
      <c r="F6" s="71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2772</v>
      </c>
      <c r="G7" s="227">
        <f>SUM(B7:E7)</f>
        <v>112225.48</v>
      </c>
      <c r="H7" s="81">
        <v>44195</v>
      </c>
      <c r="I7" s="63" t="s">
        <v>2740</v>
      </c>
    </row>
    <row r="8" spans="2:9" x14ac:dyDescent="0.2">
      <c r="B8" s="227"/>
      <c r="C8" s="227"/>
      <c r="D8" s="227"/>
      <c r="E8" s="227"/>
      <c r="F8" s="718"/>
      <c r="G8" s="227"/>
      <c r="H8" s="63"/>
      <c r="I8" s="63"/>
    </row>
    <row r="9" spans="2:9" ht="14.25" x14ac:dyDescent="0.2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2772</v>
      </c>
      <c r="G9" s="687">
        <f>SUM(B9:E9)</f>
        <v>110956.48</v>
      </c>
      <c r="H9" s="81">
        <v>44548</v>
      </c>
      <c r="I9" s="63"/>
    </row>
    <row r="10" spans="2:9" s="682" customFormat="1" x14ac:dyDescent="0.2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">
      <c r="B11" s="227"/>
      <c r="C11" s="227"/>
      <c r="D11" s="227"/>
      <c r="E11" s="227"/>
      <c r="F11" s="718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2772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2772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2772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2772</v>
      </c>
      <c r="G15" s="227">
        <f t="shared" si="1"/>
        <v>108175.48</v>
      </c>
      <c r="H15" s="81">
        <v>44701</v>
      </c>
      <c r="I15" s="63" t="s">
        <v>2745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2772</v>
      </c>
      <c r="G16" s="227">
        <f t="shared" si="1"/>
        <v>109985.48</v>
      </c>
      <c r="H16" s="81">
        <v>44728</v>
      </c>
      <c r="I16" s="63" t="s">
        <v>2746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2772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2772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2772</v>
      </c>
      <c r="G19" s="227">
        <f t="shared" si="2"/>
        <v>100303.48</v>
      </c>
      <c r="H19" s="81">
        <v>44880</v>
      </c>
      <c r="I19" s="63"/>
    </row>
    <row r="20" spans="2:9" s="682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2772</v>
      </c>
      <c r="G20" s="227">
        <f>SUM(B20:E20)</f>
        <v>98359.48</v>
      </c>
      <c r="H20" s="81">
        <v>44910</v>
      </c>
      <c r="I20" s="63" t="s">
        <v>2738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2772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1" t="s">
        <v>1897</v>
      </c>
      <c r="D3" s="82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22" t="s">
        <v>2080</v>
      </c>
      <c r="C2" s="822"/>
      <c r="D2" s="823" t="s">
        <v>1875</v>
      </c>
      <c r="E2" s="823"/>
      <c r="F2" s="471"/>
      <c r="G2" s="471"/>
      <c r="H2" s="378"/>
      <c r="I2" s="826" t="s">
        <v>2257</v>
      </c>
      <c r="J2" s="827"/>
      <c r="K2" s="827"/>
      <c r="L2" s="827"/>
      <c r="M2" s="827"/>
      <c r="N2" s="827"/>
      <c r="O2" s="828"/>
      <c r="P2" s="438"/>
      <c r="Q2" s="82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34" t="s">
        <v>2283</v>
      </c>
      <c r="G3" s="835"/>
      <c r="H3" s="378"/>
      <c r="I3" s="433"/>
      <c r="J3" s="472"/>
      <c r="K3" s="831" t="s">
        <v>2425</v>
      </c>
      <c r="L3" s="832"/>
      <c r="M3" s="833"/>
      <c r="N3" s="476"/>
      <c r="O3" s="430"/>
      <c r="P3" s="470"/>
      <c r="Q3" s="83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47" t="s">
        <v>124</v>
      </c>
      <c r="C1" s="747"/>
      <c r="D1" s="750" t="s">
        <v>292</v>
      </c>
      <c r="E1" s="750"/>
      <c r="F1" s="750" t="s">
        <v>341</v>
      </c>
      <c r="G1" s="750"/>
      <c r="H1" s="748" t="s">
        <v>127</v>
      </c>
      <c r="I1" s="748"/>
      <c r="J1" s="744" t="s">
        <v>292</v>
      </c>
      <c r="K1" s="744"/>
      <c r="L1" s="749" t="s">
        <v>520</v>
      </c>
      <c r="M1" s="749"/>
      <c r="N1" s="748" t="s">
        <v>146</v>
      </c>
      <c r="O1" s="748"/>
      <c r="P1" s="744" t="s">
        <v>293</v>
      </c>
      <c r="Q1" s="744"/>
      <c r="R1" s="749" t="s">
        <v>522</v>
      </c>
      <c r="S1" s="749"/>
      <c r="T1" s="738" t="s">
        <v>193</v>
      </c>
      <c r="U1" s="738"/>
      <c r="V1" s="744" t="s">
        <v>292</v>
      </c>
      <c r="W1" s="744"/>
      <c r="X1" s="743" t="s">
        <v>524</v>
      </c>
      <c r="Y1" s="743"/>
      <c r="Z1" s="738" t="s">
        <v>241</v>
      </c>
      <c r="AA1" s="738"/>
      <c r="AB1" s="745" t="s">
        <v>292</v>
      </c>
      <c r="AC1" s="745"/>
      <c r="AD1" s="746" t="s">
        <v>524</v>
      </c>
      <c r="AE1" s="746"/>
      <c r="AF1" s="738" t="s">
        <v>367</v>
      </c>
      <c r="AG1" s="738"/>
      <c r="AH1" s="745" t="s">
        <v>292</v>
      </c>
      <c r="AI1" s="745"/>
      <c r="AJ1" s="743" t="s">
        <v>530</v>
      </c>
      <c r="AK1" s="743"/>
      <c r="AL1" s="738" t="s">
        <v>389</v>
      </c>
      <c r="AM1" s="738"/>
      <c r="AN1" s="755" t="s">
        <v>292</v>
      </c>
      <c r="AO1" s="755"/>
      <c r="AP1" s="753" t="s">
        <v>531</v>
      </c>
      <c r="AQ1" s="753"/>
      <c r="AR1" s="738" t="s">
        <v>416</v>
      </c>
      <c r="AS1" s="738"/>
      <c r="AV1" s="753" t="s">
        <v>285</v>
      </c>
      <c r="AW1" s="753"/>
      <c r="AX1" s="756" t="s">
        <v>998</v>
      </c>
      <c r="AY1" s="756"/>
      <c r="AZ1" s="756"/>
      <c r="BA1" s="208"/>
      <c r="BB1" s="751">
        <v>42942</v>
      </c>
      <c r="BC1" s="752"/>
      <c r="BD1" s="75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7" t="s">
        <v>261</v>
      </c>
      <c r="U4" s="737"/>
      <c r="X4" s="119" t="s">
        <v>233</v>
      </c>
      <c r="Y4" s="123">
        <f>Y3-Y6</f>
        <v>4.9669099999591708</v>
      </c>
      <c r="Z4" s="737" t="s">
        <v>262</v>
      </c>
      <c r="AA4" s="737"/>
      <c r="AD4" s="154" t="s">
        <v>233</v>
      </c>
      <c r="AE4" s="154">
        <f>AE3-AE5</f>
        <v>-52.526899999851594</v>
      </c>
      <c r="AF4" s="737" t="s">
        <v>262</v>
      </c>
      <c r="AG4" s="737"/>
      <c r="AH4" s="143"/>
      <c r="AI4" s="143"/>
      <c r="AJ4" s="154" t="s">
        <v>233</v>
      </c>
      <c r="AK4" s="154">
        <f>AK3-AK5</f>
        <v>94.988909999992757</v>
      </c>
      <c r="AL4" s="737" t="s">
        <v>262</v>
      </c>
      <c r="AM4" s="737"/>
      <c r="AP4" s="170" t="s">
        <v>233</v>
      </c>
      <c r="AQ4" s="174">
        <f>AQ3-AQ5</f>
        <v>33.841989999942598</v>
      </c>
      <c r="AR4" s="737" t="s">
        <v>262</v>
      </c>
      <c r="AS4" s="737"/>
      <c r="AX4" s="737" t="s">
        <v>564</v>
      </c>
      <c r="AY4" s="737"/>
      <c r="BB4" s="737" t="s">
        <v>567</v>
      </c>
      <c r="BC4" s="73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7"/>
      <c r="U5" s="737"/>
      <c r="V5" s="3" t="s">
        <v>258</v>
      </c>
      <c r="W5">
        <v>2050</v>
      </c>
      <c r="X5" s="82"/>
      <c r="Z5" s="737"/>
      <c r="AA5" s="7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7"/>
      <c r="AG5" s="737"/>
      <c r="AH5" s="143"/>
      <c r="AI5" s="143"/>
      <c r="AJ5" s="154" t="s">
        <v>352</v>
      </c>
      <c r="AK5" s="162">
        <f>SUM(AK11:AK59)</f>
        <v>30858.011000000002</v>
      </c>
      <c r="AL5" s="737"/>
      <c r="AM5" s="7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7"/>
      <c r="AS5" s="737"/>
      <c r="AX5" s="737"/>
      <c r="AY5" s="737"/>
      <c r="BB5" s="737"/>
      <c r="BC5" s="737"/>
      <c r="BD5" s="754" t="s">
        <v>999</v>
      </c>
      <c r="BE5" s="754"/>
      <c r="BF5" s="754"/>
      <c r="BG5" s="754"/>
      <c r="BH5" s="754"/>
      <c r="BI5" s="754"/>
      <c r="BJ5" s="754"/>
      <c r="BK5" s="75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9" t="s">
        <v>264</v>
      </c>
      <c r="W23" s="74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1"/>
      <c r="W24" s="74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2580</v>
      </c>
      <c r="E3" s="256"/>
      <c r="F3" s="256"/>
      <c r="G3" s="757" t="s">
        <v>2679</v>
      </c>
      <c r="H3" s="758"/>
      <c r="I3" s="594"/>
      <c r="J3" s="757" t="s">
        <v>2680</v>
      </c>
      <c r="K3" s="758"/>
      <c r="L3" s="299"/>
      <c r="M3" s="757">
        <v>43739</v>
      </c>
      <c r="N3" s="758"/>
      <c r="O3" s="757">
        <v>42401</v>
      </c>
      <c r="P3" s="758"/>
    </row>
    <row r="4" spans="2:16" x14ac:dyDescent="0.2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63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64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64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64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64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">
      <c r="B23" s="63" t="s">
        <v>315</v>
      </c>
      <c r="C23" s="764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64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">
      <c r="B25" s="63" t="s">
        <v>322</v>
      </c>
      <c r="C25" s="764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2562</v>
      </c>
      <c r="C26" s="765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66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">
      <c r="B34" s="63"/>
      <c r="C34" s="71"/>
      <c r="D34" s="767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2675</v>
      </c>
      <c r="G43" s="762">
        <f>G40/F42+H40</f>
        <v>1932511.2781954887</v>
      </c>
      <c r="H43" s="762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2676</v>
      </c>
      <c r="G44" s="761">
        <f>H40*F42+G40</f>
        <v>2570240</v>
      </c>
      <c r="H44" s="761"/>
      <c r="I44" s="2"/>
      <c r="J44" s="761">
        <f>K40*1.37+J40</f>
        <v>1877697.6600000001</v>
      </c>
      <c r="K44" s="761"/>
      <c r="L44" s="2"/>
      <c r="M44" s="761">
        <f>N40*1.37+M40</f>
        <v>1789659</v>
      </c>
      <c r="N44" s="761"/>
      <c r="O44" s="761">
        <f>P40*1.36+O40</f>
        <v>1320187.2</v>
      </c>
      <c r="P44" s="761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0" t="s">
        <v>1186</v>
      </c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</row>
    <row r="48" spans="2:16" x14ac:dyDescent="0.2">
      <c r="B48" s="760" t="s">
        <v>2569</v>
      </c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</row>
    <row r="49" spans="2:14" x14ac:dyDescent="0.2">
      <c r="B49" s="760" t="s">
        <v>2568</v>
      </c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</row>
    <row r="50" spans="2:14" x14ac:dyDescent="0.2">
      <c r="B50" s="759" t="s">
        <v>2567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59"/>
      <c r="M50" s="759"/>
      <c r="N50" s="759"/>
    </row>
    <row r="51" spans="2:14" x14ac:dyDescent="0.2">
      <c r="B51" s="759"/>
      <c r="C51" s="759"/>
      <c r="D51" s="759"/>
      <c r="E51" s="759"/>
      <c r="F51" s="759"/>
      <c r="G51" s="759"/>
      <c r="H51" s="759"/>
      <c r="I51" s="759"/>
      <c r="J51" s="759"/>
      <c r="K51" s="759"/>
      <c r="L51" s="759"/>
      <c r="M51" s="759"/>
      <c r="N51" s="759"/>
    </row>
    <row r="52" spans="2:14" x14ac:dyDescent="0.2">
      <c r="B52" s="759"/>
      <c r="C52" s="759"/>
      <c r="D52" s="759"/>
      <c r="E52" s="759"/>
      <c r="F52" s="759"/>
      <c r="G52" s="759"/>
      <c r="H52" s="759"/>
      <c r="I52" s="759"/>
      <c r="J52" s="759"/>
      <c r="K52" s="759"/>
      <c r="L52" s="759"/>
      <c r="M52" s="759"/>
      <c r="N52" s="75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1" bestFit="1" customWidth="1"/>
    <col min="3" max="3" width="11.5703125" style="64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1"/>
    </row>
    <row r="2" spans="2:10" x14ac:dyDescent="0.2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">
      <c r="B3" s="63"/>
      <c r="C3" s="643"/>
      <c r="D3" s="63"/>
      <c r="E3" s="90"/>
      <c r="F3" s="90"/>
      <c r="G3" s="90"/>
      <c r="H3" s="90"/>
    </row>
    <row r="4" spans="2:10" x14ac:dyDescent="0.2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">
      <c r="B38" s="63"/>
      <c r="C38" s="643"/>
      <c r="D38" s="63"/>
      <c r="E38" s="769" t="s">
        <v>2665</v>
      </c>
      <c r="F38" s="770"/>
      <c r="G38" s="90"/>
      <c r="H38" s="90"/>
    </row>
    <row r="39" spans="2:8" x14ac:dyDescent="0.2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2664</v>
      </c>
    </row>
    <row r="41" spans="2:8" ht="18" x14ac:dyDescent="0.25">
      <c r="B41" s="768" t="s">
        <v>989</v>
      </c>
      <c r="C41" s="768"/>
      <c r="D41" s="768"/>
      <c r="E41" s="768"/>
      <c r="F41" s="768"/>
      <c r="G41" s="768"/>
      <c r="H41" s="7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7" t="s">
        <v>909</v>
      </c>
      <c r="C1" s="747"/>
      <c r="D1" s="746" t="s">
        <v>515</v>
      </c>
      <c r="E1" s="746"/>
      <c r="F1" s="747" t="s">
        <v>513</v>
      </c>
      <c r="G1" s="747"/>
      <c r="H1" s="774" t="s">
        <v>549</v>
      </c>
      <c r="I1" s="774"/>
      <c r="J1" s="746" t="s">
        <v>515</v>
      </c>
      <c r="K1" s="746"/>
      <c r="L1" s="747" t="s">
        <v>908</v>
      </c>
      <c r="M1" s="747"/>
      <c r="N1" s="774" t="s">
        <v>549</v>
      </c>
      <c r="O1" s="774"/>
      <c r="P1" s="746" t="s">
        <v>515</v>
      </c>
      <c r="Q1" s="746"/>
      <c r="R1" s="747" t="s">
        <v>552</v>
      </c>
      <c r="S1" s="747"/>
      <c r="T1" s="774" t="s">
        <v>549</v>
      </c>
      <c r="U1" s="774"/>
      <c r="V1" s="746" t="s">
        <v>515</v>
      </c>
      <c r="W1" s="746"/>
      <c r="X1" s="747" t="s">
        <v>907</v>
      </c>
      <c r="Y1" s="747"/>
      <c r="Z1" s="774" t="s">
        <v>549</v>
      </c>
      <c r="AA1" s="774"/>
      <c r="AB1" s="746" t="s">
        <v>515</v>
      </c>
      <c r="AC1" s="746"/>
      <c r="AD1" s="747" t="s">
        <v>591</v>
      </c>
      <c r="AE1" s="747"/>
      <c r="AF1" s="774" t="s">
        <v>549</v>
      </c>
      <c r="AG1" s="774"/>
      <c r="AH1" s="746" t="s">
        <v>515</v>
      </c>
      <c r="AI1" s="746"/>
      <c r="AJ1" s="747" t="s">
        <v>906</v>
      </c>
      <c r="AK1" s="747"/>
      <c r="AL1" s="774" t="s">
        <v>626</v>
      </c>
      <c r="AM1" s="774"/>
      <c r="AN1" s="746" t="s">
        <v>627</v>
      </c>
      <c r="AO1" s="746"/>
      <c r="AP1" s="747" t="s">
        <v>621</v>
      </c>
      <c r="AQ1" s="747"/>
      <c r="AR1" s="774" t="s">
        <v>549</v>
      </c>
      <c r="AS1" s="774"/>
      <c r="AT1" s="746" t="s">
        <v>515</v>
      </c>
      <c r="AU1" s="746"/>
      <c r="AV1" s="747" t="s">
        <v>905</v>
      </c>
      <c r="AW1" s="747"/>
      <c r="AX1" s="774" t="s">
        <v>549</v>
      </c>
      <c r="AY1" s="774"/>
      <c r="AZ1" s="746" t="s">
        <v>515</v>
      </c>
      <c r="BA1" s="746"/>
      <c r="BB1" s="747" t="s">
        <v>653</v>
      </c>
      <c r="BC1" s="747"/>
      <c r="BD1" s="774" t="s">
        <v>549</v>
      </c>
      <c r="BE1" s="774"/>
      <c r="BF1" s="746" t="s">
        <v>515</v>
      </c>
      <c r="BG1" s="746"/>
      <c r="BH1" s="747" t="s">
        <v>904</v>
      </c>
      <c r="BI1" s="747"/>
      <c r="BJ1" s="774" t="s">
        <v>549</v>
      </c>
      <c r="BK1" s="774"/>
      <c r="BL1" s="746" t="s">
        <v>515</v>
      </c>
      <c r="BM1" s="746"/>
      <c r="BN1" s="747" t="s">
        <v>921</v>
      </c>
      <c r="BO1" s="747"/>
      <c r="BP1" s="774" t="s">
        <v>549</v>
      </c>
      <c r="BQ1" s="774"/>
      <c r="BR1" s="746" t="s">
        <v>515</v>
      </c>
      <c r="BS1" s="746"/>
      <c r="BT1" s="747" t="s">
        <v>903</v>
      </c>
      <c r="BU1" s="747"/>
      <c r="BV1" s="774" t="s">
        <v>704</v>
      </c>
      <c r="BW1" s="774"/>
      <c r="BX1" s="746" t="s">
        <v>705</v>
      </c>
      <c r="BY1" s="746"/>
      <c r="BZ1" s="747" t="s">
        <v>703</v>
      </c>
      <c r="CA1" s="747"/>
      <c r="CB1" s="774" t="s">
        <v>730</v>
      </c>
      <c r="CC1" s="774"/>
      <c r="CD1" s="746" t="s">
        <v>731</v>
      </c>
      <c r="CE1" s="746"/>
      <c r="CF1" s="747" t="s">
        <v>902</v>
      </c>
      <c r="CG1" s="747"/>
      <c r="CH1" s="774" t="s">
        <v>730</v>
      </c>
      <c r="CI1" s="774"/>
      <c r="CJ1" s="746" t="s">
        <v>731</v>
      </c>
      <c r="CK1" s="746"/>
      <c r="CL1" s="747" t="s">
        <v>748</v>
      </c>
      <c r="CM1" s="747"/>
      <c r="CN1" s="774" t="s">
        <v>730</v>
      </c>
      <c r="CO1" s="774"/>
      <c r="CP1" s="746" t="s">
        <v>731</v>
      </c>
      <c r="CQ1" s="746"/>
      <c r="CR1" s="747" t="s">
        <v>901</v>
      </c>
      <c r="CS1" s="747"/>
      <c r="CT1" s="774" t="s">
        <v>730</v>
      </c>
      <c r="CU1" s="774"/>
      <c r="CV1" s="772" t="s">
        <v>731</v>
      </c>
      <c r="CW1" s="772"/>
      <c r="CX1" s="747" t="s">
        <v>769</v>
      </c>
      <c r="CY1" s="747"/>
      <c r="CZ1" s="774" t="s">
        <v>730</v>
      </c>
      <c r="DA1" s="774"/>
      <c r="DB1" s="772" t="s">
        <v>731</v>
      </c>
      <c r="DC1" s="772"/>
      <c r="DD1" s="747" t="s">
        <v>900</v>
      </c>
      <c r="DE1" s="747"/>
      <c r="DF1" s="774" t="s">
        <v>816</v>
      </c>
      <c r="DG1" s="774"/>
      <c r="DH1" s="772" t="s">
        <v>817</v>
      </c>
      <c r="DI1" s="772"/>
      <c r="DJ1" s="747" t="s">
        <v>809</v>
      </c>
      <c r="DK1" s="747"/>
      <c r="DL1" s="774" t="s">
        <v>816</v>
      </c>
      <c r="DM1" s="774"/>
      <c r="DN1" s="772" t="s">
        <v>731</v>
      </c>
      <c r="DO1" s="772"/>
      <c r="DP1" s="747" t="s">
        <v>899</v>
      </c>
      <c r="DQ1" s="747"/>
      <c r="DR1" s="774" t="s">
        <v>816</v>
      </c>
      <c r="DS1" s="774"/>
      <c r="DT1" s="772" t="s">
        <v>731</v>
      </c>
      <c r="DU1" s="772"/>
      <c r="DV1" s="747" t="s">
        <v>898</v>
      </c>
      <c r="DW1" s="747"/>
      <c r="DX1" s="774" t="s">
        <v>816</v>
      </c>
      <c r="DY1" s="774"/>
      <c r="DZ1" s="772" t="s">
        <v>731</v>
      </c>
      <c r="EA1" s="772"/>
      <c r="EB1" s="747" t="s">
        <v>897</v>
      </c>
      <c r="EC1" s="747"/>
      <c r="ED1" s="774" t="s">
        <v>816</v>
      </c>
      <c r="EE1" s="774"/>
      <c r="EF1" s="772" t="s">
        <v>731</v>
      </c>
      <c r="EG1" s="772"/>
      <c r="EH1" s="747" t="s">
        <v>883</v>
      </c>
      <c r="EI1" s="747"/>
      <c r="EJ1" s="774" t="s">
        <v>816</v>
      </c>
      <c r="EK1" s="774"/>
      <c r="EL1" s="772" t="s">
        <v>936</v>
      </c>
      <c r="EM1" s="772"/>
      <c r="EN1" s="747" t="s">
        <v>922</v>
      </c>
      <c r="EO1" s="747"/>
      <c r="EP1" s="774" t="s">
        <v>816</v>
      </c>
      <c r="EQ1" s="774"/>
      <c r="ER1" s="772" t="s">
        <v>950</v>
      </c>
      <c r="ES1" s="772"/>
      <c r="ET1" s="747" t="s">
        <v>937</v>
      </c>
      <c r="EU1" s="747"/>
      <c r="EV1" s="774" t="s">
        <v>816</v>
      </c>
      <c r="EW1" s="774"/>
      <c r="EX1" s="772" t="s">
        <v>530</v>
      </c>
      <c r="EY1" s="772"/>
      <c r="EZ1" s="747" t="s">
        <v>952</v>
      </c>
      <c r="FA1" s="74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3" t="s">
        <v>779</v>
      </c>
      <c r="CU7" s="7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3" t="s">
        <v>778</v>
      </c>
      <c r="DA8" s="7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3" t="s">
        <v>778</v>
      </c>
      <c r="DG8" s="7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3" t="s">
        <v>778</v>
      </c>
      <c r="DM8" s="7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3" t="s">
        <v>778</v>
      </c>
      <c r="DS8" s="747"/>
      <c r="DT8" s="142" t="s">
        <v>783</v>
      </c>
      <c r="DU8" s="142">
        <f>SUM(DU13:DU17)</f>
        <v>32</v>
      </c>
      <c r="DV8" s="63"/>
      <c r="DW8" s="63"/>
      <c r="DX8" s="773" t="s">
        <v>778</v>
      </c>
      <c r="DY8" s="7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3" t="s">
        <v>928</v>
      </c>
      <c r="EK8" s="7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3" t="s">
        <v>928</v>
      </c>
      <c r="EQ9" s="7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3" t="s">
        <v>928</v>
      </c>
      <c r="EW9" s="7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3" t="s">
        <v>928</v>
      </c>
      <c r="EE11" s="7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3" t="s">
        <v>778</v>
      </c>
      <c r="CU12" s="7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8" t="s">
        <v>782</v>
      </c>
      <c r="CU19" s="7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0" t="s">
        <v>858</v>
      </c>
      <c r="FA21" s="760"/>
      <c r="FC21" s="238">
        <f>FC20-FC22</f>
        <v>113457.16899999997</v>
      </c>
      <c r="FD21" s="230"/>
      <c r="FE21" s="771" t="s">
        <v>1546</v>
      </c>
      <c r="FF21" s="771"/>
      <c r="FG21" s="771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0" t="s">
        <v>871</v>
      </c>
      <c r="FA22" s="76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0" t="s">
        <v>1000</v>
      </c>
      <c r="FA23" s="760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0" t="s">
        <v>1076</v>
      </c>
      <c r="FA24" s="760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7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7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K1" zoomScaleNormal="100" workbookViewId="0">
      <selection activeCell="JR20" sqref="JR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1" customWidth="1"/>
    <col min="261" max="261" width="9.140625" style="621" bestFit="1" customWidth="1"/>
    <col min="262" max="262" width="15.85546875" style="621" customWidth="1"/>
    <col min="263" max="263" width="10.85546875" style="621" bestFit="1" customWidth="1"/>
    <col min="264" max="264" width="18" style="621" customWidth="1"/>
    <col min="265" max="265" width="8.140625" style="621" customWidth="1"/>
    <col min="266" max="266" width="14.5703125" style="670" customWidth="1"/>
    <col min="267" max="267" width="10.140625" style="670" bestFit="1" customWidth="1"/>
    <col min="268" max="268" width="16.85546875" style="670" customWidth="1"/>
    <col min="269" max="269" width="11.85546875" style="670" bestFit="1" customWidth="1"/>
    <col min="270" max="270" width="17.7109375" style="670" customWidth="1"/>
    <col min="271" max="271" width="8.140625" style="670" bestFit="1" customWidth="1"/>
    <col min="272" max="272" width="14.5703125" style="725" customWidth="1"/>
    <col min="273" max="273" width="10.140625" style="725" bestFit="1" customWidth="1"/>
    <col min="274" max="274" width="16.85546875" style="725" customWidth="1"/>
    <col min="275" max="275" width="11.85546875" style="725" bestFit="1" customWidth="1"/>
    <col min="276" max="276" width="17.7109375" style="725" customWidth="1"/>
    <col min="277" max="277" width="8.140625" style="725" bestFit="1" customWidth="1"/>
    <col min="278" max="278" width="7.140625" style="725" customWidth="1"/>
    <col min="279" max="280" width="21.140625" style="725" bestFit="1" customWidth="1"/>
  </cols>
  <sheetData>
    <row r="1" spans="1:280" s="142" customFormat="1" x14ac:dyDescent="0.2">
      <c r="A1" s="787" t="s">
        <v>1209</v>
      </c>
      <c r="B1" s="787"/>
      <c r="C1" s="755" t="s">
        <v>292</v>
      </c>
      <c r="D1" s="755"/>
      <c r="E1" s="753" t="s">
        <v>1010</v>
      </c>
      <c r="F1" s="753"/>
      <c r="G1" s="787" t="s">
        <v>1210</v>
      </c>
      <c r="H1" s="787"/>
      <c r="I1" s="755" t="s">
        <v>292</v>
      </c>
      <c r="J1" s="755"/>
      <c r="K1" s="753" t="s">
        <v>1011</v>
      </c>
      <c r="L1" s="753"/>
      <c r="M1" s="787" t="s">
        <v>1211</v>
      </c>
      <c r="N1" s="787"/>
      <c r="O1" s="755" t="s">
        <v>292</v>
      </c>
      <c r="P1" s="755"/>
      <c r="Q1" s="753" t="s">
        <v>1057</v>
      </c>
      <c r="R1" s="753"/>
      <c r="S1" s="787" t="s">
        <v>1212</v>
      </c>
      <c r="T1" s="787"/>
      <c r="U1" s="755" t="s">
        <v>292</v>
      </c>
      <c r="V1" s="755"/>
      <c r="W1" s="753" t="s">
        <v>627</v>
      </c>
      <c r="X1" s="753"/>
      <c r="Y1" s="787" t="s">
        <v>1213</v>
      </c>
      <c r="Z1" s="787"/>
      <c r="AA1" s="755" t="s">
        <v>292</v>
      </c>
      <c r="AB1" s="755"/>
      <c r="AC1" s="753" t="s">
        <v>1084</v>
      </c>
      <c r="AD1" s="753"/>
      <c r="AE1" s="787" t="s">
        <v>1214</v>
      </c>
      <c r="AF1" s="787"/>
      <c r="AG1" s="755" t="s">
        <v>292</v>
      </c>
      <c r="AH1" s="755"/>
      <c r="AI1" s="753" t="s">
        <v>1134</v>
      </c>
      <c r="AJ1" s="753"/>
      <c r="AK1" s="787" t="s">
        <v>1217</v>
      </c>
      <c r="AL1" s="787"/>
      <c r="AM1" s="755" t="s">
        <v>1132</v>
      </c>
      <c r="AN1" s="755"/>
      <c r="AO1" s="753" t="s">
        <v>1133</v>
      </c>
      <c r="AP1" s="753"/>
      <c r="AQ1" s="787" t="s">
        <v>1218</v>
      </c>
      <c r="AR1" s="787"/>
      <c r="AS1" s="755" t="s">
        <v>1132</v>
      </c>
      <c r="AT1" s="755"/>
      <c r="AU1" s="753" t="s">
        <v>1178</v>
      </c>
      <c r="AV1" s="753"/>
      <c r="AW1" s="787" t="s">
        <v>1215</v>
      </c>
      <c r="AX1" s="787"/>
      <c r="AY1" s="753" t="s">
        <v>1241</v>
      </c>
      <c r="AZ1" s="753"/>
      <c r="BA1" s="787" t="s">
        <v>1215</v>
      </c>
      <c r="BB1" s="787"/>
      <c r="BC1" s="755" t="s">
        <v>816</v>
      </c>
      <c r="BD1" s="755"/>
      <c r="BE1" s="753" t="s">
        <v>1208</v>
      </c>
      <c r="BF1" s="753"/>
      <c r="BG1" s="787" t="s">
        <v>1216</v>
      </c>
      <c r="BH1" s="787"/>
      <c r="BI1" s="755" t="s">
        <v>816</v>
      </c>
      <c r="BJ1" s="755"/>
      <c r="BK1" s="753" t="s">
        <v>1208</v>
      </c>
      <c r="BL1" s="753"/>
      <c r="BM1" s="787" t="s">
        <v>1226</v>
      </c>
      <c r="BN1" s="787"/>
      <c r="BO1" s="755" t="s">
        <v>816</v>
      </c>
      <c r="BP1" s="755"/>
      <c r="BQ1" s="753" t="s">
        <v>1244</v>
      </c>
      <c r="BR1" s="753"/>
      <c r="BS1" s="787" t="s">
        <v>1243</v>
      </c>
      <c r="BT1" s="787"/>
      <c r="BU1" s="755" t="s">
        <v>816</v>
      </c>
      <c r="BV1" s="755"/>
      <c r="BW1" s="753" t="s">
        <v>1248</v>
      </c>
      <c r="BX1" s="753"/>
      <c r="BY1" s="787" t="s">
        <v>1270</v>
      </c>
      <c r="BZ1" s="787"/>
      <c r="CA1" s="755" t="s">
        <v>816</v>
      </c>
      <c r="CB1" s="755"/>
      <c r="CC1" s="753" t="s">
        <v>1244</v>
      </c>
      <c r="CD1" s="753"/>
      <c r="CE1" s="787" t="s">
        <v>1291</v>
      </c>
      <c r="CF1" s="787"/>
      <c r="CG1" s="755" t="s">
        <v>816</v>
      </c>
      <c r="CH1" s="755"/>
      <c r="CI1" s="753" t="s">
        <v>1248</v>
      </c>
      <c r="CJ1" s="753"/>
      <c r="CK1" s="787" t="s">
        <v>1307</v>
      </c>
      <c r="CL1" s="787"/>
      <c r="CM1" s="755" t="s">
        <v>816</v>
      </c>
      <c r="CN1" s="755"/>
      <c r="CO1" s="753" t="s">
        <v>1244</v>
      </c>
      <c r="CP1" s="753"/>
      <c r="CQ1" s="787" t="s">
        <v>1335</v>
      </c>
      <c r="CR1" s="787"/>
      <c r="CS1" s="778" t="s">
        <v>816</v>
      </c>
      <c r="CT1" s="778"/>
      <c r="CU1" s="753" t="s">
        <v>1391</v>
      </c>
      <c r="CV1" s="753"/>
      <c r="CW1" s="787" t="s">
        <v>1374</v>
      </c>
      <c r="CX1" s="787"/>
      <c r="CY1" s="778" t="s">
        <v>816</v>
      </c>
      <c r="CZ1" s="778"/>
      <c r="DA1" s="753" t="s">
        <v>1597</v>
      </c>
      <c r="DB1" s="753"/>
      <c r="DC1" s="787" t="s">
        <v>1394</v>
      </c>
      <c r="DD1" s="787"/>
      <c r="DE1" s="778" t="s">
        <v>816</v>
      </c>
      <c r="DF1" s="778"/>
      <c r="DG1" s="753" t="s">
        <v>1491</v>
      </c>
      <c r="DH1" s="753"/>
      <c r="DI1" s="787" t="s">
        <v>1594</v>
      </c>
      <c r="DJ1" s="787"/>
      <c r="DK1" s="778" t="s">
        <v>816</v>
      </c>
      <c r="DL1" s="778"/>
      <c r="DM1" s="753" t="s">
        <v>1391</v>
      </c>
      <c r="DN1" s="753"/>
      <c r="DO1" s="787" t="s">
        <v>1595</v>
      </c>
      <c r="DP1" s="787"/>
      <c r="DQ1" s="778" t="s">
        <v>816</v>
      </c>
      <c r="DR1" s="778"/>
      <c r="DS1" s="753" t="s">
        <v>1590</v>
      </c>
      <c r="DT1" s="753"/>
      <c r="DU1" s="787" t="s">
        <v>1596</v>
      </c>
      <c r="DV1" s="787"/>
      <c r="DW1" s="778" t="s">
        <v>816</v>
      </c>
      <c r="DX1" s="778"/>
      <c r="DY1" s="753" t="s">
        <v>1616</v>
      </c>
      <c r="DZ1" s="753"/>
      <c r="EA1" s="777" t="s">
        <v>1611</v>
      </c>
      <c r="EB1" s="777"/>
      <c r="EC1" s="778" t="s">
        <v>816</v>
      </c>
      <c r="ED1" s="778"/>
      <c r="EE1" s="753" t="s">
        <v>1590</v>
      </c>
      <c r="EF1" s="753"/>
      <c r="EG1" s="361"/>
      <c r="EH1" s="777" t="s">
        <v>1641</v>
      </c>
      <c r="EI1" s="777"/>
      <c r="EJ1" s="778" t="s">
        <v>816</v>
      </c>
      <c r="EK1" s="778"/>
      <c r="EL1" s="753" t="s">
        <v>1675</v>
      </c>
      <c r="EM1" s="753"/>
      <c r="EN1" s="777" t="s">
        <v>1666</v>
      </c>
      <c r="EO1" s="777"/>
      <c r="EP1" s="778" t="s">
        <v>816</v>
      </c>
      <c r="EQ1" s="778"/>
      <c r="ER1" s="753" t="s">
        <v>1715</v>
      </c>
      <c r="ES1" s="753"/>
      <c r="ET1" s="777" t="s">
        <v>1708</v>
      </c>
      <c r="EU1" s="777"/>
      <c r="EV1" s="778" t="s">
        <v>816</v>
      </c>
      <c r="EW1" s="778"/>
      <c r="EX1" s="753" t="s">
        <v>1616</v>
      </c>
      <c r="EY1" s="753"/>
      <c r="EZ1" s="777" t="s">
        <v>1743</v>
      </c>
      <c r="FA1" s="777"/>
      <c r="FB1" s="778" t="s">
        <v>816</v>
      </c>
      <c r="FC1" s="778"/>
      <c r="FD1" s="753" t="s">
        <v>1597</v>
      </c>
      <c r="FE1" s="753"/>
      <c r="FF1" s="777" t="s">
        <v>1782</v>
      </c>
      <c r="FG1" s="777"/>
      <c r="FH1" s="778" t="s">
        <v>816</v>
      </c>
      <c r="FI1" s="778"/>
      <c r="FJ1" s="753" t="s">
        <v>1391</v>
      </c>
      <c r="FK1" s="753"/>
      <c r="FL1" s="777" t="s">
        <v>1817</v>
      </c>
      <c r="FM1" s="777"/>
      <c r="FN1" s="778" t="s">
        <v>816</v>
      </c>
      <c r="FO1" s="778"/>
      <c r="FP1" s="753" t="s">
        <v>1864</v>
      </c>
      <c r="FQ1" s="753"/>
      <c r="FR1" s="777" t="s">
        <v>1853</v>
      </c>
      <c r="FS1" s="777"/>
      <c r="FT1" s="778" t="s">
        <v>816</v>
      </c>
      <c r="FU1" s="778"/>
      <c r="FV1" s="753" t="s">
        <v>1864</v>
      </c>
      <c r="FW1" s="753"/>
      <c r="FX1" s="777" t="s">
        <v>1997</v>
      </c>
      <c r="FY1" s="777"/>
      <c r="FZ1" s="778" t="s">
        <v>816</v>
      </c>
      <c r="GA1" s="778"/>
      <c r="GB1" s="753" t="s">
        <v>1616</v>
      </c>
      <c r="GC1" s="753"/>
      <c r="GD1" s="777" t="s">
        <v>1998</v>
      </c>
      <c r="GE1" s="777"/>
      <c r="GF1" s="778" t="s">
        <v>816</v>
      </c>
      <c r="GG1" s="778"/>
      <c r="GH1" s="753" t="s">
        <v>1590</v>
      </c>
      <c r="GI1" s="753"/>
      <c r="GJ1" s="777" t="s">
        <v>2007</v>
      </c>
      <c r="GK1" s="777"/>
      <c r="GL1" s="778" t="s">
        <v>816</v>
      </c>
      <c r="GM1" s="778"/>
      <c r="GN1" s="753" t="s">
        <v>1590</v>
      </c>
      <c r="GO1" s="753"/>
      <c r="GP1" s="777" t="s">
        <v>2049</v>
      </c>
      <c r="GQ1" s="777"/>
      <c r="GR1" s="778" t="s">
        <v>816</v>
      </c>
      <c r="GS1" s="778"/>
      <c r="GT1" s="753" t="s">
        <v>1675</v>
      </c>
      <c r="GU1" s="753"/>
      <c r="GV1" s="777" t="s">
        <v>2083</v>
      </c>
      <c r="GW1" s="777"/>
      <c r="GX1" s="778" t="s">
        <v>816</v>
      </c>
      <c r="GY1" s="778"/>
      <c r="GZ1" s="753" t="s">
        <v>2122</v>
      </c>
      <c r="HA1" s="753"/>
      <c r="HB1" s="777" t="s">
        <v>2142</v>
      </c>
      <c r="HC1" s="777"/>
      <c r="HD1" s="778" t="s">
        <v>816</v>
      </c>
      <c r="HE1" s="778"/>
      <c r="HF1" s="753" t="s">
        <v>1715</v>
      </c>
      <c r="HG1" s="753"/>
      <c r="HH1" s="777" t="s">
        <v>2155</v>
      </c>
      <c r="HI1" s="777"/>
      <c r="HJ1" s="778" t="s">
        <v>816</v>
      </c>
      <c r="HK1" s="778"/>
      <c r="HL1" s="753" t="s">
        <v>1391</v>
      </c>
      <c r="HM1" s="753"/>
      <c r="HN1" s="777" t="s">
        <v>2201</v>
      </c>
      <c r="HO1" s="777"/>
      <c r="HP1" s="778" t="s">
        <v>816</v>
      </c>
      <c r="HQ1" s="778"/>
      <c r="HR1" s="753" t="s">
        <v>1391</v>
      </c>
      <c r="HS1" s="753"/>
      <c r="HT1" s="777" t="s">
        <v>2243</v>
      </c>
      <c r="HU1" s="777"/>
      <c r="HV1" s="778" t="s">
        <v>816</v>
      </c>
      <c r="HW1" s="778"/>
      <c r="HX1" s="753" t="s">
        <v>1616</v>
      </c>
      <c r="HY1" s="753"/>
      <c r="HZ1" s="777" t="s">
        <v>2300</v>
      </c>
      <c r="IA1" s="777"/>
      <c r="IB1" s="778" t="s">
        <v>816</v>
      </c>
      <c r="IC1" s="778"/>
      <c r="ID1" s="753" t="s">
        <v>1715</v>
      </c>
      <c r="IE1" s="753"/>
      <c r="IF1" s="777" t="s">
        <v>2367</v>
      </c>
      <c r="IG1" s="777"/>
      <c r="IH1" s="778" t="s">
        <v>816</v>
      </c>
      <c r="II1" s="778"/>
      <c r="IJ1" s="753" t="s">
        <v>1590</v>
      </c>
      <c r="IK1" s="753"/>
      <c r="IL1" s="777" t="s">
        <v>2443</v>
      </c>
      <c r="IM1" s="777"/>
      <c r="IN1" s="778" t="s">
        <v>816</v>
      </c>
      <c r="IO1" s="778"/>
      <c r="IP1" s="753" t="s">
        <v>1616</v>
      </c>
      <c r="IQ1" s="753"/>
      <c r="IR1" s="777" t="s">
        <v>2668</v>
      </c>
      <c r="IS1" s="777"/>
      <c r="IT1" s="778" t="s">
        <v>816</v>
      </c>
      <c r="IU1" s="778"/>
      <c r="IV1" s="753" t="s">
        <v>1748</v>
      </c>
      <c r="IW1" s="753"/>
      <c r="IX1" s="777" t="s">
        <v>2667</v>
      </c>
      <c r="IY1" s="777"/>
      <c r="IZ1" s="778" t="s">
        <v>816</v>
      </c>
      <c r="JA1" s="778"/>
      <c r="JB1" s="753" t="s">
        <v>1864</v>
      </c>
      <c r="JC1" s="753"/>
      <c r="JD1" s="777" t="s">
        <v>2719</v>
      </c>
      <c r="JE1" s="777"/>
      <c r="JF1" s="778" t="s">
        <v>816</v>
      </c>
      <c r="JG1" s="778"/>
      <c r="JH1" s="753" t="s">
        <v>1748</v>
      </c>
      <c r="JI1" s="753"/>
      <c r="JJ1" s="777" t="s">
        <v>2787</v>
      </c>
      <c r="JK1" s="777"/>
      <c r="JL1" s="727" t="s">
        <v>816</v>
      </c>
      <c r="JM1" s="727"/>
      <c r="JN1" s="724" t="s">
        <v>1748</v>
      </c>
      <c r="JO1" s="724"/>
      <c r="JP1" s="726" t="s">
        <v>2670</v>
      </c>
      <c r="JQ1" s="726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5" t="s">
        <v>295</v>
      </c>
      <c r="JM2" s="492">
        <f>SUM(JM4:JM23)</f>
        <v>2.5</v>
      </c>
      <c r="JN2" s="334" t="s">
        <v>296</v>
      </c>
      <c r="JO2" s="273">
        <f>JM2+JK2-JQ2</f>
        <v>3395.5</v>
      </c>
      <c r="JP2" s="725" t="s">
        <v>1911</v>
      </c>
      <c r="JQ2" s="363">
        <f>SUM(JQ3:JQ27)</f>
        <v>147491.1</v>
      </c>
      <c r="JR2" s="610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5" t="s">
        <v>2397</v>
      </c>
      <c r="JO3" s="273">
        <f>JO2-JM26-JM25</f>
        <v>1013.8975</v>
      </c>
      <c r="JP3" s="725" t="s">
        <v>2345</v>
      </c>
      <c r="JQ3" s="268">
        <f>$IA$6</f>
        <v>-250000</v>
      </c>
      <c r="JR3" s="611"/>
    </row>
    <row r="4" spans="1:280" ht="12.75" customHeight="1" thickBot="1" x14ac:dyDescent="0.25">
      <c r="A4" s="737" t="s">
        <v>991</v>
      </c>
      <c r="B4" s="737"/>
      <c r="E4" s="170" t="s">
        <v>233</v>
      </c>
      <c r="F4" s="174">
        <f>F3-F5</f>
        <v>17</v>
      </c>
      <c r="G4" s="737" t="s">
        <v>991</v>
      </c>
      <c r="H4" s="73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5" t="s">
        <v>633</v>
      </c>
      <c r="JM4" s="541"/>
      <c r="JN4" s="725" t="s">
        <v>1203</v>
      </c>
      <c r="JO4" s="286">
        <f>JO2-JO5</f>
        <v>-0.51999999999952706</v>
      </c>
      <c r="JP4" s="725" t="s">
        <v>2678</v>
      </c>
      <c r="JQ4" s="268">
        <v>-71000</v>
      </c>
      <c r="JR4" s="611"/>
    </row>
    <row r="5" spans="1:280" x14ac:dyDescent="0.2">
      <c r="A5" s="737"/>
      <c r="B5" s="737"/>
      <c r="E5" s="170" t="s">
        <v>352</v>
      </c>
      <c r="F5" s="174">
        <f>SUM(F15:F56)</f>
        <v>12750</v>
      </c>
      <c r="G5" s="737"/>
      <c r="H5" s="737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5" t="s">
        <v>2672</v>
      </c>
      <c r="JM5" s="541"/>
      <c r="JN5" s="725" t="s">
        <v>352</v>
      </c>
      <c r="JO5" s="273">
        <f>SUM(JO6:JO44)</f>
        <v>3396.0199999999995</v>
      </c>
      <c r="JP5" s="731" t="s">
        <v>2690</v>
      </c>
      <c r="JQ5" s="272">
        <v>-75000</v>
      </c>
      <c r="JR5" s="611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5" t="s">
        <v>2611</v>
      </c>
      <c r="JM6" s="492"/>
      <c r="JN6" s="192" t="s">
        <v>2793</v>
      </c>
      <c r="JO6" s="583"/>
      <c r="JP6" s="732" t="s">
        <v>2689</v>
      </c>
      <c r="JQ6" s="268">
        <v>-4000</v>
      </c>
      <c r="JR6" s="611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2768</v>
      </c>
      <c r="JI8" s="61">
        <v>327.74</v>
      </c>
      <c r="JJ8" s="670" t="s">
        <v>2424</v>
      </c>
      <c r="JK8" s="268">
        <v>0</v>
      </c>
      <c r="JL8" s="725" t="s">
        <v>2532</v>
      </c>
      <c r="JM8" s="492"/>
      <c r="JN8" s="389" t="s">
        <v>2805</v>
      </c>
      <c r="JO8" s="61">
        <v>127.14</v>
      </c>
      <c r="JP8" s="725" t="s">
        <v>2424</v>
      </c>
      <c r="JQ8" s="268">
        <v>0</v>
      </c>
      <c r="JR8" s="610">
        <v>45032</v>
      </c>
      <c r="JS8" s="214" t="s">
        <v>2755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2791</v>
      </c>
      <c r="JH9" s="346" t="s">
        <v>2776</v>
      </c>
      <c r="JI9" s="61">
        <v>1954.8</v>
      </c>
      <c r="JJ9" s="320" t="s">
        <v>2467</v>
      </c>
      <c r="JK9" s="584">
        <v>-54</v>
      </c>
      <c r="JL9" s="613" t="s">
        <v>2798</v>
      </c>
      <c r="JM9" s="725">
        <v>2.5</v>
      </c>
      <c r="JN9" s="346" t="s">
        <v>2789</v>
      </c>
      <c r="JO9" s="61"/>
      <c r="JP9" s="320" t="s">
        <v>2467</v>
      </c>
      <c r="JQ9" s="584">
        <v>-73</v>
      </c>
      <c r="JR9" s="610">
        <v>45033</v>
      </c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2789</v>
      </c>
      <c r="JO10" s="61"/>
      <c r="JP10" s="731" t="s">
        <v>1630</v>
      </c>
      <c r="JQ10" s="321">
        <v>-540</v>
      </c>
      <c r="JR10" s="611">
        <v>45031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5" t="s">
        <v>2412</v>
      </c>
      <c r="JM11" s="514"/>
      <c r="JN11" s="245" t="s">
        <v>2795</v>
      </c>
      <c r="JO11" s="650"/>
      <c r="JP11" s="729" t="s">
        <v>1838</v>
      </c>
      <c r="JQ11" s="268">
        <v>2600</v>
      </c>
      <c r="JR11" s="610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2769</v>
      </c>
      <c r="JI12" s="735">
        <f>2.88%/365*(20*140000+21*140220)</f>
        <v>453.27412602739724</v>
      </c>
      <c r="JJ12" s="674" t="s">
        <v>1505</v>
      </c>
      <c r="JK12" s="268">
        <v>966</v>
      </c>
      <c r="JL12" s="725" t="s">
        <v>2164</v>
      </c>
      <c r="JM12" s="514"/>
      <c r="JN12" s="245" t="s">
        <v>2797</v>
      </c>
      <c r="JO12" s="492"/>
      <c r="JP12" s="732" t="s">
        <v>1505</v>
      </c>
      <c r="JQ12" s="268">
        <v>966</v>
      </c>
      <c r="JR12" s="610">
        <v>45034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2794</v>
      </c>
      <c r="JI13" s="735"/>
      <c r="JJ13" s="674" t="s">
        <v>1506</v>
      </c>
      <c r="JK13" s="268">
        <v>1556</v>
      </c>
      <c r="JL13" s="9" t="s">
        <v>2695</v>
      </c>
      <c r="JM13" s="492"/>
      <c r="JN13" s="245" t="s">
        <v>2770</v>
      </c>
      <c r="JO13" s="650"/>
      <c r="JP13" s="732" t="s">
        <v>1506</v>
      </c>
      <c r="JQ13" s="268">
        <v>14337</v>
      </c>
      <c r="JR13" s="610">
        <v>45034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47" t="s">
        <v>2186</v>
      </c>
      <c r="HK14" s="74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2774</v>
      </c>
      <c r="JG14" s="492">
        <v>118.15</v>
      </c>
      <c r="JH14" s="245" t="s">
        <v>2796</v>
      </c>
      <c r="JI14" s="492">
        <v>1422.53</v>
      </c>
      <c r="JJ14" s="674" t="s">
        <v>2706</v>
      </c>
      <c r="JK14" s="268">
        <v>4000</v>
      </c>
      <c r="JL14" s="725" t="s">
        <v>1799</v>
      </c>
      <c r="JN14" s="245" t="s">
        <v>2627</v>
      </c>
      <c r="JO14" s="52">
        <f>JO15*3</f>
        <v>2381.6025</v>
      </c>
      <c r="JP14" s="732" t="s">
        <v>2706</v>
      </c>
      <c r="JQ14" s="268">
        <v>0</v>
      </c>
      <c r="JR14" s="610">
        <v>45033</v>
      </c>
      <c r="JS14" s="725" t="s">
        <v>2810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81" t="s">
        <v>1504</v>
      </c>
      <c r="DP15" s="78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2770</v>
      </c>
      <c r="JI15" s="650">
        <v>155000</v>
      </c>
      <c r="JJ15" s="688" t="s">
        <v>2748</v>
      </c>
      <c r="JK15" s="268">
        <f>25000.29+90000.29+140000.29+10000</f>
        <v>265000.87</v>
      </c>
      <c r="JL15" s="725" t="s">
        <v>2603</v>
      </c>
      <c r="JM15" s="492"/>
      <c r="JN15" s="345" t="s">
        <v>2783</v>
      </c>
      <c r="JO15" s="52">
        <f>3175.47/4</f>
        <v>793.86749999999995</v>
      </c>
      <c r="JP15" s="732" t="s">
        <v>2748</v>
      </c>
      <c r="JQ15" s="268">
        <f>25000.29+90000.29+140000.29+10000</f>
        <v>265000.87</v>
      </c>
      <c r="JR15" s="610">
        <v>45031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2783</v>
      </c>
      <c r="JI16" s="61" t="s">
        <v>657</v>
      </c>
      <c r="JJ16" s="674" t="s">
        <v>2707</v>
      </c>
      <c r="JK16" s="268">
        <v>99936</v>
      </c>
      <c r="JL16" s="725" t="s">
        <v>2774</v>
      </c>
      <c r="JM16" s="492"/>
      <c r="JN16" s="345" t="s">
        <v>2559</v>
      </c>
      <c r="JO16" s="61">
        <v>53.91</v>
      </c>
      <c r="JP16" s="732" t="s">
        <v>2707</v>
      </c>
      <c r="JQ16" s="268">
        <v>99936</v>
      </c>
      <c r="JR16" s="610">
        <v>45031</v>
      </c>
      <c r="JS16" s="725" t="s">
        <v>2777</v>
      </c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5" t="s">
        <v>2716</v>
      </c>
      <c r="JN17" s="345" t="s">
        <v>2722</v>
      </c>
      <c r="JO17" s="61"/>
      <c r="JP17" s="732" t="s">
        <v>2686</v>
      </c>
      <c r="JQ17" s="268">
        <v>0</v>
      </c>
      <c r="JR17" s="610">
        <v>45031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2" t="s">
        <v>2792</v>
      </c>
      <c r="JK18" s="584">
        <v>44.23</v>
      </c>
      <c r="JL18" s="401"/>
      <c r="JM18" s="510"/>
      <c r="JN18" s="345" t="s">
        <v>2723</v>
      </c>
      <c r="JO18" s="61"/>
      <c r="JP18" s="732" t="s">
        <v>2792</v>
      </c>
      <c r="JQ18" s="584">
        <v>44.23</v>
      </c>
      <c r="JR18" s="610"/>
      <c r="JS18" s="736" t="s">
        <v>2807</v>
      </c>
      <c r="JT18" s="609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81" t="s">
        <v>1474</v>
      </c>
      <c r="DJ19" s="78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N19" s="345" t="s">
        <v>2808</v>
      </c>
      <c r="JO19" s="534" t="s">
        <v>2806</v>
      </c>
      <c r="JP19" s="732" t="s">
        <v>2701</v>
      </c>
      <c r="JQ19" s="609">
        <v>10</v>
      </c>
      <c r="JR19" s="610">
        <v>45035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1" t="s">
        <v>2697</v>
      </c>
      <c r="JQ20" s="725">
        <v>210</v>
      </c>
      <c r="JR20" s="108">
        <v>45033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2758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1" t="s">
        <v>2696</v>
      </c>
      <c r="JR21" s="610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97" t="s">
        <v>507</v>
      </c>
      <c r="N22" s="797"/>
      <c r="Q22" s="166" t="s">
        <v>365</v>
      </c>
      <c r="S22" s="797" t="s">
        <v>507</v>
      </c>
      <c r="T22" s="79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38" t="s">
        <v>2171</v>
      </c>
      <c r="IU22" s="738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L22" s="402"/>
      <c r="JN22" s="345" t="s">
        <v>2464</v>
      </c>
      <c r="JO22" s="61"/>
      <c r="JP22" s="733" t="s">
        <v>2454</v>
      </c>
      <c r="JQ22" s="725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2" t="s">
        <v>990</v>
      </c>
      <c r="N23" s="792"/>
      <c r="Q23" s="166" t="s">
        <v>369</v>
      </c>
      <c r="S23" s="792" t="s">
        <v>990</v>
      </c>
      <c r="T23" s="792"/>
      <c r="W23" s="244" t="s">
        <v>1019</v>
      </c>
      <c r="X23" s="142">
        <v>0</v>
      </c>
      <c r="Y23" s="797" t="s">
        <v>507</v>
      </c>
      <c r="Z23" s="79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38" t="s">
        <v>2171</v>
      </c>
      <c r="HK23" s="738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38" t="s">
        <v>2171</v>
      </c>
      <c r="HW23" s="738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2759</v>
      </c>
      <c r="JI23" s="533">
        <v>4.05</v>
      </c>
      <c r="JJ23" s="672" t="s">
        <v>2472</v>
      </c>
      <c r="JN23" s="345" t="s">
        <v>2366</v>
      </c>
      <c r="JO23" s="61"/>
      <c r="JP23" s="730" t="s">
        <v>2472</v>
      </c>
    </row>
    <row r="24" spans="1:280" x14ac:dyDescent="0.2">
      <c r="A24" s="797" t="s">
        <v>507</v>
      </c>
      <c r="B24" s="797"/>
      <c r="E24" s="164" t="s">
        <v>237</v>
      </c>
      <c r="F24" s="166"/>
      <c r="G24" s="797" t="s">
        <v>507</v>
      </c>
      <c r="H24" s="797"/>
      <c r="K24" s="244" t="s">
        <v>1019</v>
      </c>
      <c r="L24" s="142">
        <v>0</v>
      </c>
      <c r="M24" s="760"/>
      <c r="N24" s="760"/>
      <c r="Q24" s="166" t="s">
        <v>1056</v>
      </c>
      <c r="S24" s="760"/>
      <c r="T24" s="760"/>
      <c r="W24" s="244" t="s">
        <v>1027</v>
      </c>
      <c r="X24" s="205">
        <v>0</v>
      </c>
      <c r="Y24" s="792" t="s">
        <v>990</v>
      </c>
      <c r="Z24" s="792"/>
      <c r="AC24"/>
      <c r="AE24" s="797" t="s">
        <v>507</v>
      </c>
      <c r="AF24" s="797"/>
      <c r="AI24"/>
      <c r="AK24" s="797" t="s">
        <v>507</v>
      </c>
      <c r="AL24" s="79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3" t="s">
        <v>1536</v>
      </c>
      <c r="EF24" s="78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723" t="s">
        <v>2728</v>
      </c>
      <c r="JM24" s="723"/>
      <c r="JN24" s="337" t="s">
        <v>1863</v>
      </c>
      <c r="JO24" s="61"/>
      <c r="JP24" s="730" t="s">
        <v>2423</v>
      </c>
    </row>
    <row r="25" spans="1:280" x14ac:dyDescent="0.2">
      <c r="A25" s="792" t="s">
        <v>990</v>
      </c>
      <c r="B25" s="792"/>
      <c r="E25" s="164" t="s">
        <v>139</v>
      </c>
      <c r="F25" s="166"/>
      <c r="G25" s="792" t="s">
        <v>990</v>
      </c>
      <c r="H25" s="792"/>
      <c r="K25" s="244" t="s">
        <v>1027</v>
      </c>
      <c r="L25" s="205">
        <v>0</v>
      </c>
      <c r="M25" s="760"/>
      <c r="N25" s="760"/>
      <c r="Q25" s="244" t="s">
        <v>1029</v>
      </c>
      <c r="R25" s="142">
        <v>0</v>
      </c>
      <c r="S25" s="760"/>
      <c r="T25" s="760"/>
      <c r="W25" s="244" t="s">
        <v>1050</v>
      </c>
      <c r="X25" s="142">
        <v>910.17</v>
      </c>
      <c r="Y25" s="760"/>
      <c r="Z25" s="760"/>
      <c r="AC25" s="248" t="s">
        <v>1083</v>
      </c>
      <c r="AD25" s="142">
        <v>90</v>
      </c>
      <c r="AE25" s="792" t="s">
        <v>990</v>
      </c>
      <c r="AF25" s="792"/>
      <c r="AI25" s="245" t="s">
        <v>1101</v>
      </c>
      <c r="AJ25" s="142">
        <v>30</v>
      </c>
      <c r="AK25" s="792" t="s">
        <v>990</v>
      </c>
      <c r="AL25" s="79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2"/>
      <c r="BH25" s="792"/>
      <c r="BK25" s="266" t="s">
        <v>1222</v>
      </c>
      <c r="BL25" s="205">
        <v>48.54</v>
      </c>
      <c r="BM25" s="792"/>
      <c r="BN25" s="792"/>
      <c r="BQ25" s="266" t="s">
        <v>1051</v>
      </c>
      <c r="BR25" s="205">
        <v>50.15</v>
      </c>
      <c r="BS25" s="792" t="s">
        <v>1245</v>
      </c>
      <c r="BT25" s="792"/>
      <c r="BW25" s="266" t="s">
        <v>1051</v>
      </c>
      <c r="BX25" s="205">
        <v>48.54</v>
      </c>
      <c r="BY25" s="792"/>
      <c r="BZ25" s="792"/>
      <c r="CC25" s="266" t="s">
        <v>1051</v>
      </c>
      <c r="CD25" s="205">
        <v>142.91</v>
      </c>
      <c r="CE25" s="792"/>
      <c r="CF25" s="792"/>
      <c r="CI25" s="266" t="s">
        <v>1312</v>
      </c>
      <c r="CJ25" s="205">
        <v>35.049999999999997</v>
      </c>
      <c r="CK25" s="760"/>
      <c r="CL25" s="760"/>
      <c r="CO25" s="266" t="s">
        <v>1286</v>
      </c>
      <c r="CP25" s="205">
        <v>153.41</v>
      </c>
      <c r="CQ25" s="760" t="s">
        <v>1327</v>
      </c>
      <c r="CR25" s="76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38" t="s">
        <v>2171</v>
      </c>
      <c r="IC25" s="738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2781</v>
      </c>
      <c r="JI25" s="61">
        <v>20</v>
      </c>
      <c r="JJ25" s="691" t="s">
        <v>2760</v>
      </c>
      <c r="JK25" s="690">
        <v>59.4</v>
      </c>
      <c r="JL25" s="192" t="s">
        <v>1959</v>
      </c>
      <c r="JM25" s="286">
        <f>SUM(JO6:JO7)</f>
        <v>0</v>
      </c>
      <c r="JN25" s="337" t="s">
        <v>1863</v>
      </c>
      <c r="JO25" s="61"/>
      <c r="JP25" s="730"/>
    </row>
    <row r="26" spans="1:280" x14ac:dyDescent="0.2">
      <c r="A26" s="760"/>
      <c r="B26" s="760"/>
      <c r="E26" s="198" t="s">
        <v>362</v>
      </c>
      <c r="F26" s="170"/>
      <c r="G26" s="760"/>
      <c r="H26" s="760"/>
      <c r="K26" s="244" t="s">
        <v>1018</v>
      </c>
      <c r="L26" s="142">
        <f>910+40</f>
        <v>950</v>
      </c>
      <c r="M26" s="760"/>
      <c r="N26" s="760"/>
      <c r="Q26" s="244" t="s">
        <v>1026</v>
      </c>
      <c r="R26" s="142">
        <v>0</v>
      </c>
      <c r="S26" s="760"/>
      <c r="T26" s="760"/>
      <c r="W26" s="143" t="s">
        <v>1085</v>
      </c>
      <c r="X26" s="142">
        <v>110.58</v>
      </c>
      <c r="Y26" s="760"/>
      <c r="Z26" s="760"/>
      <c r="AE26" s="760"/>
      <c r="AF26" s="760"/>
      <c r="AK26" s="760"/>
      <c r="AL26" s="76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0"/>
      <c r="AX26" s="760"/>
      <c r="AY26" s="143"/>
      <c r="AZ26" s="205"/>
      <c r="BA26" s="760"/>
      <c r="BB26" s="760"/>
      <c r="BE26" s="143" t="s">
        <v>1195</v>
      </c>
      <c r="BF26" s="205">
        <f>6.5*2</f>
        <v>13</v>
      </c>
      <c r="BG26" s="760"/>
      <c r="BH26" s="760"/>
      <c r="BK26" s="266" t="s">
        <v>1195</v>
      </c>
      <c r="BL26" s="205">
        <f>6.5*2</f>
        <v>13</v>
      </c>
      <c r="BM26" s="760"/>
      <c r="BN26" s="760"/>
      <c r="BQ26" s="266" t="s">
        <v>1195</v>
      </c>
      <c r="BR26" s="205">
        <v>13</v>
      </c>
      <c r="BS26" s="760"/>
      <c r="BT26" s="760"/>
      <c r="BW26" s="266" t="s">
        <v>1195</v>
      </c>
      <c r="BX26" s="205">
        <v>13</v>
      </c>
      <c r="BY26" s="760"/>
      <c r="BZ26" s="760"/>
      <c r="CC26" s="266" t="s">
        <v>1195</v>
      </c>
      <c r="CD26" s="205">
        <v>13</v>
      </c>
      <c r="CE26" s="760"/>
      <c r="CF26" s="76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88" t="s">
        <v>1536</v>
      </c>
      <c r="DZ26" s="78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3" t="s">
        <v>1536</v>
      </c>
      <c r="ES26" s="783"/>
      <c r="ET26" s="1" t="s">
        <v>1703</v>
      </c>
      <c r="EU26" s="272">
        <v>20000</v>
      </c>
      <c r="EW26" s="78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2761</v>
      </c>
      <c r="JK26" s="670">
        <v>75.599999999999994</v>
      </c>
      <c r="JL26" s="388" t="s">
        <v>1960</v>
      </c>
      <c r="JM26" s="286">
        <f>SUM(JO11:JO14)</f>
        <v>2381.6025</v>
      </c>
      <c r="JN26" s="337" t="s">
        <v>1863</v>
      </c>
      <c r="JO26" s="61"/>
      <c r="JP26" s="730"/>
    </row>
    <row r="27" spans="1:280" x14ac:dyDescent="0.2">
      <c r="A27" s="760"/>
      <c r="B27" s="760"/>
      <c r="F27" s="194"/>
      <c r="G27" s="760"/>
      <c r="H27" s="760"/>
      <c r="K27"/>
      <c r="M27" s="793" t="s">
        <v>506</v>
      </c>
      <c r="N27" s="793"/>
      <c r="Q27" s="244" t="s">
        <v>1019</v>
      </c>
      <c r="R27" s="142">
        <v>0</v>
      </c>
      <c r="S27" s="793" t="s">
        <v>506</v>
      </c>
      <c r="T27" s="793"/>
      <c r="W27" s="143" t="s">
        <v>1051</v>
      </c>
      <c r="X27" s="142">
        <v>60.75</v>
      </c>
      <c r="Y27" s="760"/>
      <c r="Z27" s="760"/>
      <c r="AC27" s="219" t="s">
        <v>1092</v>
      </c>
      <c r="AD27" s="219"/>
      <c r="AE27" s="793" t="s">
        <v>506</v>
      </c>
      <c r="AF27" s="79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3" t="s">
        <v>1536</v>
      </c>
      <c r="EY27" s="78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38" t="s">
        <v>2171</v>
      </c>
      <c r="HQ27" s="738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2784</v>
      </c>
      <c r="JI27" s="61">
        <f>55.72+65.82</f>
        <v>121.53999999999999</v>
      </c>
      <c r="JJ27" s="689"/>
      <c r="JL27" s="350" t="s">
        <v>1392</v>
      </c>
      <c r="JM27" s="725">
        <f>SUM(JO8:JO8)</f>
        <v>127.14</v>
      </c>
      <c r="JN27" s="337" t="s">
        <v>1863</v>
      </c>
      <c r="JO27" s="61"/>
      <c r="JP27" s="734"/>
    </row>
    <row r="28" spans="1:280" x14ac:dyDescent="0.2">
      <c r="A28" s="760"/>
      <c r="B28" s="760"/>
      <c r="E28" s="193" t="s">
        <v>360</v>
      </c>
      <c r="F28" s="194"/>
      <c r="G28" s="760"/>
      <c r="H28" s="760"/>
      <c r="K28" s="143" t="s">
        <v>1017</v>
      </c>
      <c r="L28" s="142">
        <f>60</f>
        <v>60</v>
      </c>
      <c r="M28" s="793" t="s">
        <v>992</v>
      </c>
      <c r="N28" s="793"/>
      <c r="Q28" s="244" t="s">
        <v>1073</v>
      </c>
      <c r="R28" s="205">
        <v>200</v>
      </c>
      <c r="S28" s="793" t="s">
        <v>992</v>
      </c>
      <c r="T28" s="793"/>
      <c r="W28" s="143" t="s">
        <v>1016</v>
      </c>
      <c r="X28" s="142">
        <v>61.35</v>
      </c>
      <c r="Y28" s="793" t="s">
        <v>506</v>
      </c>
      <c r="Z28" s="793"/>
      <c r="AC28" s="219" t="s">
        <v>1088</v>
      </c>
      <c r="AD28" s="219">
        <f>53+207+63</f>
        <v>323</v>
      </c>
      <c r="AE28" s="793" t="s">
        <v>992</v>
      </c>
      <c r="AF28" s="79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3" t="s">
        <v>1747</v>
      </c>
      <c r="FE28" s="78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2785</v>
      </c>
      <c r="JI28" s="61">
        <f>44.8+43.4</f>
        <v>88.199999999999989</v>
      </c>
      <c r="JJ28" s="714"/>
      <c r="JL28" s="346" t="s">
        <v>2166</v>
      </c>
      <c r="JM28" s="725">
        <f>SUM(JO9:JO10)</f>
        <v>0</v>
      </c>
      <c r="JN28" s="337" t="s">
        <v>1863</v>
      </c>
      <c r="JO28" s="533"/>
    </row>
    <row r="29" spans="1:280" x14ac:dyDescent="0.2">
      <c r="A29" s="793" t="s">
        <v>506</v>
      </c>
      <c r="B29" s="793"/>
      <c r="E29" s="193" t="s">
        <v>282</v>
      </c>
      <c r="F29" s="194"/>
      <c r="G29" s="793" t="s">
        <v>506</v>
      </c>
      <c r="H29" s="793"/>
      <c r="K29" s="143" t="s">
        <v>1016</v>
      </c>
      <c r="L29" s="142">
        <v>0</v>
      </c>
      <c r="M29" s="795" t="s">
        <v>93</v>
      </c>
      <c r="N29" s="795"/>
      <c r="Q29" s="244" t="s">
        <v>1050</v>
      </c>
      <c r="R29" s="142">
        <v>0</v>
      </c>
      <c r="S29" s="795" t="s">
        <v>93</v>
      </c>
      <c r="T29" s="795"/>
      <c r="W29" s="143" t="s">
        <v>1015</v>
      </c>
      <c r="X29" s="142">
        <v>64</v>
      </c>
      <c r="Y29" s="793" t="s">
        <v>992</v>
      </c>
      <c r="Z29" s="793"/>
      <c r="AC29" s="219" t="s">
        <v>1089</v>
      </c>
      <c r="AD29" s="219">
        <f>63+46</f>
        <v>109</v>
      </c>
      <c r="AE29" s="795" t="s">
        <v>93</v>
      </c>
      <c r="AF29" s="79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3" t="s">
        <v>1536</v>
      </c>
      <c r="EM29" s="78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2780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48" t="s">
        <v>2167</v>
      </c>
      <c r="JM29" s="411">
        <f>SUM(JO15:JO23)</f>
        <v>847.77749999999992</v>
      </c>
      <c r="JN29" s="337" t="s">
        <v>1863</v>
      </c>
      <c r="JO29" s="533"/>
      <c r="JP29" s="725" t="s">
        <v>506</v>
      </c>
    </row>
    <row r="30" spans="1:280" x14ac:dyDescent="0.2">
      <c r="A30" s="793" t="s">
        <v>992</v>
      </c>
      <c r="B30" s="793"/>
      <c r="E30" s="193" t="s">
        <v>372</v>
      </c>
      <c r="F30" s="194"/>
      <c r="G30" s="793" t="s">
        <v>992</v>
      </c>
      <c r="H30" s="793"/>
      <c r="K30" s="143" t="s">
        <v>1015</v>
      </c>
      <c r="L30" s="142">
        <v>64</v>
      </c>
      <c r="M30" s="760" t="s">
        <v>385</v>
      </c>
      <c r="N30" s="760"/>
      <c r="Q30"/>
      <c r="S30" s="760" t="s">
        <v>385</v>
      </c>
      <c r="T30" s="760"/>
      <c r="W30" s="143" t="s">
        <v>1014</v>
      </c>
      <c r="X30" s="142">
        <v>100.01</v>
      </c>
      <c r="Y30" s="795" t="s">
        <v>93</v>
      </c>
      <c r="Z30" s="795"/>
      <c r="AC30" s="142" t="s">
        <v>1087</v>
      </c>
      <c r="AD30" s="142">
        <v>65</v>
      </c>
      <c r="AE30" s="760" t="s">
        <v>385</v>
      </c>
      <c r="AF30" s="76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3" t="s">
        <v>1747</v>
      </c>
      <c r="FK30" s="78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2780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2780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37" t="s">
        <v>2165</v>
      </c>
      <c r="JM30" s="725">
        <f>SUM(JO24:JO30)</f>
        <v>0</v>
      </c>
      <c r="JN30" s="337" t="s">
        <v>1863</v>
      </c>
      <c r="JO30" s="533"/>
      <c r="JP30" s="725" t="s">
        <v>93</v>
      </c>
    </row>
    <row r="31" spans="1:280" ht="12.75" customHeight="1" x14ac:dyDescent="0.2">
      <c r="A31" s="795" t="s">
        <v>93</v>
      </c>
      <c r="B31" s="795"/>
      <c r="E31" s="193" t="s">
        <v>1007</v>
      </c>
      <c r="F31" s="170"/>
      <c r="G31" s="795" t="s">
        <v>93</v>
      </c>
      <c r="H31" s="795"/>
      <c r="K31" s="143" t="s">
        <v>1014</v>
      </c>
      <c r="L31" s="142">
        <v>50.01</v>
      </c>
      <c r="M31" s="796" t="s">
        <v>1001</v>
      </c>
      <c r="N31" s="796"/>
      <c r="Q31" s="143" t="s">
        <v>1052</v>
      </c>
      <c r="R31" s="142">
        <v>26</v>
      </c>
      <c r="S31" s="796" t="s">
        <v>1001</v>
      </c>
      <c r="T31" s="796"/>
      <c r="W31"/>
      <c r="Y31" s="760" t="s">
        <v>385</v>
      </c>
      <c r="Z31" s="760"/>
      <c r="AC31" s="142" t="s">
        <v>1090</v>
      </c>
      <c r="AD31" s="142">
        <v>10</v>
      </c>
      <c r="AE31" s="796" t="s">
        <v>1001</v>
      </c>
      <c r="AF31" s="79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2767</v>
      </c>
      <c r="JI31" s="533">
        <f>6.2+29.5</f>
        <v>35.700000000000003</v>
      </c>
      <c r="JJ31" s="670" t="s">
        <v>93</v>
      </c>
      <c r="JL31" s="337" t="s">
        <v>2780</v>
      </c>
      <c r="JM31" s="725">
        <f>SUM(JO26:JO30)</f>
        <v>0</v>
      </c>
      <c r="JN31" s="725" t="s">
        <v>2729</v>
      </c>
      <c r="JO31" s="78">
        <v>12</v>
      </c>
      <c r="JP31" s="725" t="s">
        <v>1034</v>
      </c>
    </row>
    <row r="32" spans="1:280" x14ac:dyDescent="0.2">
      <c r="A32" s="760" t="s">
        <v>385</v>
      </c>
      <c r="B32" s="760"/>
      <c r="E32" s="170"/>
      <c r="F32" s="170"/>
      <c r="G32" s="760" t="s">
        <v>385</v>
      </c>
      <c r="H32" s="760"/>
      <c r="K32"/>
      <c r="M32" s="792" t="s">
        <v>243</v>
      </c>
      <c r="N32" s="792"/>
      <c r="Q32" s="143" t="s">
        <v>1051</v>
      </c>
      <c r="R32" s="142">
        <v>55</v>
      </c>
      <c r="S32" s="792" t="s">
        <v>243</v>
      </c>
      <c r="T32" s="792"/>
      <c r="W32" s="243" t="s">
        <v>1072</v>
      </c>
      <c r="X32" s="243">
        <v>0</v>
      </c>
      <c r="Y32" s="796" t="s">
        <v>1001</v>
      </c>
      <c r="Z32" s="796"/>
      <c r="AE32" s="792" t="s">
        <v>243</v>
      </c>
      <c r="AF32" s="79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80" t="s">
        <v>1438</v>
      </c>
      <c r="DP32" s="78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2780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38" t="s">
        <v>2171</v>
      </c>
      <c r="IO32" s="738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N32" s="9" t="s">
        <v>2197</v>
      </c>
      <c r="JO32" s="534"/>
    </row>
    <row r="33" spans="1:276" x14ac:dyDescent="0.2">
      <c r="A33" s="796" t="s">
        <v>1001</v>
      </c>
      <c r="B33" s="796"/>
      <c r="C33" s="3"/>
      <c r="D33" s="3"/>
      <c r="E33" s="246"/>
      <c r="F33" s="246"/>
      <c r="G33" s="796" t="s">
        <v>1001</v>
      </c>
      <c r="H33" s="796"/>
      <c r="K33" s="243" t="s">
        <v>1021</v>
      </c>
      <c r="L33" s="243"/>
      <c r="M33" s="794" t="s">
        <v>1034</v>
      </c>
      <c r="N33" s="794"/>
      <c r="Q33" s="143" t="s">
        <v>1016</v>
      </c>
      <c r="R33" s="142">
        <v>77.239999999999995</v>
      </c>
      <c r="S33" s="794" t="s">
        <v>1034</v>
      </c>
      <c r="T33" s="794"/>
      <c r="Y33" s="792" t="s">
        <v>243</v>
      </c>
      <c r="Z33" s="792"/>
      <c r="AC33" s="197" t="s">
        <v>1012</v>
      </c>
      <c r="AD33" s="142">
        <v>350</v>
      </c>
      <c r="AE33" s="794" t="s">
        <v>1034</v>
      </c>
      <c r="AF33" s="79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0" t="s">
        <v>1411</v>
      </c>
      <c r="DB33" s="79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N33" s="412">
        <v>23.04</v>
      </c>
      <c r="JO33" s="534"/>
    </row>
    <row r="34" spans="1:276" x14ac:dyDescent="0.2">
      <c r="A34" s="792" t="s">
        <v>243</v>
      </c>
      <c r="B34" s="792"/>
      <c r="E34" s="170"/>
      <c r="F34" s="170"/>
      <c r="G34" s="792" t="s">
        <v>243</v>
      </c>
      <c r="H34" s="79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4" t="s">
        <v>1034</v>
      </c>
      <c r="Z34" s="79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38" t="s">
        <v>2171</v>
      </c>
      <c r="JA34" s="738"/>
      <c r="JB34" s="337" t="s">
        <v>2715</v>
      </c>
      <c r="JC34" s="61">
        <v>55</v>
      </c>
      <c r="JF34" s="337" t="s">
        <v>2780</v>
      </c>
      <c r="JG34" s="670">
        <f>SUM(JI27:JI31)</f>
        <v>303.64</v>
      </c>
      <c r="JH34" s="412">
        <v>23.04</v>
      </c>
      <c r="JI34" s="534"/>
      <c r="JL34" s="728" t="s">
        <v>2788</v>
      </c>
      <c r="JM34" s="353"/>
      <c r="JN34" s="386" t="s">
        <v>1411</v>
      </c>
      <c r="JO34" s="408">
        <f>JK20+JM34-JQ20</f>
        <v>20</v>
      </c>
      <c r="JP34" s="725" t="s">
        <v>2782</v>
      </c>
    </row>
    <row r="35" spans="1:276" ht="14.25" customHeight="1" x14ac:dyDescent="0.25">
      <c r="A35" s="798" t="s">
        <v>342</v>
      </c>
      <c r="B35" s="798"/>
      <c r="E35" s="187" t="s">
        <v>368</v>
      </c>
      <c r="F35" s="170"/>
      <c r="G35" s="798" t="s">
        <v>342</v>
      </c>
      <c r="H35" s="79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2780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6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N36" s="409">
        <v>10</v>
      </c>
      <c r="JO36" s="543" t="s">
        <v>2803</v>
      </c>
    </row>
    <row r="37" spans="1:276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85" t="s">
        <v>1536</v>
      </c>
      <c r="DT37" s="78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2756</v>
      </c>
      <c r="JG37" s="353">
        <v>200</v>
      </c>
      <c r="JH37" s="409">
        <v>8</v>
      </c>
      <c r="JI37" s="543" t="s">
        <v>2733</v>
      </c>
      <c r="JN37" s="409"/>
      <c r="JO37" s="543"/>
    </row>
    <row r="38" spans="1:276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M38" s="494"/>
      <c r="JN38" s="409"/>
      <c r="JO38" s="543"/>
    </row>
    <row r="39" spans="1:276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2780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M39" s="494"/>
      <c r="JN39" s="409"/>
      <c r="JO39" s="543"/>
    </row>
    <row r="40" spans="1:276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80" t="s">
        <v>1438</v>
      </c>
      <c r="DJ40" s="78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38" t="s">
        <v>2171</v>
      </c>
      <c r="II40" s="738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2757</v>
      </c>
      <c r="JM40" s="495"/>
      <c r="JN40" s="504" t="s">
        <v>2800</v>
      </c>
      <c r="JO40" s="533" t="s">
        <v>2802</v>
      </c>
    </row>
    <row r="41" spans="1:276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2780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N41" s="504" t="s">
        <v>2799</v>
      </c>
      <c r="JO41" s="533" t="s">
        <v>2801</v>
      </c>
    </row>
    <row r="42" spans="1:276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N42" s="400" t="s">
        <v>2804</v>
      </c>
      <c r="JO42" s="533">
        <v>7.5</v>
      </c>
    </row>
    <row r="43" spans="1:276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2790</v>
      </c>
      <c r="JI43" s="533">
        <v>65</v>
      </c>
      <c r="JN43" s="504"/>
      <c r="JO43" s="533"/>
    </row>
    <row r="44" spans="1:276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202"/>
      <c r="JO44" s="357"/>
    </row>
    <row r="45" spans="1:276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2786</v>
      </c>
      <c r="JI45" s="357">
        <v>3</v>
      </c>
      <c r="JN45" s="202"/>
      <c r="JO45" s="202"/>
    </row>
    <row r="46" spans="1:276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398"/>
      <c r="JO46" s="202"/>
    </row>
    <row r="47" spans="1:276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79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2780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202"/>
      <c r="JO47" s="342"/>
    </row>
    <row r="48" spans="1:276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79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400"/>
      <c r="JO48" s="581"/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79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202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79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opLeftCell="C1" zoomScaleNormal="100" workbookViewId="0">
      <selection activeCell="K18" sqref="K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7" customFormat="1" ht="7.5" customHeight="1" x14ac:dyDescent="0.2">
      <c r="B2" s="820" t="s">
        <v>1875</v>
      </c>
      <c r="C2" s="820"/>
      <c r="D2" s="820"/>
      <c r="E2" s="800" t="s">
        <v>2500</v>
      </c>
      <c r="F2" s="800" t="s">
        <v>2526</v>
      </c>
      <c r="G2" s="699"/>
      <c r="H2" s="811"/>
      <c r="I2" s="799" t="s">
        <v>2636</v>
      </c>
      <c r="J2" s="799"/>
      <c r="K2" s="802" t="s">
        <v>2633</v>
      </c>
      <c r="L2" s="802" t="s">
        <v>2552</v>
      </c>
      <c r="M2" s="800" t="s">
        <v>2505</v>
      </c>
      <c r="N2" s="805" t="s">
        <v>2514</v>
      </c>
    </row>
    <row r="3" spans="2:16" s="706" customFormat="1" ht="7.5" customHeight="1" x14ac:dyDescent="0.2">
      <c r="B3" s="700" t="s">
        <v>1874</v>
      </c>
      <c r="C3" s="701" t="s">
        <v>1873</v>
      </c>
      <c r="D3" s="702" t="s">
        <v>2415</v>
      </c>
      <c r="E3" s="801"/>
      <c r="F3" s="801"/>
      <c r="G3" s="703"/>
      <c r="H3" s="812"/>
      <c r="I3" s="704" t="s">
        <v>2595</v>
      </c>
      <c r="J3" s="705" t="s">
        <v>2212</v>
      </c>
      <c r="K3" s="803"/>
      <c r="L3" s="803"/>
      <c r="M3" s="801"/>
      <c r="N3" s="805"/>
    </row>
    <row r="4" spans="2:16" s="627" customFormat="1" ht="7.5" customHeight="1" x14ac:dyDescent="0.2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2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2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2">
      <c r="B7" s="692"/>
      <c r="G7" s="694">
        <v>44987</v>
      </c>
      <c r="H7" s="695" t="s">
        <v>2711</v>
      </c>
      <c r="P7" s="657"/>
    </row>
    <row r="8" spans="2:16" x14ac:dyDescent="0.2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2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2">
      <c r="B10" s="568"/>
      <c r="C10" s="815" t="s">
        <v>2503</v>
      </c>
      <c r="D10" s="815"/>
      <c r="E10" s="815"/>
      <c r="F10" s="815"/>
      <c r="G10" s="815"/>
      <c r="H10" s="815"/>
      <c r="I10" s="815"/>
      <c r="J10" s="815"/>
      <c r="K10" s="815"/>
      <c r="L10" s="815"/>
      <c r="M10" s="815"/>
      <c r="N10" s="815"/>
      <c r="O10" s="815"/>
      <c r="P10" s="815"/>
    </row>
    <row r="11" spans="2:16" ht="12.75" customHeight="1" x14ac:dyDescent="0.2">
      <c r="B11" s="567"/>
      <c r="C11" s="558" t="s">
        <v>2522</v>
      </c>
      <c r="D11" s="556"/>
      <c r="E11" s="806" t="s">
        <v>2500</v>
      </c>
      <c r="F11" s="806" t="s">
        <v>2526</v>
      </c>
      <c r="G11" s="560"/>
      <c r="H11" s="809" t="s">
        <v>2513</v>
      </c>
      <c r="I11" s="813" t="s">
        <v>2763</v>
      </c>
      <c r="J11" s="816" t="s">
        <v>2634</v>
      </c>
      <c r="K11" s="816"/>
      <c r="L11" s="817"/>
      <c r="M11" s="806" t="s">
        <v>2764</v>
      </c>
      <c r="N11" s="808" t="s">
        <v>2514</v>
      </c>
    </row>
    <row r="12" spans="2:16" x14ac:dyDescent="0.2">
      <c r="B12" s="567"/>
      <c r="C12" s="550" t="s">
        <v>1873</v>
      </c>
      <c r="D12" s="551" t="s">
        <v>2415</v>
      </c>
      <c r="E12" s="807"/>
      <c r="F12" s="807"/>
      <c r="G12" s="562"/>
      <c r="H12" s="810"/>
      <c r="I12" s="814"/>
      <c r="J12" s="707" t="s">
        <v>2524</v>
      </c>
      <c r="K12" s="563" t="s">
        <v>1874</v>
      </c>
      <c r="L12" s="818"/>
      <c r="M12" s="807"/>
      <c r="N12" s="808"/>
    </row>
    <row r="13" spans="2:16" s="627" customFormat="1" x14ac:dyDescent="0.2">
      <c r="B13" s="819">
        <v>8</v>
      </c>
      <c r="C13" s="819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2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836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2">
      <c r="B15" s="696"/>
      <c r="E15" s="695"/>
      <c r="F15" s="695"/>
      <c r="G15" s="656">
        <v>45034</v>
      </c>
      <c r="H15" s="657" t="s">
        <v>2775</v>
      </c>
      <c r="N15" s="657"/>
    </row>
    <row r="16" spans="2:16" x14ac:dyDescent="0.2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2809</v>
      </c>
    </row>
    <row r="17" spans="2:18" x14ac:dyDescent="0.2">
      <c r="B17" s="567"/>
      <c r="E17" s="658"/>
      <c r="F17" s="658"/>
      <c r="G17" s="561"/>
      <c r="H17" s="555"/>
      <c r="O17" s="548" t="s">
        <v>2518</v>
      </c>
    </row>
    <row r="18" spans="2:18" x14ac:dyDescent="0.2">
      <c r="B18" s="567"/>
      <c r="E18" s="658"/>
      <c r="F18" s="658"/>
      <c r="G18" s="561"/>
      <c r="H18" s="555"/>
    </row>
    <row r="19" spans="2:18" x14ac:dyDescent="0.2">
      <c r="B19" s="567"/>
      <c r="E19" s="628"/>
      <c r="F19" s="628"/>
      <c r="H19" s="555"/>
      <c r="N19" s="555"/>
      <c r="O19" s="554" t="s">
        <v>2743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2762</v>
      </c>
    </row>
    <row r="21" spans="2:18" x14ac:dyDescent="0.2">
      <c r="B21" s="568"/>
      <c r="C21" s="815" t="s">
        <v>2504</v>
      </c>
      <c r="D21" s="815"/>
      <c r="E21" s="815"/>
      <c r="F21" s="815"/>
      <c r="G21" s="815"/>
      <c r="H21" s="815"/>
      <c r="I21" s="815"/>
      <c r="J21" s="815"/>
      <c r="K21" s="815"/>
      <c r="L21" s="815"/>
      <c r="M21" s="815"/>
      <c r="N21" s="815"/>
      <c r="O21" s="815"/>
      <c r="P21" s="815"/>
    </row>
    <row r="22" spans="2:18" x14ac:dyDescent="0.2">
      <c r="B22" s="567"/>
      <c r="G22" s="561">
        <v>45048</v>
      </c>
      <c r="H22" s="555" t="s">
        <v>2682</v>
      </c>
    </row>
    <row r="23" spans="2:18" x14ac:dyDescent="0.2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04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04"/>
      <c r="H27" s="555"/>
      <c r="K27" s="555"/>
      <c r="L27" s="555"/>
      <c r="O27" s="548" t="s">
        <v>2765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2766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2023-04-19T04:31:16Z</dcterms:modified>
</cp:coreProperties>
</file>