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9D3B1E6-9954-4737-A641-E2798F9AAA30}" xr6:coauthVersionLast="41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monthly fees" sheetId="1" r:id="rId1"/>
    <sheet name="cashflow proj" sheetId="2" r:id="rId2"/>
    <sheet name="Genn 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C21" i="2"/>
  <c r="C22" i="2"/>
  <c r="H16" i="2"/>
  <c r="H15" i="2"/>
  <c r="H13" i="2"/>
  <c r="H10" i="2"/>
  <c r="H18" i="2" l="1"/>
  <c r="C19" i="2" s="1"/>
  <c r="C8" i="1" l="1"/>
  <c r="F15" i="2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B2" i="2"/>
  <c r="B6" i="2"/>
  <c r="D11" i="2" l="1"/>
  <c r="D12" i="2" s="1"/>
  <c r="D13" i="2" s="1"/>
  <c r="D17" i="2" l="1"/>
  <c r="C5" i="1"/>
  <c r="H4" i="1" s="1"/>
  <c r="D18" i="2" l="1"/>
  <c r="D19" i="2" s="1"/>
  <c r="D20" i="2" s="1"/>
  <c r="D21" i="2" s="1"/>
  <c r="D22" i="2" s="1"/>
  <c r="C12" i="1"/>
</calcChain>
</file>

<file path=xl/sharedStrings.xml><?xml version="1.0" encoding="utf-8"?>
<sst xmlns="http://schemas.openxmlformats.org/spreadsheetml/2006/main" count="78" uniqueCount="69">
  <si>
    <t>total monthly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</si>
  <si>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</si>
  <si>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</si>
  <si>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</si>
  <si>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</si>
  <si>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</si>
  <si>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without discount</t>
  </si>
  <si>
    <t>..grandpa TD</t>
  </si>
  <si>
    <t>..grandpa sav</t>
  </si>
  <si>
    <t xml:space="preserve">exact: </t>
  </si>
  <si>
    <t>est:</t>
  </si>
  <si>
    <t>..grandma Icbc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</si>
  <si>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</si>
  <si>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</si>
  <si>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</si>
  <si>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</si>
  <si>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</si>
  <si>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</si>
  <si>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</si>
  <si>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</si>
  <si>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</si>
  <si>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</si>
  <si>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</si>
  <si>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</si>
  <si>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</si>
  <si>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</si>
  <si>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</si>
  <si>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</si>
  <si>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</si>
  <si>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</si>
  <si>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..grandma Psbc deposits</t>
  </si>
  <si>
    <t>salary till EOY</t>
  </si>
  <si>
    <t>description</t>
  </si>
  <si>
    <t>bal/000</t>
  </si>
  <si>
    <t>.. grandMa icbc snapshot 64万=</t>
  </si>
  <si>
    <t>.. grandMa psbc snapshot 95万</t>
  </si>
  <si>
    <t>food x 2</t>
  </si>
  <si>
    <t>addr: 北礼士路 #98</t>
  </si>
  <si>
    <t>Tel: 18701059723</t>
  </si>
  <si>
    <r>
      <t xml:space="preserve">Grandma need </t>
    </r>
    <r>
      <rPr>
        <b/>
        <sz val="11"/>
        <color theme="1"/>
        <rFont val="Calibri"/>
        <family val="2"/>
        <scheme val="minor"/>
      </rPr>
      <t>interest income</t>
    </r>
    <r>
      <rPr>
        <sz val="11"/>
        <color theme="1"/>
        <rFont val="Calibri"/>
        <family val="2"/>
        <scheme val="minor"/>
      </rPr>
      <t>, so she deserves any  interest earned on the "principal amount beyond my own  1560k"</t>
    </r>
  </si>
  <si>
    <t>AA: grandpa total/000, before 7800k</t>
  </si>
  <si>
    <t>BB: grandma total/000, before 7800k</t>
  </si>
  <si>
    <t>AA+BB snapshot before 7800k</t>
  </si>
  <si>
    <t>rate</t>
  </si>
  <si>
    <t>principal</t>
  </si>
  <si>
    <t>-&gt; based on Year1 deposit</t>
  </si>
  <si>
    <t>bank deposits:</t>
  </si>
  <si>
    <t>备用金</t>
  </si>
  <si>
    <t>June food x2</t>
  </si>
  <si>
    <t>June care fee: GM</t>
  </si>
  <si>
    <t>June care fee: GP</t>
  </si>
  <si>
    <t>medical emergency deposit</t>
  </si>
  <si>
    <t>DJDJ fees till EOY #est</t>
  </si>
  <si>
    <t>credit</t>
  </si>
  <si>
    <t>spend</t>
  </si>
  <si>
    <t>other expenses till EOY #5k/M</t>
  </si>
  <si>
    <t>GM paid DJDJ 30 June</t>
  </si>
  <si>
    <t>7800k part 3 late June</t>
  </si>
  <si>
    <t>通知存款</t>
  </si>
  <si>
    <t>3Y TD</t>
  </si>
  <si>
    <t>move-in fee x2</t>
  </si>
  <si>
    <t>基本房费</t>
  </si>
  <si>
    <t>2nd person入住: [Jun-May]?</t>
  </si>
  <si>
    <t>^^ recurring; one-time v v</t>
  </si>
  <si>
    <t xml:space="preserve">7800k part 2 </t>
  </si>
  <si>
    <t>205万 confirmed around 2024/5/20</t>
  </si>
  <si>
    <t>= monthly salary</t>
  </si>
  <si>
    <t>total/000 paid 30 June</t>
  </si>
  <si>
    <t>let's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</si>
</sst>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+0;\-0;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0" xfId="0" quotePrefix="1"/>
    <xf numFmtId="10" fontId="0" fillId="0" borderId="0" xfId="0" applyNumberFormat="1"/>
    <xf numFmtId="0" fontId="3" fillId="0" borderId="1" xfId="0" applyFont="1" applyBorder="1"/>
    <xf numFmtId="10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3" fontId="0" fillId="0" borderId="0" xfId="0" applyNumberFormat="1" applyBorder="1"/>
    <xf numFmtId="3" fontId="0" fillId="0" borderId="8" xfId="0" applyNumberFormat="1" applyBorder="1"/>
    <xf numFmtId="0" fontId="0" fillId="0" borderId="1" xfId="0" applyNumberFormat="1" applyBorder="1"/>
    <xf numFmtId="165" fontId="0" fillId="0" borderId="1" xfId="1" applyNumberFormat="1" applyFont="1" applyBorder="1"/>
    <xf numFmtId="165" fontId="0" fillId="0" borderId="10" xfId="1" applyNumberFormat="1" applyFont="1" applyBorder="1"/>
    <xf numFmtId="165" fontId="0" fillId="0" borderId="0" xfId="1" applyNumberFormat="1" applyFont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workbookViewId="0">
      <selection activeCell="G12" sqref="G12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13</v>
      </c>
    </row>
    <row r="3" spans="2:8" x14ac:dyDescent="0.25">
      <c r="B3" s="2">
        <v>248966.88</v>
      </c>
      <c r="C3" t="s">
        <v>1</v>
      </c>
      <c r="H3" t="s">
        <v>6</v>
      </c>
    </row>
    <row r="4" spans="2:8" x14ac:dyDescent="0.25">
      <c r="B4" s="2">
        <v>12768</v>
      </c>
      <c r="C4" t="s">
        <v>2</v>
      </c>
      <c r="H4">
        <f>C5/0.95/0.8</f>
        <v>28699.000000000004</v>
      </c>
    </row>
    <row r="5" spans="2:8" x14ac:dyDescent="0.25">
      <c r="B5" s="11" t="s">
        <v>61</v>
      </c>
      <c r="C5" s="12">
        <f>SUM(B3:B4)/12</f>
        <v>21811.24</v>
      </c>
      <c r="D5" s="16" t="s">
        <v>45</v>
      </c>
    </row>
    <row r="6" spans="2:8" x14ac:dyDescent="0.25">
      <c r="B6" s="11"/>
      <c r="C6" s="12"/>
      <c r="D6" s="16"/>
    </row>
    <row r="7" spans="2:8" x14ac:dyDescent="0.25">
      <c r="B7" s="11" t="s">
        <v>5</v>
      </c>
      <c r="C7" s="11">
        <v>2500</v>
      </c>
    </row>
    <row r="8" spans="2:8" x14ac:dyDescent="0.25">
      <c r="B8" s="11" t="s">
        <v>36</v>
      </c>
      <c r="C8" s="11">
        <f>1800*2</f>
        <v>3600</v>
      </c>
    </row>
    <row r="9" spans="2:8" x14ac:dyDescent="0.25">
      <c r="B9" s="11" t="s">
        <v>4</v>
      </c>
      <c r="C9" s="11">
        <v>1000</v>
      </c>
    </row>
    <row r="10" spans="2:8" x14ac:dyDescent="0.25">
      <c r="B10" s="11" t="s">
        <v>3</v>
      </c>
      <c r="C10" s="18">
        <v>7000</v>
      </c>
    </row>
    <row r="11" spans="2:8" x14ac:dyDescent="0.25">
      <c r="B11" s="11"/>
      <c r="C11" s="11"/>
    </row>
    <row r="12" spans="2:8" x14ac:dyDescent="0.25">
      <c r="B12" s="11" t="s">
        <v>0</v>
      </c>
      <c r="C12" s="12">
        <f>SUM(C5:C10)</f>
        <v>35911.240000000005</v>
      </c>
    </row>
    <row r="15" spans="2:8" x14ac:dyDescent="0.25">
      <c r="B15" t="s">
        <v>37</v>
      </c>
    </row>
    <row r="16" spans="2:8" x14ac:dyDescent="0.25">
      <c r="B16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J34"/>
  <sheetViews>
    <sheetView tabSelected="1" workbookViewId="0">
      <selection activeCell="P14" sqref="P14"/>
    </sheetView>
  </sheetViews>
  <sheetFormatPr defaultRowHeight="15" x14ac:dyDescent="0.25"/>
  <cols>
    <col min="1" max="1" width="3.28515625" customWidth="1"/>
    <col min="2" max="2" width="6.7109375" style="1" bestFit="1" customWidth="1"/>
    <col min="3" max="3" width="6.42578125" style="1" bestFit="1" customWidth="1"/>
    <col min="4" max="4" width="8.5703125" customWidth="1"/>
    <col min="5" max="5" width="33.28515625" customWidth="1"/>
    <col min="6" max="6" width="4" bestFit="1" customWidth="1"/>
    <col min="7" max="7" width="5" customWidth="1"/>
    <col min="8" max="8" width="8" bestFit="1" customWidth="1"/>
    <col min="9" max="9" width="26" bestFit="1" customWidth="1"/>
  </cols>
  <sheetData>
    <row r="2" spans="2:10" x14ac:dyDescent="0.25">
      <c r="B2" s="29">
        <f>SUM(D3:D4)</f>
        <v>460</v>
      </c>
      <c r="C2" s="30"/>
      <c r="D2" s="30"/>
      <c r="E2" s="4" t="s">
        <v>40</v>
      </c>
      <c r="H2" s="28">
        <v>23000</v>
      </c>
      <c r="I2" s="16" t="s">
        <v>66</v>
      </c>
    </row>
    <row r="3" spans="2:10" x14ac:dyDescent="0.25">
      <c r="B3" s="5" t="s">
        <v>9</v>
      </c>
      <c r="C3" s="23"/>
      <c r="D3" s="6">
        <v>380</v>
      </c>
      <c r="E3" s="7" t="s">
        <v>7</v>
      </c>
    </row>
    <row r="4" spans="2:10" x14ac:dyDescent="0.25">
      <c r="B4" s="8"/>
      <c r="C4" s="24"/>
      <c r="D4" s="9">
        <v>80</v>
      </c>
      <c r="E4" s="10" t="s">
        <v>8</v>
      </c>
    </row>
    <row r="5" spans="2:10" ht="4.5" customHeight="1" x14ac:dyDescent="0.25"/>
    <row r="6" spans="2:10" x14ac:dyDescent="0.25">
      <c r="B6" s="29">
        <f>SUM(D7:D8)</f>
        <v>1290</v>
      </c>
      <c r="C6" s="30"/>
      <c r="D6" s="30"/>
      <c r="E6" s="4" t="s">
        <v>41</v>
      </c>
    </row>
    <row r="7" spans="2:10" x14ac:dyDescent="0.25">
      <c r="B7" s="5" t="s">
        <v>10</v>
      </c>
      <c r="C7" s="23"/>
      <c r="D7" s="6">
        <v>950</v>
      </c>
      <c r="E7" s="7" t="s">
        <v>30</v>
      </c>
    </row>
    <row r="8" spans="2:10" x14ac:dyDescent="0.25">
      <c r="B8" s="8" t="s">
        <v>10</v>
      </c>
      <c r="C8" s="24"/>
      <c r="D8" s="9">
        <v>340</v>
      </c>
      <c r="E8" s="10" t="s">
        <v>11</v>
      </c>
    </row>
    <row r="10" spans="2:10" x14ac:dyDescent="0.25">
      <c r="B10" s="11" t="s">
        <v>53</v>
      </c>
      <c r="C10" s="11" t="s">
        <v>54</v>
      </c>
      <c r="D10" s="12" t="s">
        <v>33</v>
      </c>
      <c r="E10" s="11" t="s">
        <v>32</v>
      </c>
      <c r="F10" s="11"/>
      <c r="H10" s="26">
        <f>1800*2</f>
        <v>3600</v>
      </c>
      <c r="I10" s="11" t="s">
        <v>48</v>
      </c>
    </row>
    <row r="11" spans="2:10" x14ac:dyDescent="0.25">
      <c r="B11" s="13"/>
      <c r="C11" s="13"/>
      <c r="D11" s="12">
        <f>B2+B6</f>
        <v>1750</v>
      </c>
      <c r="E11" s="11" t="s">
        <v>42</v>
      </c>
      <c r="F11" s="11"/>
      <c r="H11" s="26">
        <v>1000</v>
      </c>
      <c r="I11" s="11" t="s">
        <v>49</v>
      </c>
    </row>
    <row r="12" spans="2:10" x14ac:dyDescent="0.25">
      <c r="B12" s="14">
        <v>100</v>
      </c>
      <c r="C12" s="14"/>
      <c r="D12" s="12">
        <f>D11+B12</f>
        <v>1850</v>
      </c>
      <c r="E12" s="11" t="s">
        <v>29</v>
      </c>
      <c r="F12" s="11"/>
      <c r="H12" s="26">
        <v>4000</v>
      </c>
      <c r="I12" s="11" t="s">
        <v>50</v>
      </c>
    </row>
    <row r="13" spans="2:10" x14ac:dyDescent="0.25">
      <c r="B13" s="13">
        <v>200</v>
      </c>
      <c r="C13" s="13"/>
      <c r="D13" s="12">
        <f>D12+B13</f>
        <v>2050</v>
      </c>
      <c r="E13" s="11" t="s">
        <v>64</v>
      </c>
      <c r="F13" s="11"/>
      <c r="H13" s="26">
        <f>2500*12</f>
        <v>30000</v>
      </c>
      <c r="I13" s="11" t="s">
        <v>62</v>
      </c>
      <c r="J13" t="s">
        <v>68</v>
      </c>
    </row>
    <row r="14" spans="2:10" x14ac:dyDescent="0.25">
      <c r="B14" s="13"/>
      <c r="C14" s="13"/>
      <c r="D14" s="12"/>
      <c r="E14" s="11" t="s">
        <v>65</v>
      </c>
      <c r="F14" s="11"/>
      <c r="H14" s="26"/>
      <c r="I14" s="11" t="s">
        <v>63</v>
      </c>
    </row>
    <row r="15" spans="2:10" x14ac:dyDescent="0.25">
      <c r="B15" s="13"/>
      <c r="C15" s="13"/>
      <c r="D15" s="12"/>
      <c r="E15" s="11" t="s">
        <v>34</v>
      </c>
      <c r="F15" s="15">
        <f>320+320</f>
        <v>640</v>
      </c>
      <c r="H15" s="26">
        <f>2000*2</f>
        <v>4000</v>
      </c>
      <c r="I15" s="11" t="s">
        <v>60</v>
      </c>
    </row>
    <row r="16" spans="2:10" x14ac:dyDescent="0.25">
      <c r="B16" s="13"/>
      <c r="C16" s="13"/>
      <c r="D16" s="12"/>
      <c r="E16" s="11" t="s">
        <v>35</v>
      </c>
      <c r="F16" s="15"/>
      <c r="H16" s="26">
        <f>30000*2</f>
        <v>60000</v>
      </c>
      <c r="I16" s="11" t="s">
        <v>51</v>
      </c>
    </row>
    <row r="17" spans="2:9" ht="15.75" thickBot="1" x14ac:dyDescent="0.3">
      <c r="B17" s="13">
        <v>7500</v>
      </c>
      <c r="C17" s="13"/>
      <c r="D17" s="12">
        <f>D13+B17</f>
        <v>9550</v>
      </c>
      <c r="E17" s="11" t="s">
        <v>57</v>
      </c>
      <c r="F17" s="11"/>
      <c r="H17" s="27">
        <v>1000</v>
      </c>
      <c r="I17" s="22" t="s">
        <v>47</v>
      </c>
    </row>
    <row r="18" spans="2:9" ht="15.75" thickTop="1" x14ac:dyDescent="0.25">
      <c r="B18" s="13">
        <v>100</v>
      </c>
      <c r="C18" s="13"/>
      <c r="D18" s="12">
        <f>D17+B18</f>
        <v>9650</v>
      </c>
      <c r="E18" s="11" t="s">
        <v>14</v>
      </c>
      <c r="F18" s="11"/>
      <c r="H18" s="20">
        <f>SUM(H10:H17)/1000</f>
        <v>103.6</v>
      </c>
      <c r="I18" s="21" t="s">
        <v>67</v>
      </c>
    </row>
    <row r="19" spans="2:9" x14ac:dyDescent="0.25">
      <c r="B19" s="12"/>
      <c r="C19" s="25">
        <f>-H18</f>
        <v>-103.6</v>
      </c>
      <c r="D19" s="12">
        <f>D18+SUM(B19:C19)</f>
        <v>9546.4</v>
      </c>
      <c r="E19" s="11" t="s">
        <v>56</v>
      </c>
      <c r="F19" s="11"/>
    </row>
    <row r="20" spans="2:9" x14ac:dyDescent="0.25">
      <c r="B20" s="13">
        <f>H2/1000*F21</f>
        <v>115</v>
      </c>
      <c r="C20" s="25"/>
      <c r="D20" s="12">
        <f>D19+SUM(B20:C20)</f>
        <v>9661.4</v>
      </c>
      <c r="E20" s="11" t="s">
        <v>31</v>
      </c>
      <c r="F20" s="11"/>
    </row>
    <row r="21" spans="2:9" x14ac:dyDescent="0.25">
      <c r="B21" s="12"/>
      <c r="C21" s="25">
        <f>-9*$F$21</f>
        <v>-45</v>
      </c>
      <c r="D21" s="12">
        <f t="shared" ref="D21:D22" si="0">D20+SUM(B21:C21)</f>
        <v>9616.4</v>
      </c>
      <c r="E21" s="11" t="s">
        <v>52</v>
      </c>
      <c r="F21" s="15">
        <v>5</v>
      </c>
    </row>
    <row r="22" spans="2:9" x14ac:dyDescent="0.25">
      <c r="B22" s="12"/>
      <c r="C22" s="25">
        <f>-5*$F$21</f>
        <v>-25</v>
      </c>
      <c r="D22" s="12">
        <f t="shared" si="0"/>
        <v>9591.4</v>
      </c>
      <c r="E22" s="11" t="s">
        <v>55</v>
      </c>
      <c r="F22" s="11"/>
    </row>
    <row r="23" spans="2:9" x14ac:dyDescent="0.25">
      <c r="B23" s="13"/>
      <c r="C23" s="25"/>
      <c r="D23" s="11"/>
      <c r="E23" s="11"/>
      <c r="F23" s="11"/>
    </row>
    <row r="24" spans="2:9" x14ac:dyDescent="0.25">
      <c r="B24" s="13"/>
      <c r="C24" s="25"/>
      <c r="D24" s="11"/>
      <c r="E24" s="11"/>
      <c r="F24" s="11"/>
    </row>
    <row r="25" spans="2:9" x14ac:dyDescent="0.25">
      <c r="B25" t="s">
        <v>39</v>
      </c>
    </row>
    <row r="27" spans="2:9" x14ac:dyDescent="0.25">
      <c r="C27" s="11" t="s">
        <v>46</v>
      </c>
      <c r="D27" s="11"/>
      <c r="E27" s="11"/>
    </row>
    <row r="28" spans="2:9" x14ac:dyDescent="0.25">
      <c r="C28" s="12" t="s">
        <v>43</v>
      </c>
      <c r="D28" s="11" t="s">
        <v>44</v>
      </c>
      <c r="E28" s="11"/>
    </row>
    <row r="29" spans="2:9" x14ac:dyDescent="0.25">
      <c r="C29" s="19">
        <v>2.35E-2</v>
      </c>
      <c r="D29" s="11">
        <v>5000</v>
      </c>
      <c r="E29" s="11" t="s">
        <v>59</v>
      </c>
    </row>
    <row r="30" spans="2:9" x14ac:dyDescent="0.25">
      <c r="C30" s="19">
        <v>1.2999999999999999E-2</v>
      </c>
      <c r="D30" s="11">
        <v>1000</v>
      </c>
      <c r="E30" s="11" t="s">
        <v>58</v>
      </c>
    </row>
    <row r="34" spans="7:7" x14ac:dyDescent="0.25">
      <c r="G34" s="17"/>
    </row>
  </sheetData>
  <mergeCells count="2">
    <mergeCell ref="B2:D2"/>
    <mergeCell ref="B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D23" sqref="D23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15</v>
      </c>
      <c r="E1" t="s">
        <v>16</v>
      </c>
      <c r="F1" t="s">
        <v>21</v>
      </c>
      <c r="G1" t="s">
        <v>25</v>
      </c>
    </row>
    <row r="2" spans="1:7" x14ac:dyDescent="0.25">
      <c r="A2" s="3">
        <v>45413</v>
      </c>
      <c r="B2" t="s">
        <v>17</v>
      </c>
      <c r="C2" t="s">
        <v>19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18</v>
      </c>
      <c r="C3" t="s">
        <v>19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17</v>
      </c>
      <c r="C4" t="s">
        <v>20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18</v>
      </c>
      <c r="C5" t="s">
        <v>19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22</v>
      </c>
      <c r="C6" t="s">
        <v>20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23</v>
      </c>
      <c r="C7" t="s">
        <v>20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12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26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24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14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26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27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28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2024-07-07T16:16:48Z</dcterms:modified>
</cp:coreProperties>
</file>