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09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KA28" i="32" l="1"/>
  <c r="KA17" i="32" l="1"/>
  <c r="KA18" i="32"/>
  <c r="KA30" i="32" l="1"/>
  <c r="KA5" i="32" s="1"/>
  <c r="JS14" i="32" l="1"/>
  <c r="JS30" i="32" l="1"/>
  <c r="JS28" i="32"/>
  <c r="JS25" i="32"/>
  <c r="KC3" i="32" l="1"/>
  <c r="KC2" i="32" s="1"/>
  <c r="KC4" i="32"/>
  <c r="JY21" i="32"/>
  <c r="JY2" i="32"/>
  <c r="JY20" i="32"/>
  <c r="JY22" i="32"/>
  <c r="JY23" i="32"/>
  <c r="JY25" i="32"/>
  <c r="JY26" i="32"/>
  <c r="JY24" i="32" l="1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<sst xmlns="http://schemas.openxmlformats.org/spreadsheetml/2006/main" count="7245" uniqueCount="2914">
  <si>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</si>
  <si>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</si>
  <si>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</si>
  <si>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</si>
  <si>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</si>
  <si>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</si>
  <si>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</si>
  <si>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</si>
  <si>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</si>
  <si>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</si>
  <si>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</si>
  <si>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</si>
  <si>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</si>
  <si>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</si>
  <si>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</si>
  <si>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</si>
  <si>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</si>
  <si>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</si>
  <si>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</si>
  <si>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</si>
  <si>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</si>
  <si>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</si>
  <si>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</si>
  <si>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</si>
  <si>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</si>
  <si>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</si>
  <si>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</si>
  <si>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</si>
  <si>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</si>
  <si>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</si>
  <si>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</si>
  <si>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</si>
  <si>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</si>
  <si>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</si>
  <si>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</si>
  <si>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</si>
  <si>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</si>
  <si>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</si>
  <si>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</si>
  <si>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</si>
  <si>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</si>
  <si>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</si>
  <si>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</si>
  <si>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</si>
  <si>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</si>
  <si>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</si>
  <si>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</si>
  <si>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</si>
  <si>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</si>
  <si>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</si>
  <si>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</si>
  <si>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</si>
  <si>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</si>
  <si>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</si>
  <si>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</si>
  <si>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</si>
  <si>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</si>
  <si>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</si>
  <si>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</si>
  <si>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</si>
  <si>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</si>
  <si>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</si>
  <si>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</si>
  <si>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</si>
  <si>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</si>
  <si>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</si>
  <si>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</si>
  <si>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</si>
  <si>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</si>
  <si>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</si>
  <si>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</si>
  <si>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</si>
  <si>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</si>
  <si>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</si>
  <si>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</si>
  <si>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</si>
  <si>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</si>
  <si>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</si>
  <si>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</si>
  <si>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</si>
  <si>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</si>
  <si>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</si>
  <si>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</si>
  <si>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</si>
  <si>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</si>
  <si>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</si>
  <si>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</si>
  <si>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</si>
  <si>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</si>
  <si>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</si>
  <si>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</si>
  <si>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</si>
  <si>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</si>
  <si>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</si>
  <si>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</si>
  <si>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</si>
  <si>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</si>
  <si>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</si>
  <si>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</si>
  <si>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</si>
  <si>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</si>
  <si>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</si>
  <si>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</si>
  <si>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</si>
  <si>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</si>
  <si>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</si>
  <si>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</si>
  <si>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</si>
  <si>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</si>
  <si>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</si>
  <si>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</si>
  <si>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</si>
  <si>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</si>
  <si>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</si>
  <si>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</si>
  <si>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</si>
  <si>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</si>
  <si>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</si>
  <si>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</si>
  <si>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</si>
  <si>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</si>
  <si>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</si>
  <si>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</si>
  <si>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</si>
  <si>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</si>
  <si>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</si>
  <si>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</si>
  <si>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</si>
  <si>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</si>
  <si>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</si>
  <si>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</si>
  <si>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</si>
  <si>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</si>
  <si>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</si>
  <si>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</si>
  <si>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</si>
  <si>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</si>
  <si>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</si>
  <si>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</si>
  <si>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</si>
  <si>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</si>
  <si>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</si>
  <si>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</si>
  <si>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</si>
  <si>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</si>
  <si>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</si>
  <si>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</si>
  <si>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</si>
  <si>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</si>
  <si>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</si>
  <si>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</si>
  <si>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</si>
  <si>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</si>
  <si>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</si>
  <si>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</si>
  <si>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</si>
  <si>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</si>
  <si>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</si>
  <si>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</si>
  <si>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</si>
  <si>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</si>
  <si>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</si>
  <si>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</si>
  <si>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</si>
  <si>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</si>
  <si>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</si>
  <si>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</si>
  <si>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</si>
  <si>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</si>
  <si>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</si>
  <si>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</si>
  <si>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</si>
  <si>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</si>
  <si>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</si>
  <si>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</si>
  <si>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</si>
  <si>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</si>
  <si>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</si>
  <si>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</si>
  <si>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</si>
  <si>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</si>
  <si>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</si>
  <si>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</si>
  <si>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</si>
  <si>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</si>
  <si>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</si>
  <si>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</si>
  <si>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</si>
  <si>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</si>
  <si>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</si>
  <si>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</si>
  <si>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</si>
  <si>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</si>
  <si>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</si>
  <si>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</si>
  <si>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</si>
  <si>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</si>
  <si>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</si>
  <si>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</si>
  <si>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</si>
  <si>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</si>
  <si>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</si>
  <si>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</si>
  <si>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</si>
  <si>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</si>
  <si>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</si>
  <si>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</si>
  <si>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</si>
  <si>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</si>
  <si>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</si>
  <si>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</si>
  <si>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</si>
  <si>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</si>
  <si>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</si>
  <si>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</si>
  <si>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</si>
  <si>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</si>
  <si>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</si>
  <si>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</si>
  <si>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</si>
  <si>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</si>
  <si>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</si>
  <si>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</si>
  <si>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</si>
  <si>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</si>
  <si>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</si>
  <si>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</si>
  <si>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</si>
  <si>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</si>
  <si>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</si>
  <si>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</si>
  <si>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</si>
  <si>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</si>
  <si>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</si>
  <si>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</si>
  <si>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</si>
  <si>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</si>
  <si>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</si>
  <si>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</si>
  <si>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</si>
  <si>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</si>
  <si>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</si>
  <si>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</si>
  <si>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</si>
  <si>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</si>
  <si>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</si>
  <si>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</si>
  <si>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</si>
  <si>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</si>
  <si>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</si>
  <si>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</si>
  <si>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</si>
  <si>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</si>
  <si>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</si>
  <si>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</si>
  <si>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</si>
  <si>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</si>
  <si>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</si>
  <si>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</si>
  <si>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</si>
  <si>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</si>
  <si>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</si>
  <si>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</si>
  <si>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</si>
  <si>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</si>
  <si>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</si>
  <si>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</si>
  <si>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</si>
  <si>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</si>
  <si>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</si>
  <si>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</si>
  <si>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</si>
  <si>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</si>
  <si>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</si>
  <si>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</si>
  <si>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</si>
  <si>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</si>
  <si>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</si>
  <si>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</si>
  <si>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</si>
  <si>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</si>
  <si>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</si>
  <si>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</si>
  <si>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</si>
  <si>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</si>
  <si>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</si>
  <si>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</si>
  <si>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</si>
  <si>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</si>
  <si>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</si>
  <si>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</si>
  <si>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</si>
  <si>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</si>
  <si>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</si>
  <si>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</si>
  <si>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</si>
  <si>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</si>
  <si>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</si>
  <si>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</si>
  <si>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</si>
  <si>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</si>
  <si>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</si>
  <si>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</si>
  <si>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</si>
  <si>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</si>
  <si>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</si>
  <si>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</si>
  <si>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</si>
  <si>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</si>
  <si>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</si>
  <si>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</si>
  <si>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</si>
  <si>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</si>
  <si>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</si>
  <si>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</si>
  <si>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</si>
  <si>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</si>
  <si>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</si>
  <si>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</si>
  <si>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</si>
  <si>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</si>
  <si>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</si>
  <si>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</si>
  <si>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</si>
  <si>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</si>
  <si>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</si>
  <si>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</si>
  <si>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</si>
  <si>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</si>
  <si>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</si>
  <si>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</si>
  <si>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</si>
  <si>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</si>
  <si>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</si>
  <si>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</si>
  <si>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</si>
  <si>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</si>
  <si>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</si>
  <si>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</si>
  <si>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</si>
  <si>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</si>
  <si>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</si>
  <si>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</si>
  <si>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</si>
  <si>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</si>
  <si>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</si>
  <si>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</si>
  <si>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</si>
  <si>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</si>
  <si>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</si>
  <si>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</si>
  <si>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</si>
  <si>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</si>
  <si>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</si>
  <si>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</si>
  <si>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</si>
  <si>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</si>
  <si>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</si>
  <si>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</si>
  <si>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</si>
  <si>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</si>
  <si>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</si>
  <si>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</si>
  <si>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</si>
  <si>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</si>
  <si>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</si>
  <si>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</si>
  <si>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</si>
  <si>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</si>
  <si>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</si>
  <si>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</si>
  <si>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</si>
  <si>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</si>
  <si>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</si>
  <si>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</si>
  <si>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</si>
  <si>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</si>
  <si>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</si>
  <si>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</si>
  <si>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</si>
  <si>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</si>
  <si>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</si>
  <si>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</si>
  <si>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</si>
  <si>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</si>
  <si>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</si>
  <si>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</si>
  <si>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</si>
  <si>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</si>
  <si>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</si>
  <si>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</si>
  <si>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</si>
  <si>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</si>
  <si>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</si>
  <si>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</si>
  <si>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</si>
  <si>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</si>
  <si>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</si>
  <si>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</si>
  <si>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</si>
  <si>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</si>
  <si>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</si>
  <si>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</si>
  <si>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</si>
  <si>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</si>
  <si>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</si>
  <si>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</si>
  <si>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</si>
  <si>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</si>
  <si>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</si>
  <si>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</si>
  <si>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</si>
  <si>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</si>
  <si>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</si>
  <si>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</si>
  <si>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</si>
  <si>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</si>
  <si>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</si>
  <si>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</si>
  <si>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</si>
  <si>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</si>
  <si>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</si>
  <si>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</si>
  <si>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</si>
  <si>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</si>
  <si>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</si>
  <si>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</si>
  <si>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</si>
  <si>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</si>
  <si>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</si>
  <si>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</si>
  <si>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</si>
  <si>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</si>
  <si>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</si>
  <si>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</si>
  <si>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</si>
  <si>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</si>
  <si>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</si>
  <si>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</si>
  <si>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</si>
  <si>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</si>
  <si>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</si>
  <si>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</si>
  <si>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</si>
  <si>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</si>
  <si>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</si>
  <si>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</si>
  <si>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</si>
  <si>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</si>
  <si>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</si>
  <si>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</si>
  <si>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</si>
  <si>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</si>
  <si>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</si>
  <si>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</si>
  <si>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</si>
  <si>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</si>
  <si>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</si>
  <si>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</si>
  <si>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</si>
  <si>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</si>
  <si>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</si>
  <si>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</si>
  <si>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</si>
  <si>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</si>
  <si>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</si>
  <si>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</si>
  <si>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</si>
  <si>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</si>
  <si>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</si>
  <si>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</si>
  <si>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</si>
  <si>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</si>
  <si>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</si>
  <si>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</si>
  <si>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</si>
  <si>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</si>
  <si>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</si>
  <si>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</si>
  <si>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</si>
  <si>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</si>
  <si>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</si>
  <si>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</si>
  <si>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</si>
  <si>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</si>
  <si>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</si>
  <si>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</si>
  <si>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</si>
  <si>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</si>
  <si>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</si>
  <si>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</si>
  <si>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</si>
  <si>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</si>
  <si>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</si>
  <si>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</si>
  <si>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</si>
  <si>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</si>
  <si>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</si>
  <si>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</si>
  <si>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</si>
  <si>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</si>
  <si>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</si>
  <si>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</si>
  <si>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</si>
  <si>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</si>
  <si>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</si>
  <si>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</si>
  <si>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</si>
  <si>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</si>
  <si>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</si>
  <si>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</si>
  <si>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</si>
  <si>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</si>
  <si>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</si>
  <si>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</si>
  <si>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</si>
  <si>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</si>
  <si>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</si>
  <si>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</si>
  <si>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</si>
  <si>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</si>
  <si>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</si>
  <si>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</si>
  <si>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</si>
  <si>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</si>
  <si>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</si>
  <si>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</si>
  <si>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</si>
  <si>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</si>
  <si>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</si>
  <si>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</si>
  <si>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</si>
  <si>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</si>
  <si>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</si>
  <si>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</si>
  <si>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</si>
  <si>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</si>
  <si>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</si>
  <si>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</si>
  <si>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</si>
  <si>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</si>
  <si>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</si>
  <si>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</si>
  <si>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</si>
  <si>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</si>
  <si>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</si>
  <si>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</si>
  <si>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</si>
  <si>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</si>
  <si>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</si>
  <si>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</si>
  <si>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</si>
  <si>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</si>
  <si>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</si>
  <si>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</si>
  <si>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</si>
  <si>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</si>
  <si>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</si>
  <si>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</si>
  <si>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</si>
  <si>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</si>
  <si>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</si>
  <si>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</si>
  <si>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</si>
  <si>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</si>
  <si>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</si>
  <si>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</si>
  <si>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</si>
  <si>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</si>
  <si>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</si>
  <si>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</si>
  <si>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</si>
  <si>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</si>
  <si>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</si>
  <si>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</si>
  <si>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</si>
  <si>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</si>
  <si>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</si>
  <si>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</si>
  <si>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</si>
  <si>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</si>
  <si>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</si>
  <si>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</si>
  <si>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</si>
  <si>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</si>
  <si>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</si>
  <si>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</si>
  <si>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</si>
  <si>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</si>
  <si>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</si>
  <si>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</si>
  <si>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</si>
  <si>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</si>
  <si>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</si>
  <si>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</si>
  <si>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</si>
  <si>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</si>
  <si>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</si>
  <si>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</si>
  <si>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</si>
  <si>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</si>
  <si>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</si>
  <si>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</si>
  <si>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</si>
  <si>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</si>
  <si>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</si>
  <si>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</si>
  <si>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</si>
  <si>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</si>
  <si>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</si>
  <si>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</si>
  <si>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</si>
  <si>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</si>
  <si>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</si>
  <si>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</si>
  <si>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</si>
  <si>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</si>
  <si>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</si>
  <si>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</si>
  <si>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</si>
  <si>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</si>
  <si>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</si>
  <si>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</si>
  <si>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</si>
  <si>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</si>
  <si>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</si>
  <si>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</si>
  <si>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</si>
  <si>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</si>
  <si>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</si>
  <si>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</si>
  <si>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</si>
  <si>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</si>
  <si>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</si>
  <si>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</si>
  <si>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</si>
  <si>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</si>
  <si>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</si>
  <si>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</si>
  <si>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</si>
  <si>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</si>
  <si>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</si>
  <si>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</si>
  <si>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</si>
  <si>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</si>
  <si>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</si>
  <si>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</si>
  <si>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</si>
  <si>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</si>
  <si>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</si>
  <si>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</si>
  <si>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</si>
  <si>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</si>
  <si>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</si>
  <si>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</si>
  <si>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</si>
  <si>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</si>
  <si>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</si>
  <si>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</si>
  <si>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</si>
  <si>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</si>
  <si>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</si>
  <si>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</si>
  <si>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</si>
  <si>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</si>
  <si>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</si>
  <si>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</si>
  <si>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</si>
  <si>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</si>
  <si>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</si>
  <si>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</si>
  <si>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</si>
  <si>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</si>
  <si>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</si>
  <si>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</si>
  <si>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</si>
  <si>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</si>
  <si>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</si>
  <si>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</si>
  <si>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</si>
  <si>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</si>
  <si>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</si>
  <si>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</si>
  <si>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</si>
  <si>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</si>
  <si>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</si>
  <si>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</si>
  <si>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</si>
  <si>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</si>
  <si>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</si>
  <si>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</si>
  <si>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</si>
  <si>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</si>
  <si>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</si>
  <si>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</si>
  <si>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</si>
  <si>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</si>
  <si>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</si>
  <si>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</si>
  <si>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</si>
  <si>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</si>
  <si>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</si>
  <si>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</si>
  <si>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</si>
  <si>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</si>
  <si>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</si>
  <si>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</si>
  <si>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</si>
  <si>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</si>
  <si>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</si>
  <si>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</si>
  <si>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</si>
  <si>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</si>
  <si>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</si>
  <si>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</si>
  <si>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</si>
  <si>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</si>
  <si>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</si>
  <si>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</si>
  <si>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</si>
  <si>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</si>
  <si>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</si>
  <si>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</si>
  <si>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</si>
  <si>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</si>
  <si>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</si>
  <si>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</si>
  <si>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</si>
  <si>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</si>
  <si>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</si>
  <si>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</si>
  <si>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</si>
  <si>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</si>
  <si>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</si>
  <si>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</si>
  <si>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</si>
  <si>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</si>
  <si>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</si>
  <si>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</si>
  <si>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</si>
  <si>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</si>
  <si>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</si>
  <si>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</si>
  <si>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</si>
  <si>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</si>
  <si>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</si>
  <si>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</si>
  <si>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</si>
  <si>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</si>
  <si>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</si>
  <si>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</si>
  <si>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</si>
  <si>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</si>
  <si>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</si>
  <si>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</si>
  <si>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</si>
  <si>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</si>
  <si>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</si>
  <si>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</si>
  <si>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</si>
  <si>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</si>
  <si>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</si>
  <si>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</si>
  <si>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</si>
  <si>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</si>
  <si>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</si>
  <si>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</si>
  <si>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</si>
  <si>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</si>
  <si>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</si>
  <si>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</si>
  <si>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</si>
  <si>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</si>
  <si>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</si>
  <si>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</si>
  <si>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</si>
  <si>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</si>
  <si>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</si>
  <si>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</si>
  <si>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</si>
  <si>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</si>
  <si>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</si>
  <si>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</si>
  <si>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</si>
  <si>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</si>
  <si>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</si>
  <si>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</si>
  <si>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</si>
  <si>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</si>
  <si>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</si>
  <si>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</si>
  <si>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</si>
  <si>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</si>
  <si>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</si>
  <si>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</si>
  <si>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</si>
  <si>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</si>
  <si>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</si>
  <si>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</si>
  <si>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</si>
  <si>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</si>
  <si>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</si>
  <si>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</si>
  <si>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</si>
  <si>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</si>
  <si>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</si>
  <si>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</si>
  <si>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</si>
  <si>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</si>
  <si>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</si>
  <si>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</si>
  <si>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</si>
  <si>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</si>
  <si>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</si>
  <si>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</si>
  <si>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</si>
  <si>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</si>
  <si>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</si>
  <si>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</si>
  <si>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</si>
  <si>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</si>
  <si>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</si>
  <si>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</si>
  <si>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</si>
  <si>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</si>
  <si>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</si>
  <si>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</si>
  <si>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</si>
  <si>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</si>
  <si>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</si>
  <si>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</si>
  <si>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</si>
  <si>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</si>
  <si>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</si>
  <si>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</si>
  <si>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</si>
  <si>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</si>
  <si>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</si>
  <si>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</si>
  <si>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</si>
  <si>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</si>
  <si>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</si>
  <si>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</si>
  <si>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</si>
  <si>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</si>
  <si>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</si>
  <si>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</si>
  <si>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</si>
  <si>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</si>
  <si>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</si>
  <si>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</si>
  <si>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</si>
  <si>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</si>
  <si>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</si>
  <si>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</si>
  <si>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</si>
  <si>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</si>
  <si>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</si>
  <si>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</si>
  <si>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</si>
  <si>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</si>
  <si>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</si>
  <si>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</si>
  <si>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</si>
  <si>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</si>
  <si>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</si>
  <si>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</si>
  <si>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</si>
  <si>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</si>
  <si>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</si>
  <si>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</si>
  <si>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</si>
  <si>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</si>
  <si>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</si>
  <si>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</si>
  <si>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</si>
  <si>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</si>
  <si>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</si>
  <si>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</si>
  <si>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</si>
  <si>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</si>
  <si>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</si>
  <si>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</si>
  <si>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</si>
  <si>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</si>
  <si>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</si>
  <si>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</si>
  <si>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</si>
  <si>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</si>
  <si>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</si>
  <si>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</si>
  <si>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</si>
  <si>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</si>
  <si>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</si>
  <si>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</si>
  <si>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</si>
  <si>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</si>
  <si>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</si>
  <si>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</si>
  <si>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</si>
  <si>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</si>
  <si>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</si>
  <si>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</si>
  <si>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</si>
  <si>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</si>
  <si>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</si>
  <si>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</si>
  <si>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</si>
  <si>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</si>
  <si>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</si>
  <si>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</si>
  <si>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</si>
  <si>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</si>
  <si>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</si>
  <si>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</si>
  <si>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</si>
  <si>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</si>
  <si>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</si>
  <si>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</si>
  <si>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</si>
  <si>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</si>
  <si>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</si>
  <si>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</si>
  <si>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</si>
  <si>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</si>
  <si>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</si>
  <si>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</si>
  <si>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</si>
  <si>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</si>
  <si>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</si>
  <si>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</si>
  <si>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</si>
  <si>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</si>
  <si>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</si>
  <si>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</si>
  <si>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</si>
  <si>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</si>
  <si>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</si>
  <si>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</si>
  <si>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</si>
  <si>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</si>
  <si>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</si>
  <si>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</si>
  <si>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</si>
  <si>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</si>
  <si>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</si>
  <si>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</si>
  <si>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</si>
  <si>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</si>
  <si>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</si>
  <si>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</si>
  <si>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</si>
  <si>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</si>
  <si>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</si>
  <si>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</si>
  <si>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</si>
  <si>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</si>
  <si>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</si>
  <si>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</si>
  <si>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</si>
  <si>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</si>
  <si>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</si>
  <si>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</si>
  <si>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</si>
  <si>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</si>
  <si>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</si>
  <si>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</si>
  <si>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</si>
  <si>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</si>
  <si>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</si>
  <si>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</si>
  <si>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</si>
  <si>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</si>
  <si>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</si>
  <si>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</si>
  <si>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</si>
  <si>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</si>
  <si>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</si>
  <si>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</si>
  <si>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</si>
  <si>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</si>
  <si>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</si>
  <si>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</si>
  <si>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</si>
  <si>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</si>
  <si>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</si>
  <si>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</si>
  <si>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</si>
  <si>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</si>
  <si>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</si>
  <si>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</si>
  <si>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</si>
  <si>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</si>
  <si>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</si>
  <si>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</si>
  <si>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</si>
  <si>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</si>
  <si>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</si>
  <si>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</si>
  <si>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</si>
  <si>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</si>
  <si>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</si>
  <si>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</si>
  <si>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</si>
  <si>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</si>
  <si>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</si>
  <si>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</si>
  <si>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</si>
  <si>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</si>
  <si>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</si>
  <si>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</si>
  <si>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</si>
  <si>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</si>
  <si>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</si>
  <si>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</si>
  <si>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</si>
  <si>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</si>
  <si>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</si>
  <si>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</si>
  <si>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</si>
  <si>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</si>
  <si>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</si>
  <si>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</si>
  <si>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</si>
  <si>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</si>
  <si>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</si>
  <si>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</si>
  <si>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</si>
  <si>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</si>
  <si>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</si>
  <si>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</si>
  <si>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</si>
  <si>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</si>
  <si>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</si>
  <si>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</si>
  <si>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</si>
  <si>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</si>
  <si>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</si>
  <si>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</si>
  <si>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</si>
  <si>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</si>
  <si>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</si>
  <si>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</si>
  <si>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</si>
  <si>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</si>
  <si>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</si>
  <si>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</si>
  <si>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</si>
  <si>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</si>
  <si>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</si>
  <si>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</si>
  <si>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</si>
  <si>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</si>
  <si>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</si>
  <si>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</si>
  <si>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</si>
  <si>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</si>
  <si>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</si>
  <si>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</si>
  <si>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</si>
  <si>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</si>
  <si>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</si>
  <si>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</si>
  <si>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</si>
  <si>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</si>
  <si>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</si>
  <si>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</si>
  <si>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</si>
  <si>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</si>
  <si>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</si>
  <si>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</si>
  <si>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</si>
  <si>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</si>
  <si>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</si>
  <si>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</si>
  <si>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</si>
  <si>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</si>
  <si>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</si>
  <si>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</si>
  <si>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</si>
  <si>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</si>
  <si>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</si>
  <si>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</si>
  <si>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</si>
  <si>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</si>
  <si>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</si>
  <si>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</si>
  <si>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</si>
  <si>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</si>
  <si>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</si>
  <si>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</si>
  <si>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</si>
  <si>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</si>
  <si>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</si>
  <si>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</si>
  <si>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</si>
  <si>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</si>
  <si>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</si>
  <si>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</si>
  <si>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</si>
  <si>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</si>
  <si>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</si>
  <si>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</si>
  <si>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</si>
  <si>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</si>
  <si>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</si>
  <si>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</si>
  <si>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</si>
  <si>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</si>
  <si>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</si>
  <si>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</si>
  <si>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</si>
  <si>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</si>
  <si>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</si>
  <si>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</si>
  <si>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</si>
  <si>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</si>
  <si>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</si>
  <si>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</si>
  <si>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</si>
  <si>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</si>
  <si>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</si>
  <si>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</si>
  <si>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</si>
  <si>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</si>
  <si>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</si>
  <si>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</si>
  <si>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</si>
  <si>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</si>
  <si>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</si>
  <si>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</si>
  <si>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</si>
  <si>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</si>
  <si>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</si>
  <si>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</si>
  <si>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</si>
  <si>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</si>
  <si>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</si>
  <si>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</si>
  <si>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</si>
  <si>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</si>
  <si>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</si>
  <si>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</si>
  <si>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</si>
  <si>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</si>
  <si>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</si>
  <si>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</si>
  <si>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</si>
  <si>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</si>
  <si>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</si>
  <si>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</si>
  <si>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</si>
  <si>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</si>
  <si>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</si>
  <si>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</si>
  <si>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</si>
  <si>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</si>
  <si>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</si>
  <si>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</si>
  <si>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</si>
  <si>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</si>
  <si>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</si>
  <si>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</si>
  <si>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</si>
  <si>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</si>
  <si>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</si>
  <si>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</si>
  <si>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</si>
  <si>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</si>
  <si>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</si>
  <si>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</si>
  <si>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</si>
  <si>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</si>
  <si>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</si>
  <si>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</si>
  <si>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</si>
  <si>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</si>
  <si>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</si>
  <si>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</si>
  <si>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</si>
  <si>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</si>
  <si>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</si>
  <si>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</si>
  <si>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</si>
  <si>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</si>
  <si>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</si>
  <si>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</si>
  <si>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</si>
  <si>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</si>
  <si>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</si>
  <si>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</si>
  <si>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</si>
  <si>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</si>
  <si>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</si>
  <si>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</si>
  <si>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</si>
  <si>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</si>
  <si>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</si>
  <si>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</si>
  <si>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</si>
  <si>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</si>
  <si>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</si>
  <si>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</si>
  <si>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</si>
  <si>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</si>
  <si>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</si>
  <si>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</si>
  <si>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</si>
  <si>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</si>
  <si>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</si>
  <si>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</si>
  <si>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</si>
  <si>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</si>
  <si>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</si>
  <si>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</si>
  <si>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</si>
  <si>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</si>
  <si>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</si>
  <si>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</si>
  <si>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</si>
  <si>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</si>
  <si>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</si>
  <si>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</si>
  <si>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</si>
  <si>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</si>
  <si>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</si>
  <si>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</si>
  <si>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</si>
  <si>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</si>
  <si>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</si>
  <si>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</si>
  <si>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</si>
  <si>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</si>
  <si>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</si>
  <si>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</si>
  <si>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</si>
  <si>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</si>
  <si>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</si>
  <si>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</si>
  <si>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</si>
  <si>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</si>
  <si>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</si>
  <si>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</si>
  <si>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</si>
  <si>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</si>
  <si>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</si>
  <si>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</si>
  <si>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</si>
  <si>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</si>
  <si>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</si>
  <si>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</si>
  <si>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</si>
  <si>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</si>
  <si>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</si>
  <si>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</si>
  <si>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</si>
  <si>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</si>
  <si>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</si>
  <si>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</si>
  <si>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</si>
  <si>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</si>
  <si>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</si>
  <si>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</si>
  <si>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</si>
  <si>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</si>
  <si>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</si>
  <si>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</si>
  <si>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</si>
  <si>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</si>
  <si>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</si>
  <si>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</si>
  <si>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</si>
  <si>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</si>
  <si>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</si>
  <si>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</si>
  <si>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</si>
  <si>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</si>
  <si>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</si>
  <si>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</si>
  <si>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</si>
  <si>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</si>
  <si>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</si>
  <si>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</si>
  <si>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</si>
  <si>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</si>
  <si>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</si>
  <si>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</si>
  <si>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</si>
  <si>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</si>
  <si>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</si>
  <si>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</si>
  <si>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</si>
  <si>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</si>
  <si>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</si>
  <si>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</si>
  <si>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</si>
  <si>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</si>
  <si>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</si>
  <si>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</si>
  <si>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</si>
  <si>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</si>
  <si>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</si>
  <si>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</si>
  <si>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</si>
  <si>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</si>
  <si>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</si>
  <si>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</si>
  <si>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</si>
  <si>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</si>
  <si>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</si>
  <si>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</si>
  <si>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</si>
  <si>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</si>
  <si>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</si>
  <si>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</si>
  <si>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</si>
  <si>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</si>
  <si>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</si>
  <si>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</si>
  <si>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</si>
  <si>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</si>
  <si>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</si>
  <si>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</si>
  <si>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</si>
  <si>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</si>
  <si>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</si>
  <si>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</si>
  <si>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</si>
  <si>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</si>
  <si>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</si>
  <si>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</si>
  <si>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</si>
  <si>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</si>
  <si>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</si>
  <si>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</si>
  <si>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</si>
  <si>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</si>
  <si>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</si>
  <si>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</si>
  <si>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</si>
  <si>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</si>
  <si>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</si>
  <si>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</si>
  <si>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</si>
  <si>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</si>
  <si>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</si>
  <si>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</si>
  <si>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</si>
  <si>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</si>
  <si>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</si>
  <si>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</si>
  <si>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</si>
  <si>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</si>
  <si>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</si>
  <si>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</si>
  <si>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</si>
  <si>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</si>
  <si>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</si>
  <si>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</si>
  <si>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</si>
  <si>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</si>
  <si>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</si>
  <si>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</si>
  <si>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</si>
  <si>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</si>
  <si>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</si>
  <si>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</si>
  <si>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</si>
  <si>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</si>
  <si>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</si>
  <si>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</si>
  <si>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</si>
  <si>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</si>
  <si>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</si>
  <si>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</si>
  <si>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</si>
  <si>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</si>
  <si>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</si>
  <si>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</si>
  <si>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</si>
  <si>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</si>
  <si>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</si>
  <si>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</si>
  <si>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</si>
  <si>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</si>
  <si>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</si>
  <si>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</si>
  <si>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</si>
  <si>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</si>
  <si>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</si>
  <si>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</si>
  <si>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</si>
  <si>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</si>
  <si>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</si>
  <si>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</si>
  <si>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</si>
  <si>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</si>
  <si>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</si>
  <si>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</si>
  <si>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</si>
  <si>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</si>
  <si>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</si>
  <si>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</si>
  <si>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</si>
  <si>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</si>
  <si>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</si>
  <si>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</si>
  <si>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</si>
  <si>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</si>
  <si>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</si>
  <si>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</si>
  <si>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</si>
  <si>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</si>
  <si>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</si>
  <si>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</si>
  <si>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</si>
  <si>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</si>
  <si>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</si>
  <si>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</si>
  <si>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</si>
  <si>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</si>
  <si>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</si>
  <si>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</si>
  <si>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</si>
  <si>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</si>
  <si>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</si>
  <si>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</si>
  <si>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</si>
  <si>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</si>
  <si>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</si>
  <si>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</si>
  <si>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</si>
  <si>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</si>
  <si>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</si>
  <si>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</si>
  <si>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</si>
  <si>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</si>
  <si>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</si>
  <si>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</si>
  <si>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</si>
  <si>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</si>
  <si>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</si>
  <si>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</si>
  <si>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</si>
  <si>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</si>
  <si>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</si>
  <si>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</si>
  <si>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</si>
  <si>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</si>
  <si>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</si>
  <si>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</si>
  <si>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</si>
  <si>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</si>
  <si>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</si>
  <si>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</si>
  <si>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</si>
  <si>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</si>
  <si>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</si>
  <si>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</si>
  <si>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</si>
  <si>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</si>
  <si>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</si>
  <si>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</si>
  <si>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</si>
  <si>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</si>
  <si>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</si>
  <si>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</si>
  <si>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</si>
  <si>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</si>
  <si>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</si>
  <si>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</si>
  <si>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</si>
  <si>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</si>
  <si>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</si>
  <si>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</si>
  <si>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</si>
  <si>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</si>
  <si>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</si>
  <si>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</si>
  <si>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</si>
  <si>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</si>
  <si>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</si>
  <si>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</si>
  <si>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</si>
  <si>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</si>
  <si>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</si>
  <si>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</si>
  <si>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</si>
  <si>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</si>
  <si>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</si>
  <si>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</si>
  <si>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</si>
  <si>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</si>
  <si>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</si>
  <si>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</si>
  <si>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</si>
  <si>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</si>
  <si>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</si>
  <si>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</si>
  <si>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</si>
  <si>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</si>
  <si>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</si>
  <si>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</si>
  <si>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</si>
  <si>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</si>
  <si>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</si>
  <si>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</si>
  <si>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</si>
  <si>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</si>
  <si>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</si>
  <si>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</si>
  <si>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</si>
  <si>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</si>
  <si>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</si>
  <si>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</si>
  <si>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</si>
  <si>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</si>
  <si>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</si>
  <si>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</si>
  <si>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</si>
  <si>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</si>
  <si>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</si>
  <si>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</si>
  <si>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</si>
  <si>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</si>
  <si>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</si>
  <si>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</si>
  <si>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</si>
  <si>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</si>
  <si>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</si>
  <si>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</si>
  <si>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</si>
  <si>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</si>
  <si>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</si>
  <si>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</si>
  <si>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</si>
  <si>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</si>
  <si>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</si>
  <si>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</si>
  <si>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</si>
  <si>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</si>
  <si>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</si>
  <si>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</si>
  <si>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</si>
  <si>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</si>
  <si>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</si>
  <si>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</si>
  <si>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</si>
  <si>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</si>
  <si>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</si>
  <si>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</si>
  <si>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</si>
  <si>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</si>
  <si>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</si>
  <si>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</si>
  <si>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</si>
  <si>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</si>
  <si>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</si>
  <si>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</si>
  <si>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</si>
  <si>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</si>
  <si>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</si>
  <si>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</si>
  <si>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</si>
  <si>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</si>
  <si>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</si>
  <si>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</si>
  <si>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</si>
  <si>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</si>
  <si>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</si>
  <si>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</si>
  <si>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</si>
  <si>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</si>
  <si>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</si>
  <si>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</si>
  <si>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</si>
  <si>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</si>
  <si>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</si>
  <si>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</si>
  <si>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</si>
  <si>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</si>
  <si>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</si>
  <si>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</si>
  <si>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</si>
  <si>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</si>
  <si>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</si>
  <si>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</si>
  <si>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</si>
  <si>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</si>
  <si>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</si>
  <si>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</si>
  <si>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</si>
  <si>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</si>
  <si>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</si>
  <si>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</si>
  <si>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</si>
  <si>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</si>
  <si>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</si>
  <si>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</si>
  <si>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</si>
  <si>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</si>
  <si>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</si>
  <si>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</si>
  <si>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</si>
  <si>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</si>
  <si>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</si>
  <si>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</si>
  <si>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</si>
  <si>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</si>
  <si>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</si>
  <si>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</si>
  <si>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</si>
  <si>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</si>
  <si>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</si>
  <si>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</si>
  <si>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</si>
  <si>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</si>
  <si>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</si>
  <si>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</si>
  <si>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</si>
  <si>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</si>
  <si>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</si>
  <si>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</si>
  <si>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</si>
  <si>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</si>
  <si>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</si>
  <si>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</si>
  <si>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</si>
  <si>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</si>
  <si>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</si>
  <si>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</si>
  <si>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</si>
  <si>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</si>
  <si>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</si>
  <si>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</si>
  <si>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</si>
  <si>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</si>
  <si>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</si>
  <si>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</si>
  <si>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</si>
  <si>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</si>
  <si>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</si>
  <si>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</si>
  <si>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</si>
  <si>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</si>
  <si>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</si>
  <si>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</si>
  <si>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</si>
  <si>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</si>
  <si>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</si>
  <si>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</si>
  <si>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</si>
  <si>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</si>
  <si>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</si>
  <si>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</si>
  <si>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</si>
  <si>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</si>
  <si>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</si>
  <si>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</si>
  <si>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</si>
  <si>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</si>
  <si>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</si>
  <si>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</si>
  <si>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</si>
  <si>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</si>
  <si>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</si>
  <si>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</si>
  <si>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</si>
  <si>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</si>
  <si>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</si>
  <si>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</si>
  <si>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</si>
  <si>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</si>
  <si>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</si>
  <si>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</si>
  <si>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</si>
  <si>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</si>
  <si>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</si>
  <si>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</si>
  <si>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</si>
  <si>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</si>
  <si>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</si>
  <si>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</si>
  <si>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</si>
  <si>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</si>
  <si>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</si>
  <si>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</si>
  <si>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</si>
  <si>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</si>
  <si>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</si>
  <si>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</si>
  <si>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</si>
  <si>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</si>
  <si>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</si>
  <si>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</si>
  <si>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</si>
  <si>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</si>
  <si>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</si>
  <si>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</si>
  <si>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</si>
  <si>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</si>
  <si>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</si>
  <si>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</si>
  <si>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</si>
  <si>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</si>
  <si>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</si>
  <si>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</si>
  <si>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</si>
  <si>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</si>
  <si>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</si>
  <si>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</si>
  <si>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</si>
  <si>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</si>
  <si>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</si>
  <si>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</si>
  <si>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</si>
  <si>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</si>
  <si>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</si>
  <si>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</si>
  <si>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</si>
  <si>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</si>
  <si>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</si>
  <si>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</si>
  <si>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</si>
  <si>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</si>
  <si>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</si>
  <si>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</si>
  <si>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</si>
  <si>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</si>
  <si>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</si>
  <si>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</si>
  <si>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</si>
  <si>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</si>
  <si>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</si>
  <si>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</si>
  <si>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</si>
  <si>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</si>
  <si>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</si>
  <si>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</si>
  <si>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</si>
  <si>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</si>
  <si>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</si>
  <si>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</si>
  <si>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</si>
  <si>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</si>
  <si>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</si>
  <si>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</si>
  <si>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</si>
  <si>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</si>
  <si>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</si>
  <si>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</si>
  <si>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</si>
  <si>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</si>
  <si>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</si>
  <si>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</si>
  <si>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</si>
  <si>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</si>
  <si>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</si>
  <si>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</si>
  <si>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</si>
  <si>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</si>
  <si>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</si>
  <si>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</si>
  <si>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</si>
  <si>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</si>
  <si>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</si>
  <si>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</si>
  <si>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</si>
  <si>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</si>
  <si>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</si>
  <si>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</si>
  <si>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</si>
  <si>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</si>
  <si>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</si>
  <si>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</si>
  <si>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</si>
  <si>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</si>
  <si>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</si>
  <si>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</si>
  <si>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</si>
  <si>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</si>
  <si>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</si>
  <si>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</si>
  <si>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</si>
  <si>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</si>
  <si>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</si>
  <si>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</si>
  <si>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</si>
  <si>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</si>
  <si>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</si>
  <si>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</si>
  <si>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</si>
  <si>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</si>
  <si>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</si>
  <si>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</si>
  <si>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</si>
  <si>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</si>
  <si>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</si>
  <si>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</si>
  <si>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</si>
  <si>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</si>
  <si>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</si>
  <si>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</si>
  <si>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</si>
  <si>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</si>
  <si>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</si>
  <si>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</si>
  <si>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</si>
  <si>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</si>
  <si>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</si>
  <si>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</si>
  <si>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</si>
  <si>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</si>
  <si>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</si>
  <si>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</si>
  <si>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</si>
  <si>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</si>
  <si>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</si>
  <si>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</si>
  <si>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</si>
  <si>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</si>
  <si>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</si>
  <si>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</si>
  <si>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</si>
  <si>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</si>
  <si>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</si>
  <si>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</si>
  <si>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</si>
  <si>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</si>
  <si>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</si>
  <si>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</si>
  <si>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</si>
  <si>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</si>
  <si>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</si>
  <si>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</si>
  <si>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</si>
  <si>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</si>
  <si>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</si>
  <si>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</si>
  <si>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</si>
  <si>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</si>
  <si>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</si>
  <si>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</si>
  <si>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</si>
  <si>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</si>
  <si>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</si>
  <si>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</si>
  <si>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</si>
  <si>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</si>
  <si>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</si>
  <si>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</si>
  <si>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</si>
  <si>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</si>
  <si>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</si>
  <si>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</si>
  <si>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</si>
  <si>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</si>
  <si>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</si>
  <si>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</si>
  <si>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</si>
  <si>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</si>
  <si>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</si>
  <si>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</si>
  <si>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</si>
  <si>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</si>
  <si>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</si>
  <si>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</si>
  <si>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</si>
  <si>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</si>
  <si>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</si>
  <si>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</si>
  <si>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</si>
  <si>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</si>
  <si>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</si>
  <si>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</si>
  <si>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</si>
  <si>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</si>
  <si>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</si>
  <si>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</si>
  <si>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</si>
  <si>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</si>
  <si>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</si>
  <si>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</si>
  <si>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</si>
  <si>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</si>
  <si>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</si>
  <si>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</si>
  <si>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</si>
  <si>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</si>
  <si>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</si>
  <si>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</si>
  <si>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</si>
  <si>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</si>
  <si>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</si>
  <si>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</si>
  <si>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</si>
  <si>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</si>
  <si>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</si>
  <si>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</si>
  <si>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</si>
  <si>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</si>
  <si>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</si>
  <si>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</si>
  <si>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</si>
  <si>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</si>
  <si>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</si>
  <si>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</si>
  <si>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</si>
  <si>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</si>
  <si>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</si>
  <si>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</si>
  <si>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</si>
  <si>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</si>
  <si>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</si>
  <si>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</si>
  <si>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</si>
  <si>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</si>
  <si>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</si>
  <si>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</si>
  <si>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</si>
  <si>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</si>
  <si>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</si>
  <si>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</si>
  <si>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</si>
  <si>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</si>
  <si>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</si>
  <si>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</si>
  <si>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</si>
  <si>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</si>
  <si>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</si>
  <si>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</si>
  <si>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</si>
  <si>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</si>
  <si>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</si>
  <si>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</si>
  <si>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</si>
  <si>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</si>
  <si>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</si>
  <si>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</si>
  <si>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</si>
  <si>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</si>
  <si>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</si>
  <si>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</si>
  <si>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</si>
  <si>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</si>
  <si>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</si>
  <si>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</si>
  <si>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</si>
  <si>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</si>
  <si>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</si>
  <si>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</si>
  <si>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</si>
  <si>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</si>
  <si>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</si>
  <si>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</si>
  <si>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</si>
  <si>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</si>
  <si>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</si>
  <si>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</si>
  <si>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</si>
  <si>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</si>
  <si>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</si>
  <si>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</si>
  <si>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</si>
  <si>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</si>
  <si>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</si>
  <si>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</si>
  <si>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</si>
  <si>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</si>
  <si>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</si>
  <si>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</si>
  <si>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</si>
  <si>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</si>
  <si>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</si>
  <si>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</si>
  <si>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</si>
  <si>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</si>
  <si>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</si>
  <si>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</si>
  <si>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</si>
  <si>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</si>
  <si>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</si>
  <si>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</si>
  <si>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</si>
  <si>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</si>
  <si>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</si>
  <si>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</si>
  <si>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</si>
  <si>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</si>
  <si>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</si>
  <si>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</si>
  <si>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</si>
  <si>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</si>
  <si>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</si>
  <si>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</si>
  <si>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</si>
  <si>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</si>
  <si>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</si>
  <si>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</si>
  <si>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</si>
  <si>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</si>
  <si>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</si>
  <si>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</si>
  <si>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</si>
  <si>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</si>
  <si>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</si>
  <si>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</si>
  <si>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</si>
  <si>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</si>
  <si>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</si>
  <si>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</si>
  <si>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</si>
  <si>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</si>
  <si>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</si>
  <si>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</si>
  <si>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</si>
  <si>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</si>
  <si>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</si>
  <si>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</si>
  <si>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</si>
  <si>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</si>
  <si>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</si>
  <si>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</si>
  <si>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</si>
  <si>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</si>
  <si>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</si>
  <si>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</si>
  <si>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</si>
  <si>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</si>
  <si>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</si>
  <si>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</si>
  <si>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</si>
  <si>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</si>
  <si>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</si>
  <si>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</si>
  <si>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</si>
  <si>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</si>
  <si>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</si>
  <si>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</si>
  <si>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</si>
  <si>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</si>
  <si>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</si>
  <si>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</si>
  <si>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</si>
  <si>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</si>
  <si>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</si>
  <si>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</si>
  <si>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</si>
  <si>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</si>
  <si>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</si>
  <si>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</si>
  <si>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</si>
  <si>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</si>
  <si>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</si>
  <si>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</si>
  <si>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</si>
  <si>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</si>
  <si>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</si>
  <si>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</si>
  <si>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</si>
  <si>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</si>
  <si>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</si>
  <si>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</si>
  <si>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</si>
  <si>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</si>
  <si>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</si>
  <si>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</si>
  <si>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</si>
  <si>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</si>
  <si>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</si>
  <si>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</si>
  <si>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</si>
  <si>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</si>
  <si>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</si>
  <si>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</si>
  <si>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</si>
  <si>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</si>
  <si>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</si>
  <si>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</si>
  <si>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</si>
  <si>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</si>
  <si>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</si>
  <si>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</si>
  <si>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</si>
  <si>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</si>
  <si>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</si>
  <si>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</si>
  <si>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</si>
  <si>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</si>
  <si>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</si>
  <si>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</si>
  <si>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</si>
  <si>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</si>
  <si>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</si>
  <si>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</si>
  <si>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</si>
  <si>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</si>
  <si>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</si>
  <si>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</si>
  <si>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</si>
  <si>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</si>
  <si>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</si>
  <si>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</si>
  <si>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</si>
  <si>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</si>
  <si>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</si>
  <si>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</si>
  <si>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</si>
  <si>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</si>
  <si>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</si>
  <si>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</si>
  <si>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</si>
  <si>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</si>
  <si>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</si>
  <si>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</si>
  <si>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</si>
  <si>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</si>
  <si>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</si>
  <si>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</si>
  <si>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</si>
  <si>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</si>
  <si>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</si>
  <si>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</si>
  <si>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</si>
  <si>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</si>
  <si>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</si>
  <si>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</si>
  <si>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</si>
  <si>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</si>
  <si>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</si>
  <si>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</si>
  <si>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</si>
  <si>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</si>
  <si>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</si>
  <si>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</si>
  <si>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</si>
  <si>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</si>
  <si>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</si>
  <si>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</si>
  <si>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</si>
  <si>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</si>
  <si>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</si>
  <si>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</si>
  <si>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</si>
  <si>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</si>
  <si>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</si>
  <si>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</si>
  <si>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</si>
  <si>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</si>
  <si>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</si>
  <si>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</si>
  <si>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</si>
  <si>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</si>
  <si>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</si>
  <si>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</si>
  <si>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</si>
  <si>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</si>
  <si>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</si>
  <si>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</si>
  <si>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</si>
  <si>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</si>
  <si>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</si>
  <si>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</si>
  <si>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</si>
  <si>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</si>
  <si>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</si>
  <si>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</si>
  <si>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</si>
  <si>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</si>
  <si>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</si>
  <si>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</si>
  <si>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</si>
  <si>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</si>
  <si>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</si>
  <si>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</si>
  <si>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</si>
  <si>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</si>
  <si>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</si>
  <si>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</si>
  <si>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</si>
  <si>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</si>
  <si>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</si>
  <si>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</si>
  <si>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</si>
  <si>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</si>
  <si>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</si>
  <si>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</si>
  <si>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</si>
  <si>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</si>
  <si>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</si>
  <si>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</si>
  <si>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</si>
  <si>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</si>
  <si>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</si>
  <si>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</si>
  <si>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</si>
  <si>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</si>
  <si>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</si>
  <si>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</si>
  <si>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</si>
  <si>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</si>
  <si>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</si>
  <si>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</si>
  <si>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</si>
  <si>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</si>
  <si>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</si>
  <si>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</si>
  <si>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</si>
  <si>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</si>
  <si>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</si>
  <si>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</si>
  <si>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</si>
  <si>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</si>
  <si>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</si>
  <si>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</si>
  <si>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</si>
  <si>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</si>
  <si>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</si>
  <si>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</si>
  <si>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</si>
  <si>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</si>
  <si>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</si>
  <si>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</si>
  <si>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</si>
  <si>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</si>
  <si>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</si>
  <si>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</si>
  <si>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</si>
  <si>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</si>
  <si>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</si>
  <si>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</si>
  <si>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</si>
  <si>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</si>
  <si>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</si>
  <si>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</si>
  <si>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</si>
  <si>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</si>
  <si>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</si>
  <si>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</si>
  <si>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</si>
  <si>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</si>
  <si>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</si>
  <si>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</si>
  <si>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</si>
  <si>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</si>
  <si>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</si>
  <si>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</si>
  <si>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</si>
  <si>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</si>
  <si>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</si>
  <si>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</si>
  <si>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</si>
  <si>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</si>
  <si>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</si>
  <si>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</si>
  <si>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</si>
  <si>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</si>
  <si>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</si>
  <si>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</si>
  <si>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</si>
  <si>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</si>
  <si>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</si>
  <si>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</si>
  <si>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</si>
  <si>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</si>
  <si>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</si>
  <si>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</si>
  <si>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</si>
  <si>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</si>
  <si>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</si>
  <si>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</si>
  <si>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</si>
  <si>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</si>
  <si>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</si>
  <si>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</si>
  <si>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</si>
  <si>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</si>
  <si>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</si>
  <si>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</si>
  <si>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</si>
  <si>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</si>
  <si>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</si>
  <si>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</si>
  <si>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</si>
  <si>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</si>
  <si>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</si>
  <si>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</si>
  <si>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</si>
  <si>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</si>
  <si>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</si>
  <si>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</si>
  <si>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</si>
  <si>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</si>
  <si>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</si>
  <si>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</si>
  <si>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</si>
  <si>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</si>
  <si>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</si>
  <si>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</si>
  <si>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</si>
  <si>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</si>
  <si>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</si>
  <si>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</si>
  <si>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</si>
  <si>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</si>
  <si>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</si>
  <si>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</si>
  <si>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</si>
  <si>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</si>
  <si>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</si>
  <si>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</si>
  <si>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</si>
  <si>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</si>
  <si>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</si>
  <si>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</si>
  <si>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</si>
  <si>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</si>
  <si>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</si>
  <si>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</si>
  <si>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</si>
  <si>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</si>
  <si>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</si>
  <si>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</si>
  <si>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</si>
  <si>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</si>
  <si>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</si>
  <si>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</si>
  <si>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</si>
  <si>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</si>
  <si>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</si>
  <si>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</si>
  <si>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</si>
  <si>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</si>
  <si>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</si>
  <si>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</si>
  <si>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</si>
  <si>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</si>
  <si>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</si>
  <si>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</si>
  <si>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</si>
  <si>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</si>
  <si>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</si>
  <si>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</si>
  <si>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</si>
  <si>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</si>
  <si>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</si>
  <si>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</si>
  <si>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</si>
  <si>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</si>
  <si>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</si>
  <si>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</si>
  <si>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</si>
  <si>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</si>
  <si>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</si>
  <si>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</si>
  <si>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</si>
  <si>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</si>
  <si>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</si>
  <si>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</si>
  <si>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</si>
  <si>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</si>
  <si>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</si>
  <si>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</si>
  <si>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</si>
  <si>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</si>
  <si>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</si>
  <si>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</si>
  <si>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</si>
  <si>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</si>
  <si>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</si>
  <si>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</si>
  <si>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</si>
  <si>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</si>
  <si>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</si>
  <si>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</si>
  <si>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</si>
  <si>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</si>
  <si>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</si>
  <si>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</si>
  <si>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</si>
  <si>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</si>
  <si>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</si>
  <si>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</si>
  <si>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</si>
  <si>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</si>
  <si>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</si>
  <si>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</si>
  <si>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</si>
  <si>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</si>
  <si>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</si>
  <si>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</si>
  <si>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</si>
  <si>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</si>
  <si>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</si>
  <si>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</si>
  <si>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</si>
  <si>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</si>
  <si>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</si>
  <si>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</si>
  <si>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</si>
  <si>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</si>
  <si>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</si>
  <si>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</si>
  <si>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</si>
  <si>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</si>
  <si>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</si>
  <si>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</si>
  <si>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</si>
  <si>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</si>
  <si>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</si>
  <si>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</si>
  <si>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</si>
  <si>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</si>
  <si>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</si>
  <si>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</si>
  <si>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</si>
  <si>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</si>
  <si>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</si>
  <si>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</si>
  <si>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</si>
  <si>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</si>
  <si>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</si>
  <si>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</si>
  <si>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</si>
  <si>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</si>
  <si>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</si>
  <si>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</si>
  <si>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</si>
  <si>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</si>
  <si>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</si>
  <si>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</si>
  <si>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</si>
  <si>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</si>
  <si>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</si>
  <si>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</si>
  <si>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</si>
  <si>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</si>
  <si>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</si>
  <si>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</si>
  <si>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</si>
  <si>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</si>
  <si>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</si>
  <si>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</si>
  <si>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</si>
  <si>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</si>
  <si>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</si>
  <si>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</si>
  <si>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</si>
  <si>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</si>
  <si>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</si>
  <si>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</si>
  <si>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</si>
  <si>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</si>
  <si>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</si>
  <si>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</si>
  <si>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</si>
  <si>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</si>
  <si>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</si>
  <si>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</si>
  <si>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</si>
  <si>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</si>
  <si>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</si>
  <si>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</si>
  <si>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</si>
  <si>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</si>
  <si>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</si>
  <si>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</si>
  <si>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</si>
  <si>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</si>
  <si>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</si>
  <si>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</si>
  <si>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</si>
  <si>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</si>
  <si>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</si>
  <si>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</si>
  <si>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</si>
  <si>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</si>
  <si>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</si>
  <si>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</si>
  <si>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</si>
  <si>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</si>
  <si>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</si>
  <si>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</si>
  <si>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</si>
  <si>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</si>
  <si>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</si>
  <si>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</si>
  <si>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</si>
  <si>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</si>
  <si>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</si>
  <si>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</si>
  <si>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</si>
  <si>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</si>
  <si>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</si>
  <si>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</si>
  <si>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</si>
  <si>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</si>
  <si>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</si>
  <si>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</si>
  <si>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</si>
  <si>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</si>
  <si>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</si>
  <si>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</si>
  <si>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</si>
  <si>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</si>
  <si>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</si>
  <si>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</si>
  <si>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</si>
  <si>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</si>
  <si>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</si>
  <si>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</si>
  <si>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</si>
  <si>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</si>
  <si>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</si>
  <si>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</si>
  <si>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</si>
  <si>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</si>
  <si>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</si>
  <si>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</si>
  <si>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</si>
  <si>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</si>
  <si>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</si>
  <si>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</si>
  <si>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</si>
  <si>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</si>
  <si>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</si>
  <si>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</si>
  <si>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</si>
  <si>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</si>
  <si>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</si>
  <si>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</si>
  <si>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</si>
  <si>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</si>
  <si>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</si>
  <si>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</si>
  <si>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</si>
  <si>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</si>
  <si>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</si>
  <si>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</si>
  <si>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</si>
  <si>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</si>
  <si>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</si>
  <si>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</si>
  <si>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</si>
  <si>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</si>
  <si>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</si>
  <si>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</si>
  <si>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</si>
  <si>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</si>
  <si>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</si>
  <si>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</si>
  <si>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</si>
  <si>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</si>
  <si>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</si>
  <si>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</si>
  <si>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</si>
  <si>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</si>
  <si>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</si>
  <si>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</si>
  <si>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</si>
  <si>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</si>
  <si>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</si>
  <si>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</si>
  <si>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</si>
  <si>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</si>
  <si>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</si>
  <si>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</si>
  <si>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</si>
  <si>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</si>
  <si>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</si>
  <si>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</si>
  <si>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</si>
  <si>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</si>
  <si>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</si>
  <si>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</si>
  <si>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</si>
  <si>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</si>
  <si>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</si>
  <si>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</si>
  <si>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</si>
  <si>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</si>
  <si>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</si>
  <si>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</si>
  <si>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</si>
  <si>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</si>
  <si>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</si>
  <si>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</si>
  <si>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</si>
  <si>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</si>
  <si>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</si>
  <si>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</si>
  <si>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</si>
  <si>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</si>
  <si>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</si>
  <si>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</si>
  <si>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</si>
  <si>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</si>
  <si>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</si>
  <si>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</si>
  <si>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</si>
  <si>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</si>
  <si>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</si>
  <si>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</si>
  <si>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</si>
  <si>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</si>
  <si>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</si>
  <si>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</si>
  <si>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</si>
  <si>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</si>
  <si>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</si>
  <si>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</si>
  <si>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</si>
  <si>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</si>
  <si>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</si>
  <si>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</si>
  <si>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</si>
  <si>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</si>
  <si>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</si>
  <si>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</si>
  <si>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</si>
  <si>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</si>
  <si>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</si>
  <si>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</si>
  <si>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</si>
  <si>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</si>
  <si>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</si>
  <si>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</si>
  <si>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</si>
  <si>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</si>
  <si>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</si>
  <si>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</si>
  <si>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</si>
  <si>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</si>
  <si>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</si>
  <si>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</si>
  <si>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</si>
  <si>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</si>
  <si>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</si>
  <si>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</si>
  <si>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</si>
  <si>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</si>
  <si>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</si>
  <si>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</si>
  <si>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</si>
  <si>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</si>
  <si>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</si>
  <si>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</si>
  <si>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</si>
  <si>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</si>
  <si>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</si>
  <si>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</si>
  <si>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</si>
  <si>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</si>
  <si>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</si>
  <si>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</si>
  <si>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</si>
  <si>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</si>
  <si>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</si>
  <si>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</si>
  <si>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</si>
  <si>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</si>
  <si>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</si>
  <si>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</si>
  <si>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</si>
  <si>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</si>
  <si>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</si>
  <si>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</si>
  <si>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</si>
  <si>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</si>
  <si>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</si>
  <si>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</si>
  <si>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</si>
  <si>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</si>
  <si>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</si>
  <si>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</si>
  <si>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</si>
  <si>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</si>
  <si>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</si>
  <si>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</si>
  <si>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</si>
  <si>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</si>
  <si>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</si>
  <si>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</si>
  <si>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</si>
  <si>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</si>
  <si>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</si>
  <si>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</si>
  <si>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</si>
  <si>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</si>
  <si>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</si>
  <si>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</si>
  <si>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</si>
  <si>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</si>
  <si>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</si>
  <si>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</si>
  <si>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</si>
  <si>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</si>
  <si>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</si>
  <si>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</si>
  <si>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</si>
  <si>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</si>
  <si>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</si>
  <si>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</si>
  <si>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</si>
  <si>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</si>
  <si>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</si>
  <si>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</si>
  <si>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</si>
  <si>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</si>
  <si>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</si>
  <si>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</si>
  <si>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</si>
  <si>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</si>
  <si>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</si>
  <si>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</si>
  <si>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</si>
  <si>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</si>
  <si>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</si>
  <si>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</si>
  <si>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</si>
  <si>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</si>
  <si>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</si>
  <si>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</si>
  <si>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</si>
  <si>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</si>
  <si>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</si>
  <si>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</si>
  <si>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</si>
  <si>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</si>
  <si>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</si>
  <si>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</si>
  <si>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</si>
  <si>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</si>
  <si>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</si>
  <si>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</si>
  <si>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</si>
  <si>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</si>
  <si>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</si>
  <si>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</si>
  <si>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</si>
  <si>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</si>
  <si>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</si>
  <si>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</si>
  <si>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</si>
  <si>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</si>
  <si>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</si>
  <si>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</si>
  <si>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</si>
  <si>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</si>
  <si>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</si>
  <si>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</si>
  <si>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</si>
  <si>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</si>
  <si>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</si>
  <si>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</si>
  <si>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</si>
  <si>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</si>
  <si>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</si>
  <si>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</si>
  <si>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</si>
  <si>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</si>
  <si>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</si>
  <si>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</si>
  <si>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</si>
  <si>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</si>
  <si>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</si>
  <si>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</si>
  <si>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</si>
  <si>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</si>
  <si>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</si>
  <si>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</si>
  <si>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</si>
  <si>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</si>
  <si>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</si>
  <si>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</si>
  <si>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</si>
  <si>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</si>
  <si>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</si>
  <si>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</si>
  <si>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</si>
  <si>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</si>
  <si>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</si>
  <si>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</si>
  <si>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</si>
  <si>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</si>
  <si>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</si>
  <si>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</si>
  <si>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</si>
  <si>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</si>
  <si>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</si>
  <si>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</si>
  <si>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</si>
  <si>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</si>
  <si>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</si>
  <si>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</si>
  <si>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</si>
  <si>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</si>
  <si>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</si>
  <si>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</si>
  <si>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</si>
  <si>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</si>
  <si>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</si>
  <si>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</si>
  <si>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</si>
  <si>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</si>
  <si>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</si>
  <si>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</si>
  <si>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</si>
  <si>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</si>
  <si>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</si>
  <si>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</si>
  <si>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</si>
  <si>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</si>
  <si>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</si>
  <si>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</si>
  <si>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</si>
  <si>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</si>
  <si>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</si>
  <si>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</si>
  <si>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</si>
  <si>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</si>
  <si>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</si>
  <si>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</si>
  <si>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</si>
  <si>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</si>
  <si>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</si>
  <si>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</si>
  <si>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</si>
  <si>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</si>
  <si>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</si>
  <si>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</si>
  <si>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</si>
  <si>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</si>
  <si>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</si>
  <si>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</si>
  <si>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</si>
  <si>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</si>
  <si>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</si>
  <si>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</si>
  <si>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</si>
  <si>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</si>
  <si>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</si>
  <si>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</si>
  <si>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</si>
  <si>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</si>
  <si>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</si>
  <si>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</si>
  <si>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</si>
  <si>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</si>
  <si>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</si>
  <si>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</si>
  <si>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</si>
  <si>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</si>
  <si>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</si>
  <si>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</si>
  <si>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</si>
  <si>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</si>
  <si>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</si>
  <si>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</si>
  <si>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</si>
  <si>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</si>
  <si>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</si>
  <si>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</si>
  <si>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</si>
  <si>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</si>
  <si>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</si>
  <si>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</si>
  <si>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</si>
  <si>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</si>
  <si>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</si>
  <si>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</si>
  <si>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</si>
  <si>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</si>
  <si>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</si>
  <si>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</si>
  <si>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</si>
  <si>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</si>
  <si>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</si>
  <si>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</si>
  <si>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</si>
  <si>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</si>
  <si>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</si>
  <si>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</si>
  <si>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</si>
  <si>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</si>
  <si>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</si>
  <si>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</si>
  <si>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</si>
  <si>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</si>
  <si>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</si>
  <si>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</si>
  <si>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</si>
  <si>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</si>
  <si>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</si>
  <si>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</si>
  <si>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</si>
  <si>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</si>
  <si>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</si>
  <si>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</si>
  <si>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</si>
  <si>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</si>
  <si>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</si>
  <si>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</si>
  <si>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</si>
  <si>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</si>
  <si>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</si>
  <si>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DrOng</t>
  </si>
  <si>
    <t>HsbcBaseInt</t>
  </si>
  <si>
    <t>rmbXX HSBC</t>
  </si>
  <si>
    <t>B9 22Jun</t>
  </si>
  <si>
    <t>keep for tx record</t>
  </si>
  <si>
    <t>boy NRIC #MB16/5</t>
  </si>
  <si>
    <t>mid 28J</t>
  </si>
  <si>
    <t>1347.2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</si>
</sst>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12" t="s">
        <v>1875</v>
      </c>
      <c r="C2" s="912"/>
      <c r="D2" s="912"/>
      <c r="E2" s="914" t="s">
        <v>2500</v>
      </c>
      <c r="F2" s="914" t="s">
        <v>2522</v>
      </c>
      <c r="G2" s="692"/>
      <c r="H2" s="901"/>
      <c r="I2" s="913" t="s">
        <v>2629</v>
      </c>
      <c r="J2" s="913"/>
      <c r="K2" s="903" t="s">
        <v>2626</v>
      </c>
      <c r="L2" s="903" t="s">
        <v>2546</v>
      </c>
      <c r="M2" s="914" t="s">
        <v>2505</v>
      </c>
      <c r="N2" s="895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915"/>
      <c r="F3" s="915"/>
      <c r="G3" s="696"/>
      <c r="H3" s="902"/>
      <c r="I3" s="697" t="s">
        <v>2589</v>
      </c>
      <c r="J3" s="698" t="s">
        <v>2212</v>
      </c>
      <c r="K3" s="904"/>
      <c r="L3" s="904"/>
      <c r="M3" s="915"/>
      <c r="N3" s="895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7" t="s">
        <v>2503</v>
      </c>
      <c r="D10" s="907"/>
      <c r="E10" s="907"/>
      <c r="F10" s="907"/>
      <c r="G10" s="907"/>
      <c r="H10" s="907"/>
      <c r="I10" s="907"/>
      <c r="J10" s="907"/>
      <c r="K10" s="907"/>
      <c r="L10" s="907"/>
      <c r="M10" s="907"/>
      <c r="N10" s="907"/>
      <c r="O10" s="907"/>
      <c r="P10" s="907"/>
    </row>
    <row r="11" spans="2:16" ht="12.75" customHeight="1" x14ac:dyDescent="0.2">
      <c r="B11" s="566"/>
      <c r="C11" s="558" t="s">
        <v>2518</v>
      </c>
      <c r="D11" s="556"/>
      <c r="E11" s="896" t="s">
        <v>2500</v>
      </c>
      <c r="F11" s="896" t="s">
        <v>2522</v>
      </c>
      <c r="G11" s="560"/>
      <c r="H11" s="899" t="s">
        <v>2511</v>
      </c>
      <c r="I11" s="905" t="s">
        <v>2750</v>
      </c>
      <c r="J11" s="908" t="s">
        <v>2627</v>
      </c>
      <c r="K11" s="908"/>
      <c r="L11" s="909"/>
      <c r="M11" s="896" t="s">
        <v>2751</v>
      </c>
      <c r="N11" s="898" t="s">
        <v>2512</v>
      </c>
    </row>
    <row r="12" spans="2:16" x14ac:dyDescent="0.2">
      <c r="B12" s="566"/>
      <c r="C12" s="550" t="s">
        <v>1873</v>
      </c>
      <c r="D12" s="551" t="s">
        <v>2415</v>
      </c>
      <c r="E12" s="897"/>
      <c r="F12" s="897"/>
      <c r="G12" s="562"/>
      <c r="H12" s="900"/>
      <c r="I12" s="906"/>
      <c r="J12" s="700" t="s">
        <v>2520</v>
      </c>
      <c r="K12" s="563" t="s">
        <v>1874</v>
      </c>
      <c r="L12" s="910"/>
      <c r="M12" s="897"/>
      <c r="N12" s="898"/>
    </row>
    <row r="13" spans="2:16" s="624" customFormat="1" x14ac:dyDescent="0.2">
      <c r="B13" s="911">
        <v>8</v>
      </c>
      <c r="C13" s="911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7" t="s">
        <v>2504</v>
      </c>
      <c r="D19" s="907"/>
      <c r="E19" s="907"/>
      <c r="F19" s="907"/>
      <c r="G19" s="907"/>
      <c r="H19" s="907"/>
      <c r="I19" s="907"/>
      <c r="J19" s="907"/>
      <c r="K19" s="907"/>
      <c r="L19" s="907"/>
      <c r="M19" s="907"/>
      <c r="N19" s="907"/>
      <c r="O19" s="907"/>
      <c r="P19" s="907"/>
    </row>
    <row r="20" spans="2:18" x14ac:dyDescent="0.2">
      <c r="B20" s="566"/>
      <c r="E20" s="552"/>
      <c r="F20" s="552"/>
      <c r="G20" s="894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4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4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6">
        <f>SUMPRODUCT(D4:D33,E4:E33)/365</f>
        <v>25.715295438356168</v>
      </c>
      <c r="E34" s="916"/>
      <c r="F34" s="776"/>
    </row>
    <row r="35" spans="2:11" x14ac:dyDescent="0.2">
      <c r="B35" s="775" t="s">
        <v>2820</v>
      </c>
      <c r="D35" s="916" t="s">
        <v>2807</v>
      </c>
      <c r="E35" s="916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6">
        <f>SUMPRODUCT(D4:D34,E4:E34)/365</f>
        <v>27.868759506849319</v>
      </c>
      <c r="E35" s="916"/>
      <c r="F35" s="743"/>
    </row>
    <row r="36" spans="2:11" x14ac:dyDescent="0.2">
      <c r="B36" s="737" t="s">
        <v>2820</v>
      </c>
      <c r="D36" s="916" t="s">
        <v>2807</v>
      </c>
      <c r="E36" s="916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2851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7" t="s">
        <v>1897</v>
      </c>
      <c r="D3" s="917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8" t="s">
        <v>2080</v>
      </c>
      <c r="C2" s="918"/>
      <c r="D2" s="919" t="s">
        <v>1875</v>
      </c>
      <c r="E2" s="919"/>
      <c r="F2" s="471"/>
      <c r="G2" s="471"/>
      <c r="H2" s="378"/>
      <c r="I2" s="922" t="s">
        <v>2257</v>
      </c>
      <c r="J2" s="923"/>
      <c r="K2" s="923"/>
      <c r="L2" s="923"/>
      <c r="M2" s="923"/>
      <c r="N2" s="923"/>
      <c r="O2" s="924"/>
      <c r="P2" s="438"/>
      <c r="Q2" s="925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30" t="s">
        <v>2283</v>
      </c>
      <c r="G3" s="931"/>
      <c r="H3" s="378"/>
      <c r="I3" s="433"/>
      <c r="J3" s="472"/>
      <c r="K3" s="927" t="s">
        <v>2425</v>
      </c>
      <c r="L3" s="928"/>
      <c r="M3" s="929"/>
      <c r="N3" s="476"/>
      <c r="O3" s="430"/>
      <c r="P3" s="470"/>
      <c r="Q3" s="926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1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43" t="s">
        <v>124</v>
      </c>
      <c r="C1" s="843"/>
      <c r="D1" s="847" t="s">
        <v>292</v>
      </c>
      <c r="E1" s="847"/>
      <c r="F1" s="847" t="s">
        <v>341</v>
      </c>
      <c r="G1" s="847"/>
      <c r="H1" s="844" t="s">
        <v>127</v>
      </c>
      <c r="I1" s="844"/>
      <c r="J1" s="845" t="s">
        <v>292</v>
      </c>
      <c r="K1" s="845"/>
      <c r="L1" s="846" t="s">
        <v>520</v>
      </c>
      <c r="M1" s="846"/>
      <c r="N1" s="844" t="s">
        <v>146</v>
      </c>
      <c r="O1" s="844"/>
      <c r="P1" s="845" t="s">
        <v>293</v>
      </c>
      <c r="Q1" s="845"/>
      <c r="R1" s="846" t="s">
        <v>522</v>
      </c>
      <c r="S1" s="846"/>
      <c r="T1" s="832" t="s">
        <v>193</v>
      </c>
      <c r="U1" s="832"/>
      <c r="V1" s="845" t="s">
        <v>292</v>
      </c>
      <c r="W1" s="845"/>
      <c r="X1" s="834" t="s">
        <v>524</v>
      </c>
      <c r="Y1" s="834"/>
      <c r="Z1" s="832" t="s">
        <v>241</v>
      </c>
      <c r="AA1" s="832"/>
      <c r="AB1" s="833" t="s">
        <v>292</v>
      </c>
      <c r="AC1" s="833"/>
      <c r="AD1" s="842" t="s">
        <v>524</v>
      </c>
      <c r="AE1" s="842"/>
      <c r="AF1" s="832" t="s">
        <v>367</v>
      </c>
      <c r="AG1" s="832"/>
      <c r="AH1" s="833" t="s">
        <v>292</v>
      </c>
      <c r="AI1" s="833"/>
      <c r="AJ1" s="834" t="s">
        <v>530</v>
      </c>
      <c r="AK1" s="834"/>
      <c r="AL1" s="832" t="s">
        <v>389</v>
      </c>
      <c r="AM1" s="832"/>
      <c r="AN1" s="840" t="s">
        <v>292</v>
      </c>
      <c r="AO1" s="840"/>
      <c r="AP1" s="838" t="s">
        <v>531</v>
      </c>
      <c r="AQ1" s="838"/>
      <c r="AR1" s="832" t="s">
        <v>416</v>
      </c>
      <c r="AS1" s="832"/>
      <c r="AV1" s="838" t="s">
        <v>285</v>
      </c>
      <c r="AW1" s="838"/>
      <c r="AX1" s="841" t="s">
        <v>998</v>
      </c>
      <c r="AY1" s="841"/>
      <c r="AZ1" s="841"/>
      <c r="BA1" s="208"/>
      <c r="BB1" s="836">
        <v>42942</v>
      </c>
      <c r="BC1" s="837"/>
      <c r="BD1" s="83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5" t="s">
        <v>261</v>
      </c>
      <c r="U4" s="835"/>
      <c r="X4" s="119" t="s">
        <v>233</v>
      </c>
      <c r="Y4" s="123">
        <f>Y3-Y6</f>
        <v>4.9669099999591708</v>
      </c>
      <c r="Z4" s="835" t="s">
        <v>262</v>
      </c>
      <c r="AA4" s="835"/>
      <c r="AD4" s="154" t="s">
        <v>233</v>
      </c>
      <c r="AE4" s="154">
        <f>AE3-AE5</f>
        <v>-52.526899999851594</v>
      </c>
      <c r="AF4" s="835" t="s">
        <v>262</v>
      </c>
      <c r="AG4" s="835"/>
      <c r="AH4" s="143"/>
      <c r="AI4" s="143"/>
      <c r="AJ4" s="154" t="s">
        <v>233</v>
      </c>
      <c r="AK4" s="154">
        <f>AK3-AK5</f>
        <v>94.988909999992757</v>
      </c>
      <c r="AL4" s="835" t="s">
        <v>262</v>
      </c>
      <c r="AM4" s="835"/>
      <c r="AP4" s="170" t="s">
        <v>233</v>
      </c>
      <c r="AQ4" s="174">
        <f>AQ3-AQ5</f>
        <v>33.841989999942598</v>
      </c>
      <c r="AR4" s="835" t="s">
        <v>262</v>
      </c>
      <c r="AS4" s="835"/>
      <c r="AX4" s="835" t="s">
        <v>564</v>
      </c>
      <c r="AY4" s="835"/>
      <c r="BB4" s="835" t="s">
        <v>567</v>
      </c>
      <c r="BC4" s="83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5"/>
      <c r="U5" s="835"/>
      <c r="V5" s="3" t="s">
        <v>258</v>
      </c>
      <c r="W5">
        <v>2050</v>
      </c>
      <c r="X5" s="82"/>
      <c r="Z5" s="835"/>
      <c r="AA5" s="8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5"/>
      <c r="AG5" s="835"/>
      <c r="AH5" s="143"/>
      <c r="AI5" s="143"/>
      <c r="AJ5" s="154" t="s">
        <v>352</v>
      </c>
      <c r="AK5" s="162">
        <f>SUM(AK11:AK59)</f>
        <v>30858.011000000002</v>
      </c>
      <c r="AL5" s="835"/>
      <c r="AM5" s="8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5"/>
      <c r="AS5" s="835"/>
      <c r="AX5" s="835"/>
      <c r="AY5" s="835"/>
      <c r="BB5" s="835"/>
      <c r="BC5" s="835"/>
      <c r="BD5" s="839" t="s">
        <v>999</v>
      </c>
      <c r="BE5" s="839"/>
      <c r="BF5" s="839"/>
      <c r="BG5" s="839"/>
      <c r="BH5" s="839"/>
      <c r="BI5" s="839"/>
      <c r="BJ5" s="839"/>
      <c r="BK5" s="83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8" t="s">
        <v>264</v>
      </c>
      <c r="W23" s="84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0"/>
      <c r="W24" s="85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52" t="s">
        <v>2670</v>
      </c>
      <c r="H3" s="853"/>
      <c r="I3" s="592"/>
      <c r="J3" s="852" t="s">
        <v>2671</v>
      </c>
      <c r="K3" s="853"/>
      <c r="L3" s="299"/>
      <c r="M3" s="852">
        <v>43739</v>
      </c>
      <c r="N3" s="853"/>
      <c r="O3" s="852">
        <v>42401</v>
      </c>
      <c r="P3" s="853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8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9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9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9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9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9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9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9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60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61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62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7">
        <f>G40/F42+H40</f>
        <v>1932511.2781954887</v>
      </c>
      <c r="H43" s="857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6">
        <f>H40*F42+G40</f>
        <v>2570240</v>
      </c>
      <c r="H44" s="856"/>
      <c r="I44" s="2"/>
      <c r="J44" s="856">
        <f>K40*1.37+J40</f>
        <v>1877697.6600000001</v>
      </c>
      <c r="K44" s="856"/>
      <c r="L44" s="2"/>
      <c r="M44" s="856">
        <f>N40*1.37+M40</f>
        <v>1789659</v>
      </c>
      <c r="N44" s="856"/>
      <c r="O44" s="856">
        <f>P40*1.36+O40</f>
        <v>1320187.2</v>
      </c>
      <c r="P44" s="856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5" t="s">
        <v>1186</v>
      </c>
      <c r="C47" s="855"/>
      <c r="D47" s="855"/>
      <c r="E47" s="855"/>
      <c r="F47" s="855"/>
      <c r="G47" s="855"/>
      <c r="H47" s="855"/>
      <c r="I47" s="855"/>
      <c r="J47" s="855"/>
      <c r="K47" s="855"/>
      <c r="L47" s="855"/>
      <c r="M47" s="855"/>
      <c r="N47" s="855"/>
    </row>
    <row r="48" spans="2:16" x14ac:dyDescent="0.2">
      <c r="B48" s="855" t="s">
        <v>2563</v>
      </c>
      <c r="C48" s="855"/>
      <c r="D48" s="855"/>
      <c r="E48" s="855"/>
      <c r="F48" s="855"/>
      <c r="G48" s="855"/>
      <c r="H48" s="855"/>
      <c r="I48" s="855"/>
      <c r="J48" s="855"/>
      <c r="K48" s="855"/>
      <c r="L48" s="855"/>
      <c r="M48" s="855"/>
      <c r="N48" s="855"/>
    </row>
    <row r="49" spans="2:14" x14ac:dyDescent="0.2">
      <c r="B49" s="855" t="s">
        <v>2562</v>
      </c>
      <c r="C49" s="855"/>
      <c r="D49" s="855"/>
      <c r="E49" s="855"/>
      <c r="F49" s="855"/>
      <c r="G49" s="855"/>
      <c r="H49" s="855"/>
      <c r="I49" s="855"/>
      <c r="J49" s="855"/>
      <c r="K49" s="855"/>
      <c r="L49" s="855"/>
      <c r="M49" s="855"/>
      <c r="N49" s="855"/>
    </row>
    <row r="50" spans="2:14" x14ac:dyDescent="0.2">
      <c r="B50" s="854" t="s">
        <v>2561</v>
      </c>
      <c r="C50" s="854"/>
      <c r="D50" s="854"/>
      <c r="E50" s="854"/>
      <c r="F50" s="854"/>
      <c r="G50" s="854"/>
      <c r="H50" s="854"/>
      <c r="I50" s="854"/>
      <c r="J50" s="854"/>
      <c r="K50" s="854"/>
      <c r="L50" s="854"/>
      <c r="M50" s="854"/>
      <c r="N50" s="854"/>
    </row>
    <row r="51" spans="2:14" x14ac:dyDescent="0.2">
      <c r="B51" s="854"/>
      <c r="C51" s="854"/>
      <c r="D51" s="854"/>
      <c r="E51" s="854"/>
      <c r="F51" s="854"/>
      <c r="G51" s="854"/>
      <c r="H51" s="854"/>
      <c r="I51" s="854"/>
      <c r="J51" s="854"/>
      <c r="K51" s="854"/>
      <c r="L51" s="854"/>
      <c r="M51" s="854"/>
      <c r="N51" s="854"/>
    </row>
    <row r="52" spans="2:14" x14ac:dyDescent="0.2">
      <c r="B52" s="854"/>
      <c r="C52" s="854"/>
      <c r="D52" s="854"/>
      <c r="E52" s="854"/>
      <c r="F52" s="854"/>
      <c r="G52" s="854"/>
      <c r="H52" s="854"/>
      <c r="I52" s="854"/>
      <c r="J52" s="854"/>
      <c r="K52" s="854"/>
      <c r="L52" s="854"/>
      <c r="M52" s="854"/>
      <c r="N52" s="85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64" t="s">
        <v>2658</v>
      </c>
      <c r="F38" s="865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63" t="s">
        <v>989</v>
      </c>
      <c r="C41" s="863"/>
      <c r="D41" s="863"/>
      <c r="E41" s="863"/>
      <c r="F41" s="863"/>
      <c r="G41" s="863"/>
      <c r="H41" s="86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43" t="s">
        <v>909</v>
      </c>
      <c r="C1" s="843"/>
      <c r="D1" s="842" t="s">
        <v>515</v>
      </c>
      <c r="E1" s="842"/>
      <c r="F1" s="843" t="s">
        <v>513</v>
      </c>
      <c r="G1" s="843"/>
      <c r="H1" s="866" t="s">
        <v>549</v>
      </c>
      <c r="I1" s="866"/>
      <c r="J1" s="842" t="s">
        <v>515</v>
      </c>
      <c r="K1" s="842"/>
      <c r="L1" s="843" t="s">
        <v>908</v>
      </c>
      <c r="M1" s="843"/>
      <c r="N1" s="866" t="s">
        <v>549</v>
      </c>
      <c r="O1" s="866"/>
      <c r="P1" s="842" t="s">
        <v>515</v>
      </c>
      <c r="Q1" s="842"/>
      <c r="R1" s="843" t="s">
        <v>552</v>
      </c>
      <c r="S1" s="843"/>
      <c r="T1" s="866" t="s">
        <v>549</v>
      </c>
      <c r="U1" s="866"/>
      <c r="V1" s="842" t="s">
        <v>515</v>
      </c>
      <c r="W1" s="842"/>
      <c r="X1" s="843" t="s">
        <v>907</v>
      </c>
      <c r="Y1" s="843"/>
      <c r="Z1" s="866" t="s">
        <v>549</v>
      </c>
      <c r="AA1" s="866"/>
      <c r="AB1" s="842" t="s">
        <v>515</v>
      </c>
      <c r="AC1" s="842"/>
      <c r="AD1" s="843" t="s">
        <v>591</v>
      </c>
      <c r="AE1" s="843"/>
      <c r="AF1" s="866" t="s">
        <v>549</v>
      </c>
      <c r="AG1" s="866"/>
      <c r="AH1" s="842" t="s">
        <v>515</v>
      </c>
      <c r="AI1" s="842"/>
      <c r="AJ1" s="843" t="s">
        <v>906</v>
      </c>
      <c r="AK1" s="843"/>
      <c r="AL1" s="866" t="s">
        <v>626</v>
      </c>
      <c r="AM1" s="866"/>
      <c r="AN1" s="842" t="s">
        <v>627</v>
      </c>
      <c r="AO1" s="842"/>
      <c r="AP1" s="843" t="s">
        <v>621</v>
      </c>
      <c r="AQ1" s="843"/>
      <c r="AR1" s="866" t="s">
        <v>549</v>
      </c>
      <c r="AS1" s="866"/>
      <c r="AT1" s="842" t="s">
        <v>515</v>
      </c>
      <c r="AU1" s="842"/>
      <c r="AV1" s="843" t="s">
        <v>905</v>
      </c>
      <c r="AW1" s="843"/>
      <c r="AX1" s="866" t="s">
        <v>549</v>
      </c>
      <c r="AY1" s="866"/>
      <c r="AZ1" s="842" t="s">
        <v>515</v>
      </c>
      <c r="BA1" s="842"/>
      <c r="BB1" s="843" t="s">
        <v>653</v>
      </c>
      <c r="BC1" s="843"/>
      <c r="BD1" s="866" t="s">
        <v>549</v>
      </c>
      <c r="BE1" s="866"/>
      <c r="BF1" s="842" t="s">
        <v>515</v>
      </c>
      <c r="BG1" s="842"/>
      <c r="BH1" s="843" t="s">
        <v>904</v>
      </c>
      <c r="BI1" s="843"/>
      <c r="BJ1" s="866" t="s">
        <v>549</v>
      </c>
      <c r="BK1" s="866"/>
      <c r="BL1" s="842" t="s">
        <v>515</v>
      </c>
      <c r="BM1" s="842"/>
      <c r="BN1" s="843" t="s">
        <v>921</v>
      </c>
      <c r="BO1" s="843"/>
      <c r="BP1" s="866" t="s">
        <v>549</v>
      </c>
      <c r="BQ1" s="866"/>
      <c r="BR1" s="842" t="s">
        <v>515</v>
      </c>
      <c r="BS1" s="842"/>
      <c r="BT1" s="843" t="s">
        <v>903</v>
      </c>
      <c r="BU1" s="843"/>
      <c r="BV1" s="866" t="s">
        <v>704</v>
      </c>
      <c r="BW1" s="866"/>
      <c r="BX1" s="842" t="s">
        <v>705</v>
      </c>
      <c r="BY1" s="842"/>
      <c r="BZ1" s="843" t="s">
        <v>703</v>
      </c>
      <c r="CA1" s="843"/>
      <c r="CB1" s="866" t="s">
        <v>730</v>
      </c>
      <c r="CC1" s="866"/>
      <c r="CD1" s="842" t="s">
        <v>731</v>
      </c>
      <c r="CE1" s="842"/>
      <c r="CF1" s="843" t="s">
        <v>902</v>
      </c>
      <c r="CG1" s="843"/>
      <c r="CH1" s="866" t="s">
        <v>730</v>
      </c>
      <c r="CI1" s="866"/>
      <c r="CJ1" s="842" t="s">
        <v>731</v>
      </c>
      <c r="CK1" s="842"/>
      <c r="CL1" s="843" t="s">
        <v>748</v>
      </c>
      <c r="CM1" s="843"/>
      <c r="CN1" s="866" t="s">
        <v>730</v>
      </c>
      <c r="CO1" s="866"/>
      <c r="CP1" s="842" t="s">
        <v>731</v>
      </c>
      <c r="CQ1" s="842"/>
      <c r="CR1" s="843" t="s">
        <v>901</v>
      </c>
      <c r="CS1" s="843"/>
      <c r="CT1" s="866" t="s">
        <v>730</v>
      </c>
      <c r="CU1" s="866"/>
      <c r="CV1" s="870" t="s">
        <v>731</v>
      </c>
      <c r="CW1" s="870"/>
      <c r="CX1" s="843" t="s">
        <v>769</v>
      </c>
      <c r="CY1" s="843"/>
      <c r="CZ1" s="866" t="s">
        <v>730</v>
      </c>
      <c r="DA1" s="866"/>
      <c r="DB1" s="870" t="s">
        <v>731</v>
      </c>
      <c r="DC1" s="870"/>
      <c r="DD1" s="843" t="s">
        <v>900</v>
      </c>
      <c r="DE1" s="843"/>
      <c r="DF1" s="866" t="s">
        <v>816</v>
      </c>
      <c r="DG1" s="866"/>
      <c r="DH1" s="870" t="s">
        <v>817</v>
      </c>
      <c r="DI1" s="870"/>
      <c r="DJ1" s="843" t="s">
        <v>809</v>
      </c>
      <c r="DK1" s="843"/>
      <c r="DL1" s="866" t="s">
        <v>816</v>
      </c>
      <c r="DM1" s="866"/>
      <c r="DN1" s="870" t="s">
        <v>731</v>
      </c>
      <c r="DO1" s="870"/>
      <c r="DP1" s="843" t="s">
        <v>899</v>
      </c>
      <c r="DQ1" s="843"/>
      <c r="DR1" s="866" t="s">
        <v>816</v>
      </c>
      <c r="DS1" s="866"/>
      <c r="DT1" s="870" t="s">
        <v>731</v>
      </c>
      <c r="DU1" s="870"/>
      <c r="DV1" s="843" t="s">
        <v>898</v>
      </c>
      <c r="DW1" s="843"/>
      <c r="DX1" s="866" t="s">
        <v>816</v>
      </c>
      <c r="DY1" s="866"/>
      <c r="DZ1" s="870" t="s">
        <v>731</v>
      </c>
      <c r="EA1" s="870"/>
      <c r="EB1" s="843" t="s">
        <v>897</v>
      </c>
      <c r="EC1" s="843"/>
      <c r="ED1" s="866" t="s">
        <v>816</v>
      </c>
      <c r="EE1" s="866"/>
      <c r="EF1" s="870" t="s">
        <v>731</v>
      </c>
      <c r="EG1" s="870"/>
      <c r="EH1" s="843" t="s">
        <v>883</v>
      </c>
      <c r="EI1" s="843"/>
      <c r="EJ1" s="866" t="s">
        <v>816</v>
      </c>
      <c r="EK1" s="866"/>
      <c r="EL1" s="870" t="s">
        <v>936</v>
      </c>
      <c r="EM1" s="870"/>
      <c r="EN1" s="843" t="s">
        <v>922</v>
      </c>
      <c r="EO1" s="843"/>
      <c r="EP1" s="866" t="s">
        <v>816</v>
      </c>
      <c r="EQ1" s="866"/>
      <c r="ER1" s="870" t="s">
        <v>950</v>
      </c>
      <c r="ES1" s="870"/>
      <c r="ET1" s="843" t="s">
        <v>937</v>
      </c>
      <c r="EU1" s="843"/>
      <c r="EV1" s="866" t="s">
        <v>816</v>
      </c>
      <c r="EW1" s="866"/>
      <c r="EX1" s="870" t="s">
        <v>530</v>
      </c>
      <c r="EY1" s="870"/>
      <c r="EZ1" s="843" t="s">
        <v>952</v>
      </c>
      <c r="FA1" s="843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9" t="s">
        <v>779</v>
      </c>
      <c r="CU7" s="84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9" t="s">
        <v>778</v>
      </c>
      <c r="DA8" s="84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9" t="s">
        <v>778</v>
      </c>
      <c r="DG8" s="84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9" t="s">
        <v>778</v>
      </c>
      <c r="DM8" s="84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9" t="s">
        <v>778</v>
      </c>
      <c r="DS8" s="843"/>
      <c r="DT8" s="142" t="s">
        <v>783</v>
      </c>
      <c r="DU8" s="142">
        <f>SUM(DU13:DU17)</f>
        <v>32</v>
      </c>
      <c r="DV8" s="63"/>
      <c r="DW8" s="63"/>
      <c r="DX8" s="869" t="s">
        <v>778</v>
      </c>
      <c r="DY8" s="84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9" t="s">
        <v>928</v>
      </c>
      <c r="EK8" s="84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9" t="s">
        <v>928</v>
      </c>
      <c r="EQ9" s="84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9" t="s">
        <v>928</v>
      </c>
      <c r="EW9" s="84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9" t="s">
        <v>928</v>
      </c>
      <c r="EE11" s="84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9" t="s">
        <v>778</v>
      </c>
      <c r="CU12" s="84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2" t="s">
        <v>782</v>
      </c>
      <c r="CU19" s="8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5" t="s">
        <v>858</v>
      </c>
      <c r="FA21" s="855"/>
      <c r="FC21" s="238">
        <f>FC20-FC22</f>
        <v>113457.16899999997</v>
      </c>
      <c r="FD21" s="230"/>
      <c r="FE21" s="871" t="s">
        <v>1546</v>
      </c>
      <c r="FF21" s="871"/>
      <c r="FG21" s="871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5" t="s">
        <v>871</v>
      </c>
      <c r="FA22" s="85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5" t="s">
        <v>1000</v>
      </c>
      <c r="FA23" s="855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5" t="s">
        <v>1076</v>
      </c>
      <c r="FA24" s="855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79"/>
  <sheetViews>
    <sheetView tabSelected="1" topLeftCell="JV1" zoomScaleNormal="100" workbookViewId="0">
      <selection activeCell="KD18" sqref="KD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  <col min="291" max="291" width="7.5703125" bestFit="1" customWidth="1"/>
  </cols>
  <sheetData>
    <row r="1" spans="1:291" s="142" customFormat="1" x14ac:dyDescent="0.2">
      <c r="A1" s="877" t="s">
        <v>1209</v>
      </c>
      <c r="B1" s="877"/>
      <c r="C1" s="840" t="s">
        <v>292</v>
      </c>
      <c r="D1" s="840"/>
      <c r="E1" s="838" t="s">
        <v>1010</v>
      </c>
      <c r="F1" s="838"/>
      <c r="G1" s="877" t="s">
        <v>1210</v>
      </c>
      <c r="H1" s="877"/>
      <c r="I1" s="840" t="s">
        <v>292</v>
      </c>
      <c r="J1" s="840"/>
      <c r="K1" s="838" t="s">
        <v>1011</v>
      </c>
      <c r="L1" s="838"/>
      <c r="M1" s="877" t="s">
        <v>1211</v>
      </c>
      <c r="N1" s="877"/>
      <c r="O1" s="840" t="s">
        <v>292</v>
      </c>
      <c r="P1" s="840"/>
      <c r="Q1" s="838" t="s">
        <v>1057</v>
      </c>
      <c r="R1" s="838"/>
      <c r="S1" s="877" t="s">
        <v>1212</v>
      </c>
      <c r="T1" s="877"/>
      <c r="U1" s="840" t="s">
        <v>292</v>
      </c>
      <c r="V1" s="840"/>
      <c r="W1" s="838" t="s">
        <v>627</v>
      </c>
      <c r="X1" s="838"/>
      <c r="Y1" s="877" t="s">
        <v>1213</v>
      </c>
      <c r="Z1" s="877"/>
      <c r="AA1" s="840" t="s">
        <v>292</v>
      </c>
      <c r="AB1" s="840"/>
      <c r="AC1" s="838" t="s">
        <v>1084</v>
      </c>
      <c r="AD1" s="838"/>
      <c r="AE1" s="877" t="s">
        <v>1214</v>
      </c>
      <c r="AF1" s="877"/>
      <c r="AG1" s="840" t="s">
        <v>292</v>
      </c>
      <c r="AH1" s="840"/>
      <c r="AI1" s="838" t="s">
        <v>1134</v>
      </c>
      <c r="AJ1" s="838"/>
      <c r="AK1" s="877" t="s">
        <v>1217</v>
      </c>
      <c r="AL1" s="877"/>
      <c r="AM1" s="840" t="s">
        <v>1132</v>
      </c>
      <c r="AN1" s="840"/>
      <c r="AO1" s="838" t="s">
        <v>1133</v>
      </c>
      <c r="AP1" s="838"/>
      <c r="AQ1" s="877" t="s">
        <v>1218</v>
      </c>
      <c r="AR1" s="877"/>
      <c r="AS1" s="840" t="s">
        <v>1132</v>
      </c>
      <c r="AT1" s="840"/>
      <c r="AU1" s="838" t="s">
        <v>1178</v>
      </c>
      <c r="AV1" s="838"/>
      <c r="AW1" s="877" t="s">
        <v>1215</v>
      </c>
      <c r="AX1" s="877"/>
      <c r="AY1" s="838" t="s">
        <v>1241</v>
      </c>
      <c r="AZ1" s="838"/>
      <c r="BA1" s="877" t="s">
        <v>1215</v>
      </c>
      <c r="BB1" s="877"/>
      <c r="BC1" s="840" t="s">
        <v>816</v>
      </c>
      <c r="BD1" s="840"/>
      <c r="BE1" s="838" t="s">
        <v>1208</v>
      </c>
      <c r="BF1" s="838"/>
      <c r="BG1" s="877" t="s">
        <v>1216</v>
      </c>
      <c r="BH1" s="877"/>
      <c r="BI1" s="840" t="s">
        <v>816</v>
      </c>
      <c r="BJ1" s="840"/>
      <c r="BK1" s="838" t="s">
        <v>1208</v>
      </c>
      <c r="BL1" s="838"/>
      <c r="BM1" s="877" t="s">
        <v>1226</v>
      </c>
      <c r="BN1" s="877"/>
      <c r="BO1" s="840" t="s">
        <v>816</v>
      </c>
      <c r="BP1" s="840"/>
      <c r="BQ1" s="838" t="s">
        <v>1244</v>
      </c>
      <c r="BR1" s="838"/>
      <c r="BS1" s="877" t="s">
        <v>1243</v>
      </c>
      <c r="BT1" s="877"/>
      <c r="BU1" s="840" t="s">
        <v>816</v>
      </c>
      <c r="BV1" s="840"/>
      <c r="BW1" s="838" t="s">
        <v>1248</v>
      </c>
      <c r="BX1" s="838"/>
      <c r="BY1" s="877" t="s">
        <v>1270</v>
      </c>
      <c r="BZ1" s="877"/>
      <c r="CA1" s="840" t="s">
        <v>816</v>
      </c>
      <c r="CB1" s="840"/>
      <c r="CC1" s="838" t="s">
        <v>1244</v>
      </c>
      <c r="CD1" s="838"/>
      <c r="CE1" s="877" t="s">
        <v>1291</v>
      </c>
      <c r="CF1" s="877"/>
      <c r="CG1" s="840" t="s">
        <v>816</v>
      </c>
      <c r="CH1" s="840"/>
      <c r="CI1" s="838" t="s">
        <v>1248</v>
      </c>
      <c r="CJ1" s="838"/>
      <c r="CK1" s="877" t="s">
        <v>1307</v>
      </c>
      <c r="CL1" s="877"/>
      <c r="CM1" s="840" t="s">
        <v>816</v>
      </c>
      <c r="CN1" s="840"/>
      <c r="CO1" s="838" t="s">
        <v>1244</v>
      </c>
      <c r="CP1" s="838"/>
      <c r="CQ1" s="877" t="s">
        <v>1335</v>
      </c>
      <c r="CR1" s="877"/>
      <c r="CS1" s="873" t="s">
        <v>816</v>
      </c>
      <c r="CT1" s="873"/>
      <c r="CU1" s="838" t="s">
        <v>1391</v>
      </c>
      <c r="CV1" s="838"/>
      <c r="CW1" s="877" t="s">
        <v>1374</v>
      </c>
      <c r="CX1" s="877"/>
      <c r="CY1" s="873" t="s">
        <v>816</v>
      </c>
      <c r="CZ1" s="873"/>
      <c r="DA1" s="838" t="s">
        <v>1597</v>
      </c>
      <c r="DB1" s="838"/>
      <c r="DC1" s="877" t="s">
        <v>1394</v>
      </c>
      <c r="DD1" s="877"/>
      <c r="DE1" s="873" t="s">
        <v>816</v>
      </c>
      <c r="DF1" s="873"/>
      <c r="DG1" s="838" t="s">
        <v>1491</v>
      </c>
      <c r="DH1" s="838"/>
      <c r="DI1" s="877" t="s">
        <v>1594</v>
      </c>
      <c r="DJ1" s="877"/>
      <c r="DK1" s="873" t="s">
        <v>816</v>
      </c>
      <c r="DL1" s="873"/>
      <c r="DM1" s="838" t="s">
        <v>1391</v>
      </c>
      <c r="DN1" s="838"/>
      <c r="DO1" s="877" t="s">
        <v>1595</v>
      </c>
      <c r="DP1" s="877"/>
      <c r="DQ1" s="873" t="s">
        <v>816</v>
      </c>
      <c r="DR1" s="873"/>
      <c r="DS1" s="838" t="s">
        <v>1590</v>
      </c>
      <c r="DT1" s="838"/>
      <c r="DU1" s="877" t="s">
        <v>1596</v>
      </c>
      <c r="DV1" s="877"/>
      <c r="DW1" s="873" t="s">
        <v>816</v>
      </c>
      <c r="DX1" s="873"/>
      <c r="DY1" s="838" t="s">
        <v>1616</v>
      </c>
      <c r="DZ1" s="838"/>
      <c r="EA1" s="872" t="s">
        <v>1611</v>
      </c>
      <c r="EB1" s="872"/>
      <c r="EC1" s="873" t="s">
        <v>816</v>
      </c>
      <c r="ED1" s="873"/>
      <c r="EE1" s="838" t="s">
        <v>1590</v>
      </c>
      <c r="EF1" s="838"/>
      <c r="EG1" s="361"/>
      <c r="EH1" s="872" t="s">
        <v>1641</v>
      </c>
      <c r="EI1" s="872"/>
      <c r="EJ1" s="873" t="s">
        <v>816</v>
      </c>
      <c r="EK1" s="873"/>
      <c r="EL1" s="838" t="s">
        <v>1675</v>
      </c>
      <c r="EM1" s="838"/>
      <c r="EN1" s="872" t="s">
        <v>1666</v>
      </c>
      <c r="EO1" s="872"/>
      <c r="EP1" s="873" t="s">
        <v>816</v>
      </c>
      <c r="EQ1" s="873"/>
      <c r="ER1" s="838" t="s">
        <v>1715</v>
      </c>
      <c r="ES1" s="838"/>
      <c r="ET1" s="872" t="s">
        <v>1708</v>
      </c>
      <c r="EU1" s="872"/>
      <c r="EV1" s="873" t="s">
        <v>816</v>
      </c>
      <c r="EW1" s="873"/>
      <c r="EX1" s="838" t="s">
        <v>1616</v>
      </c>
      <c r="EY1" s="838"/>
      <c r="EZ1" s="872" t="s">
        <v>1743</v>
      </c>
      <c r="FA1" s="872"/>
      <c r="FB1" s="873" t="s">
        <v>816</v>
      </c>
      <c r="FC1" s="873"/>
      <c r="FD1" s="838" t="s">
        <v>1597</v>
      </c>
      <c r="FE1" s="838"/>
      <c r="FF1" s="872" t="s">
        <v>1782</v>
      </c>
      <c r="FG1" s="872"/>
      <c r="FH1" s="873" t="s">
        <v>816</v>
      </c>
      <c r="FI1" s="873"/>
      <c r="FJ1" s="838" t="s">
        <v>1391</v>
      </c>
      <c r="FK1" s="838"/>
      <c r="FL1" s="872" t="s">
        <v>1817</v>
      </c>
      <c r="FM1" s="872"/>
      <c r="FN1" s="873" t="s">
        <v>816</v>
      </c>
      <c r="FO1" s="873"/>
      <c r="FP1" s="838" t="s">
        <v>1864</v>
      </c>
      <c r="FQ1" s="838"/>
      <c r="FR1" s="872" t="s">
        <v>1853</v>
      </c>
      <c r="FS1" s="872"/>
      <c r="FT1" s="873" t="s">
        <v>816</v>
      </c>
      <c r="FU1" s="873"/>
      <c r="FV1" s="838" t="s">
        <v>1864</v>
      </c>
      <c r="FW1" s="838"/>
      <c r="FX1" s="872" t="s">
        <v>1997</v>
      </c>
      <c r="FY1" s="872"/>
      <c r="FZ1" s="873" t="s">
        <v>816</v>
      </c>
      <c r="GA1" s="873"/>
      <c r="GB1" s="838" t="s">
        <v>1616</v>
      </c>
      <c r="GC1" s="838"/>
      <c r="GD1" s="872" t="s">
        <v>1998</v>
      </c>
      <c r="GE1" s="872"/>
      <c r="GF1" s="873" t="s">
        <v>816</v>
      </c>
      <c r="GG1" s="873"/>
      <c r="GH1" s="838" t="s">
        <v>1590</v>
      </c>
      <c r="GI1" s="838"/>
      <c r="GJ1" s="872" t="s">
        <v>2007</v>
      </c>
      <c r="GK1" s="872"/>
      <c r="GL1" s="873" t="s">
        <v>816</v>
      </c>
      <c r="GM1" s="873"/>
      <c r="GN1" s="838" t="s">
        <v>1590</v>
      </c>
      <c r="GO1" s="838"/>
      <c r="GP1" s="872" t="s">
        <v>2049</v>
      </c>
      <c r="GQ1" s="872"/>
      <c r="GR1" s="873" t="s">
        <v>816</v>
      </c>
      <c r="GS1" s="873"/>
      <c r="GT1" s="838" t="s">
        <v>1675</v>
      </c>
      <c r="GU1" s="838"/>
      <c r="GV1" s="872" t="s">
        <v>2083</v>
      </c>
      <c r="GW1" s="872"/>
      <c r="GX1" s="873" t="s">
        <v>816</v>
      </c>
      <c r="GY1" s="873"/>
      <c r="GZ1" s="838" t="s">
        <v>2122</v>
      </c>
      <c r="HA1" s="838"/>
      <c r="HB1" s="872" t="s">
        <v>2142</v>
      </c>
      <c r="HC1" s="872"/>
      <c r="HD1" s="873" t="s">
        <v>816</v>
      </c>
      <c r="HE1" s="873"/>
      <c r="HF1" s="838" t="s">
        <v>1715</v>
      </c>
      <c r="HG1" s="838"/>
      <c r="HH1" s="872" t="s">
        <v>2155</v>
      </c>
      <c r="HI1" s="872"/>
      <c r="HJ1" s="873" t="s">
        <v>816</v>
      </c>
      <c r="HK1" s="873"/>
      <c r="HL1" s="838" t="s">
        <v>1391</v>
      </c>
      <c r="HM1" s="838"/>
      <c r="HN1" s="872" t="s">
        <v>2201</v>
      </c>
      <c r="HO1" s="872"/>
      <c r="HP1" s="873" t="s">
        <v>816</v>
      </c>
      <c r="HQ1" s="873"/>
      <c r="HR1" s="838" t="s">
        <v>1391</v>
      </c>
      <c r="HS1" s="838"/>
      <c r="HT1" s="872" t="s">
        <v>2243</v>
      </c>
      <c r="HU1" s="872"/>
      <c r="HV1" s="873" t="s">
        <v>816</v>
      </c>
      <c r="HW1" s="873"/>
      <c r="HX1" s="838" t="s">
        <v>1616</v>
      </c>
      <c r="HY1" s="838"/>
      <c r="HZ1" s="872" t="s">
        <v>2300</v>
      </c>
      <c r="IA1" s="872"/>
      <c r="IB1" s="873" t="s">
        <v>816</v>
      </c>
      <c r="IC1" s="873"/>
      <c r="ID1" s="838" t="s">
        <v>1715</v>
      </c>
      <c r="IE1" s="838"/>
      <c r="IF1" s="872" t="s">
        <v>2367</v>
      </c>
      <c r="IG1" s="872"/>
      <c r="IH1" s="873" t="s">
        <v>816</v>
      </c>
      <c r="II1" s="873"/>
      <c r="IJ1" s="838" t="s">
        <v>1590</v>
      </c>
      <c r="IK1" s="838"/>
      <c r="IL1" s="872" t="s">
        <v>2443</v>
      </c>
      <c r="IM1" s="872"/>
      <c r="IN1" s="873" t="s">
        <v>816</v>
      </c>
      <c r="IO1" s="873"/>
      <c r="IP1" s="838" t="s">
        <v>1616</v>
      </c>
      <c r="IQ1" s="838"/>
      <c r="IR1" s="872" t="s">
        <v>2661</v>
      </c>
      <c r="IS1" s="872"/>
      <c r="IT1" s="873" t="s">
        <v>816</v>
      </c>
      <c r="IU1" s="873"/>
      <c r="IV1" s="838" t="s">
        <v>1748</v>
      </c>
      <c r="IW1" s="838"/>
      <c r="IX1" s="872" t="s">
        <v>2660</v>
      </c>
      <c r="IY1" s="872"/>
      <c r="IZ1" s="873" t="s">
        <v>816</v>
      </c>
      <c r="JA1" s="873"/>
      <c r="JB1" s="838" t="s">
        <v>1864</v>
      </c>
      <c r="JC1" s="838"/>
      <c r="JD1" s="872" t="s">
        <v>2708</v>
      </c>
      <c r="JE1" s="872"/>
      <c r="JF1" s="873" t="s">
        <v>816</v>
      </c>
      <c r="JG1" s="873"/>
      <c r="JH1" s="838" t="s">
        <v>1748</v>
      </c>
      <c r="JI1" s="838"/>
      <c r="JJ1" s="872" t="s">
        <v>2772</v>
      </c>
      <c r="JK1" s="872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2891</v>
      </c>
      <c r="JW1" s="761"/>
      <c r="JX1" s="801" t="s">
        <v>816</v>
      </c>
      <c r="JY1" s="801"/>
      <c r="JZ1" s="798" t="s">
        <v>1748</v>
      </c>
      <c r="KA1" s="798"/>
      <c r="KB1" s="800" t="s">
        <v>2889</v>
      </c>
      <c r="KC1" s="800"/>
      <c r="KD1" s="582"/>
    </row>
    <row r="2" spans="1:291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531570.16299999994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550068.9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400883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290922.7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301431.5</v>
      </c>
      <c r="JX2" s="799" t="s">
        <v>295</v>
      </c>
      <c r="JY2" s="492">
        <f>SUM(JY4:JY18)</f>
        <v>17355.849999999999</v>
      </c>
      <c r="JZ2" s="334" t="s">
        <v>296</v>
      </c>
      <c r="KA2" s="273">
        <f>JY2+JW2-KC2</f>
        <v>5190.0099999999511</v>
      </c>
      <c r="KB2" s="799" t="s">
        <v>1911</v>
      </c>
      <c r="KC2" s="363">
        <f>SUM(KC3:KC28)</f>
        <v>313597.34000000003</v>
      </c>
      <c r="KD2" s="608"/>
    </row>
    <row r="3" spans="1:291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2857</v>
      </c>
      <c r="JQ3" s="203">
        <f>$IA$6</f>
        <v>-1.1000000000000001</v>
      </c>
      <c r="JS3" s="492"/>
      <c r="JT3" s="760" t="s">
        <v>2397</v>
      </c>
      <c r="JU3" s="273">
        <f>JU2-JS26-JS25</f>
        <v>4220.0940000000155</v>
      </c>
      <c r="JV3" s="781" t="s">
        <v>2857</v>
      </c>
      <c r="JW3" s="203">
        <f>$IA$6</f>
        <v>-1.1000000000000001</v>
      </c>
      <c r="JY3" s="492"/>
      <c r="JZ3" s="799" t="s">
        <v>2397</v>
      </c>
      <c r="KA3" s="273">
        <f>KA2-JY21-JY20</f>
        <v>558.98999999995112</v>
      </c>
      <c r="KB3" s="799" t="s">
        <v>2857</v>
      </c>
      <c r="KC3" s="203">
        <f>$IA$6</f>
        <v>-1.1000000000000001</v>
      </c>
      <c r="KD3" s="609"/>
    </row>
    <row r="4" spans="1:291" ht="12.75" customHeight="1" thickBot="1" x14ac:dyDescent="0.25">
      <c r="A4" s="835" t="s">
        <v>991</v>
      </c>
      <c r="B4" s="835"/>
      <c r="E4" s="170" t="s">
        <v>233</v>
      </c>
      <c r="F4" s="174">
        <f>F3-F5</f>
        <v>17</v>
      </c>
      <c r="G4" s="835" t="s">
        <v>991</v>
      </c>
      <c r="H4" s="83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>
        <v>17271.3</v>
      </c>
      <c r="JZ4" s="799" t="s">
        <v>1203</v>
      </c>
      <c r="KA4" s="286">
        <f>KA2-KA5</f>
        <v>0.31899999995130202</v>
      </c>
      <c r="KB4" s="799" t="s">
        <v>2799</v>
      </c>
      <c r="KC4" s="268">
        <f>-71000-140000</f>
        <v>-211000</v>
      </c>
      <c r="KD4" s="609"/>
    </row>
    <row r="5" spans="1:291" x14ac:dyDescent="0.2">
      <c r="A5" s="835"/>
      <c r="B5" s="835"/>
      <c r="E5" s="170" t="s">
        <v>352</v>
      </c>
      <c r="F5" s="174">
        <f>SUM(F15:F58)</f>
        <v>12750</v>
      </c>
      <c r="G5" s="835"/>
      <c r="H5" s="83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-1.1000000000000001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-1.1000000000000001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-1.1000000000000001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2859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2859</v>
      </c>
      <c r="JY5" s="541"/>
      <c r="JZ5" s="799" t="s">
        <v>352</v>
      </c>
      <c r="KA5" s="273">
        <f>SUM(KA6:KA39)</f>
        <v>5189.6909999999998</v>
      </c>
      <c r="KB5" s="804" t="s">
        <v>2679</v>
      </c>
      <c r="KC5" s="442">
        <v>-77000</v>
      </c>
      <c r="KD5" s="609"/>
    </row>
    <row r="6" spans="1:291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2852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>
        <v>1000.08</v>
      </c>
      <c r="KB6" s="803" t="s">
        <v>2678</v>
      </c>
      <c r="KC6" s="268">
        <v>-4000</v>
      </c>
      <c r="KD6" s="609"/>
    </row>
    <row r="7" spans="1:291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2882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2903</v>
      </c>
      <c r="JY7" s="541">
        <v>60</v>
      </c>
      <c r="JZ7" s="826" t="s">
        <v>1002</v>
      </c>
      <c r="KA7" s="582">
        <v>1900.07</v>
      </c>
      <c r="KB7" s="799" t="s">
        <v>2816</v>
      </c>
      <c r="KC7" s="268">
        <v>500009</v>
      </c>
      <c r="KD7" s="608">
        <v>45105</v>
      </c>
      <c r="KE7" s="268"/>
    </row>
    <row r="8" spans="1:291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2901</v>
      </c>
      <c r="KA8" s="61"/>
      <c r="KB8" s="320" t="s">
        <v>2467</v>
      </c>
      <c r="KC8" s="359">
        <v>61</v>
      </c>
      <c r="KD8" s="608">
        <v>45105</v>
      </c>
    </row>
    <row r="9" spans="1:291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2866</v>
      </c>
      <c r="JS9" s="760">
        <v>2.33</v>
      </c>
      <c r="JT9" s="346" t="s">
        <v>2911</v>
      </c>
      <c r="JU9" s="61">
        <v>10</v>
      </c>
      <c r="JV9" s="205" t="s">
        <v>2855</v>
      </c>
      <c r="JW9" s="84">
        <v>0</v>
      </c>
      <c r="JX9" s="611"/>
      <c r="JZ9" s="346" t="s">
        <v>1814</v>
      </c>
      <c r="KA9" s="61">
        <v>67.23</v>
      </c>
      <c r="KB9" s="205" t="s">
        <v>2855</v>
      </c>
      <c r="KC9" s="84">
        <v>0</v>
      </c>
      <c r="KD9" s="608">
        <v>45103</v>
      </c>
    </row>
    <row r="10" spans="1:291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2879</v>
      </c>
      <c r="JS10" s="782">
        <v>3.4</v>
      </c>
      <c r="JT10" s="346" t="s">
        <v>2892</v>
      </c>
      <c r="JU10" s="533">
        <v>5.38</v>
      </c>
      <c r="JV10" s="780" t="s">
        <v>1630</v>
      </c>
      <c r="JW10" s="442">
        <v>-123</v>
      </c>
      <c r="JX10" s="611"/>
      <c r="JZ10" s="245" t="s">
        <v>2868</v>
      </c>
      <c r="KA10" s="492" t="s">
        <v>2913</v>
      </c>
      <c r="KB10" s="804" t="s">
        <v>1630</v>
      </c>
      <c r="KC10" s="442">
        <v>-510</v>
      </c>
      <c r="KD10" s="608">
        <v>45105</v>
      </c>
      <c r="KE10" s="442"/>
    </row>
    <row r="11" spans="1:291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2868</v>
      </c>
      <c r="JO11" s="492">
        <v>1396.9</v>
      </c>
      <c r="JP11" s="718" t="s">
        <v>2800</v>
      </c>
      <c r="JQ11" s="268">
        <v>2600</v>
      </c>
      <c r="JR11" s="611" t="s">
        <v>2899</v>
      </c>
      <c r="JS11" s="492">
        <v>1.21</v>
      </c>
      <c r="JT11" s="245" t="s">
        <v>2868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2869</v>
      </c>
      <c r="KA11" s="492">
        <v>1730.87</v>
      </c>
      <c r="KB11" s="802" t="s">
        <v>2800</v>
      </c>
      <c r="KC11" s="268">
        <v>2600</v>
      </c>
      <c r="KD11" s="608"/>
    </row>
    <row r="12" spans="1:291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2898</v>
      </c>
      <c r="JS12" s="808"/>
      <c r="JT12" s="245" t="s">
        <v>2869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689</v>
      </c>
      <c r="KD12" s="608">
        <v>45104</v>
      </c>
      <c r="KE12" s="268"/>
    </row>
    <row r="13" spans="1:291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1038</v>
      </c>
      <c r="KD13" s="608" t="s">
        <v>2912</v>
      </c>
      <c r="KE13" s="268"/>
    </row>
    <row r="14" spans="1:291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3" t="s">
        <v>2186</v>
      </c>
      <c r="HK14" s="84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2858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>
        <v>69.209999999999994</v>
      </c>
      <c r="KB14" s="803" t="s">
        <v>2803</v>
      </c>
      <c r="KC14" s="268">
        <v>0</v>
      </c>
      <c r="KD14" s="608" t="s">
        <v>2910</v>
      </c>
    </row>
    <row r="15" spans="1:291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5" t="s">
        <v>1504</v>
      </c>
      <c r="DP15" s="88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2862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2853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2907</v>
      </c>
      <c r="JY15" s="729">
        <v>24.55</v>
      </c>
      <c r="JZ15" s="345" t="s">
        <v>2711</v>
      </c>
      <c r="KA15" s="61"/>
      <c r="KB15" s="803" t="s">
        <v>2808</v>
      </c>
      <c r="KC15" s="831">
        <v>100283</v>
      </c>
      <c r="KD15" s="608">
        <v>45105</v>
      </c>
      <c r="KE15" s="268"/>
    </row>
    <row r="16" spans="1:291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2863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2878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2897</v>
      </c>
      <c r="KB16" s="254" t="s">
        <v>2804</v>
      </c>
      <c r="KC16" s="607"/>
      <c r="KD16" s="608"/>
    </row>
    <row r="17" spans="1:291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2858</v>
      </c>
      <c r="JS17" s="729">
        <v>2.95</v>
      </c>
      <c r="JT17" s="345" t="s">
        <v>2894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>
        <f>15+6.5</f>
        <v>21.5</v>
      </c>
      <c r="KB17" s="803" t="s">
        <v>2805</v>
      </c>
      <c r="KC17" s="268">
        <v>0</v>
      </c>
      <c r="KD17" s="608">
        <v>45105</v>
      </c>
    </row>
    <row r="18" spans="1:291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2862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>
        <f>9</f>
        <v>9</v>
      </c>
      <c r="KB18" s="803" t="s">
        <v>2690</v>
      </c>
      <c r="KC18" s="268">
        <v>15</v>
      </c>
      <c r="KD18" s="608">
        <v>45105</v>
      </c>
    </row>
    <row r="19" spans="1:291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5" t="s">
        <v>1474</v>
      </c>
      <c r="DJ19" s="88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2863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>
        <v>64</v>
      </c>
      <c r="KB19" s="804" t="s">
        <v>2686</v>
      </c>
      <c r="KC19" s="2">
        <v>250</v>
      </c>
      <c r="KD19" s="608">
        <v>45101</v>
      </c>
    </row>
    <row r="20" spans="1:291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2864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2900.15</v>
      </c>
      <c r="JZ20" s="345" t="s">
        <v>2876</v>
      </c>
      <c r="KA20" s="203"/>
      <c r="KB20" s="804" t="s">
        <v>2685</v>
      </c>
      <c r="KC20" s="2"/>
      <c r="KD20" s="608"/>
    </row>
    <row r="21" spans="1:291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2861</v>
      </c>
      <c r="JS21" s="794">
        <f>783.33+1167.38+1493.5+2179.3</f>
        <v>5623.51</v>
      </c>
      <c r="JT21" s="345" t="s">
        <v>2876</v>
      </c>
      <c r="JU21" s="203">
        <v>6.97</v>
      </c>
      <c r="JV21" s="767" t="s">
        <v>2454</v>
      </c>
      <c r="JW21" s="2">
        <v>1000</v>
      </c>
      <c r="JX21" s="388" t="s">
        <v>2871</v>
      </c>
      <c r="JY21" s="273">
        <f>SUM(KA10:KA12)</f>
        <v>1730.87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1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78" t="s">
        <v>507</v>
      </c>
      <c r="N22" s="878"/>
      <c r="Q22" s="166" t="s">
        <v>365</v>
      </c>
      <c r="S22" s="878" t="s">
        <v>507</v>
      </c>
      <c r="T22" s="87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2" t="s">
        <v>2171</v>
      </c>
      <c r="IU22" s="832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2870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1863</v>
      </c>
      <c r="KA22" s="61"/>
      <c r="KB22" s="805" t="s">
        <v>2472</v>
      </c>
      <c r="KC22" s="61"/>
    </row>
    <row r="23" spans="1:291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76" t="s">
        <v>990</v>
      </c>
      <c r="N23" s="876"/>
      <c r="Q23" s="166" t="s">
        <v>369</v>
      </c>
      <c r="S23" s="876" t="s">
        <v>990</v>
      </c>
      <c r="T23" s="876"/>
      <c r="W23" s="244" t="s">
        <v>1019</v>
      </c>
      <c r="X23" s="142">
        <v>0</v>
      </c>
      <c r="Y23" s="878" t="s">
        <v>507</v>
      </c>
      <c r="Z23" s="87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2" t="s">
        <v>2171</v>
      </c>
      <c r="HK23" s="83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2" t="s">
        <v>2171</v>
      </c>
      <c r="HW23" s="83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2865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67.23</v>
      </c>
      <c r="JZ23" s="337" t="s">
        <v>1533</v>
      </c>
      <c r="KA23" s="61">
        <v>45.73</v>
      </c>
      <c r="KB23" s="827" t="s">
        <v>2906</v>
      </c>
      <c r="KC23" s="61">
        <v>73.44</v>
      </c>
    </row>
    <row r="24" spans="1:291" x14ac:dyDescent="0.2">
      <c r="A24" s="878" t="s">
        <v>507</v>
      </c>
      <c r="B24" s="878"/>
      <c r="E24" s="164" t="s">
        <v>237</v>
      </c>
      <c r="F24" s="166"/>
      <c r="G24" s="878" t="s">
        <v>507</v>
      </c>
      <c r="H24" s="878"/>
      <c r="K24" s="244" t="s">
        <v>1019</v>
      </c>
      <c r="L24" s="142">
        <v>0</v>
      </c>
      <c r="M24" s="855"/>
      <c r="N24" s="855"/>
      <c r="Q24" s="166" t="s">
        <v>1056</v>
      </c>
      <c r="S24" s="855"/>
      <c r="T24" s="855"/>
      <c r="W24" s="244" t="s">
        <v>1027</v>
      </c>
      <c r="X24" s="205">
        <v>0</v>
      </c>
      <c r="Y24" s="876" t="s">
        <v>990</v>
      </c>
      <c r="Z24" s="876"/>
      <c r="AC24"/>
      <c r="AE24" s="878" t="s">
        <v>507</v>
      </c>
      <c r="AF24" s="878"/>
      <c r="AI24"/>
      <c r="AK24" s="878" t="s">
        <v>507</v>
      </c>
      <c r="AL24" s="87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4" t="s">
        <v>1536</v>
      </c>
      <c r="EF24" s="87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2893</v>
      </c>
      <c r="JU24" s="61">
        <v>48.2</v>
      </c>
      <c r="JV24" s="768" t="s">
        <v>2854</v>
      </c>
      <c r="JW24" s="61">
        <v>453.6</v>
      </c>
      <c r="JX24" s="348" t="s">
        <v>2167</v>
      </c>
      <c r="JY24" s="2">
        <f>SUM(KA13:KA21)</f>
        <v>163.70999999999998</v>
      </c>
      <c r="JZ24" s="337" t="s">
        <v>1863</v>
      </c>
      <c r="KA24" s="61"/>
      <c r="KB24" s="829" t="s">
        <v>2909</v>
      </c>
      <c r="KC24" s="61">
        <v>90</v>
      </c>
      <c r="KE24">
        <v>28</v>
      </c>
    </row>
    <row r="25" spans="1:291" x14ac:dyDescent="0.2">
      <c r="A25" s="876" t="s">
        <v>990</v>
      </c>
      <c r="B25" s="876"/>
      <c r="E25" s="164" t="s">
        <v>139</v>
      </c>
      <c r="F25" s="166"/>
      <c r="G25" s="876" t="s">
        <v>990</v>
      </c>
      <c r="H25" s="876"/>
      <c r="K25" s="244" t="s">
        <v>1027</v>
      </c>
      <c r="L25" s="205">
        <v>0</v>
      </c>
      <c r="M25" s="855"/>
      <c r="N25" s="855"/>
      <c r="Q25" s="244" t="s">
        <v>1029</v>
      </c>
      <c r="R25" s="142">
        <v>0</v>
      </c>
      <c r="S25" s="855"/>
      <c r="T25" s="855"/>
      <c r="W25" s="244" t="s">
        <v>1050</v>
      </c>
      <c r="X25" s="142">
        <v>910.17</v>
      </c>
      <c r="Y25" s="855"/>
      <c r="Z25" s="855"/>
      <c r="AC25" s="248" t="s">
        <v>1083</v>
      </c>
      <c r="AD25" s="142">
        <v>90</v>
      </c>
      <c r="AE25" s="876" t="s">
        <v>990</v>
      </c>
      <c r="AF25" s="876"/>
      <c r="AI25" s="245" t="s">
        <v>1101</v>
      </c>
      <c r="AJ25" s="142">
        <v>30</v>
      </c>
      <c r="AK25" s="876" t="s">
        <v>990</v>
      </c>
      <c r="AL25" s="87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76"/>
      <c r="BH25" s="876"/>
      <c r="BK25" s="266" t="s">
        <v>1222</v>
      </c>
      <c r="BL25" s="205">
        <v>48.54</v>
      </c>
      <c r="BM25" s="876"/>
      <c r="BN25" s="876"/>
      <c r="BQ25" s="266" t="s">
        <v>1051</v>
      </c>
      <c r="BR25" s="205">
        <v>50.15</v>
      </c>
      <c r="BS25" s="876" t="s">
        <v>1245</v>
      </c>
      <c r="BT25" s="876"/>
      <c r="BW25" s="266" t="s">
        <v>1051</v>
      </c>
      <c r="BX25" s="205">
        <v>48.54</v>
      </c>
      <c r="BY25" s="876"/>
      <c r="BZ25" s="876"/>
      <c r="CC25" s="266" t="s">
        <v>1051</v>
      </c>
      <c r="CD25" s="205">
        <v>142.91</v>
      </c>
      <c r="CE25" s="876"/>
      <c r="CF25" s="876"/>
      <c r="CI25" s="266" t="s">
        <v>1312</v>
      </c>
      <c r="CJ25" s="205">
        <v>35.049999999999997</v>
      </c>
      <c r="CK25" s="855"/>
      <c r="CL25" s="855"/>
      <c r="CO25" s="266" t="s">
        <v>1286</v>
      </c>
      <c r="CP25" s="205">
        <v>153.41</v>
      </c>
      <c r="CQ25" s="855" t="s">
        <v>1327</v>
      </c>
      <c r="CR25" s="85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2" t="s">
        <v>2171</v>
      </c>
      <c r="IC25" s="83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2873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45.73</v>
      </c>
      <c r="JZ25" s="337" t="s">
        <v>1863</v>
      </c>
      <c r="KA25" s="61"/>
      <c r="KB25" s="805" t="s">
        <v>2423</v>
      </c>
      <c r="KC25" s="61"/>
      <c r="KE25">
        <v>30</v>
      </c>
    </row>
    <row r="26" spans="1:291" x14ac:dyDescent="0.2">
      <c r="A26" s="855"/>
      <c r="B26" s="855"/>
      <c r="E26" s="198" t="s">
        <v>362</v>
      </c>
      <c r="F26" s="170"/>
      <c r="G26" s="855"/>
      <c r="H26" s="855"/>
      <c r="K26" s="244" t="s">
        <v>1018</v>
      </c>
      <c r="L26" s="142">
        <f>910+40</f>
        <v>950</v>
      </c>
      <c r="M26" s="855"/>
      <c r="N26" s="855"/>
      <c r="Q26" s="244" t="s">
        <v>1026</v>
      </c>
      <c r="R26" s="142">
        <v>0</v>
      </c>
      <c r="S26" s="855"/>
      <c r="T26" s="855"/>
      <c r="W26" s="143" t="s">
        <v>1085</v>
      </c>
      <c r="X26" s="142">
        <v>110.58</v>
      </c>
      <c r="Y26" s="855"/>
      <c r="Z26" s="855"/>
      <c r="AE26" s="855"/>
      <c r="AF26" s="855"/>
      <c r="AK26" s="855"/>
      <c r="AL26" s="85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5"/>
      <c r="AX26" s="855"/>
      <c r="AY26" s="143"/>
      <c r="AZ26" s="205"/>
      <c r="BA26" s="855"/>
      <c r="BB26" s="855"/>
      <c r="BE26" s="143" t="s">
        <v>1195</v>
      </c>
      <c r="BF26" s="205">
        <f>6.5*2</f>
        <v>13</v>
      </c>
      <c r="BG26" s="855"/>
      <c r="BH26" s="855"/>
      <c r="BK26" s="266" t="s">
        <v>1195</v>
      </c>
      <c r="BL26" s="205">
        <f>6.5*2</f>
        <v>13</v>
      </c>
      <c r="BM26" s="855"/>
      <c r="BN26" s="855"/>
      <c r="BQ26" s="266" t="s">
        <v>1195</v>
      </c>
      <c r="BR26" s="205">
        <v>13</v>
      </c>
      <c r="BS26" s="855"/>
      <c r="BT26" s="855"/>
      <c r="BW26" s="266" t="s">
        <v>1195</v>
      </c>
      <c r="BX26" s="205">
        <v>13</v>
      </c>
      <c r="BY26" s="855"/>
      <c r="BZ26" s="855"/>
      <c r="CC26" s="266" t="s">
        <v>1195</v>
      </c>
      <c r="CD26" s="205">
        <v>13</v>
      </c>
      <c r="CE26" s="855"/>
      <c r="CF26" s="85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1" t="s">
        <v>1536</v>
      </c>
      <c r="DZ26" s="89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4" t="s">
        <v>1536</v>
      </c>
      <c r="ES26" s="874"/>
      <c r="ET26" s="1" t="s">
        <v>1703</v>
      </c>
      <c r="EU26" s="272">
        <v>20000</v>
      </c>
      <c r="EW26" s="87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2871</v>
      </c>
      <c r="JS26" s="273">
        <f>SUM(JU11:JU13)</f>
        <v>5390.235999999999</v>
      </c>
      <c r="JT26" s="337" t="s">
        <v>2874</v>
      </c>
      <c r="JU26" s="61">
        <v>41.5</v>
      </c>
      <c r="JV26" s="772"/>
      <c r="JW26" s="61"/>
      <c r="JX26" s="337" t="s">
        <v>2825</v>
      </c>
      <c r="JY26" s="2">
        <f>SUM(KA23:KA26)</f>
        <v>45.73</v>
      </c>
      <c r="JZ26" s="337" t="s">
        <v>1863</v>
      </c>
      <c r="KA26" s="533"/>
      <c r="KB26" s="830"/>
      <c r="KC26" s="61"/>
      <c r="KE26">
        <v>22</v>
      </c>
    </row>
    <row r="27" spans="1:291" x14ac:dyDescent="0.2">
      <c r="A27" s="855"/>
      <c r="B27" s="855"/>
      <c r="F27" s="194"/>
      <c r="G27" s="855"/>
      <c r="H27" s="855"/>
      <c r="K27"/>
      <c r="M27" s="881" t="s">
        <v>506</v>
      </c>
      <c r="N27" s="881"/>
      <c r="Q27" s="244" t="s">
        <v>1019</v>
      </c>
      <c r="R27" s="142">
        <v>0</v>
      </c>
      <c r="S27" s="881" t="s">
        <v>506</v>
      </c>
      <c r="T27" s="881"/>
      <c r="W27" s="143" t="s">
        <v>1051</v>
      </c>
      <c r="X27" s="142">
        <v>60.75</v>
      </c>
      <c r="Y27" s="855"/>
      <c r="Z27" s="855"/>
      <c r="AC27" s="219" t="s">
        <v>1092</v>
      </c>
      <c r="AD27" s="219"/>
      <c r="AE27" s="881" t="s">
        <v>506</v>
      </c>
      <c r="AF27" s="88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4" t="s">
        <v>1536</v>
      </c>
      <c r="EY27" s="87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2" t="s">
        <v>2171</v>
      </c>
      <c r="HQ27" s="83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2872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2888</v>
      </c>
      <c r="JU27" s="533">
        <v>11</v>
      </c>
      <c r="JV27" s="795"/>
      <c r="JW27" s="61"/>
      <c r="JZ27" s="799" t="s">
        <v>2718</v>
      </c>
      <c r="KA27" s="78"/>
      <c r="KB27" s="823"/>
      <c r="KC27" s="61"/>
      <c r="KE27">
        <v>36</v>
      </c>
    </row>
    <row r="28" spans="1:291" x14ac:dyDescent="0.2">
      <c r="A28" s="855"/>
      <c r="B28" s="855"/>
      <c r="E28" s="193" t="s">
        <v>360</v>
      </c>
      <c r="F28" s="194"/>
      <c r="G28" s="855"/>
      <c r="H28" s="855"/>
      <c r="K28" s="143" t="s">
        <v>1017</v>
      </c>
      <c r="L28" s="142">
        <f>60</f>
        <v>60</v>
      </c>
      <c r="M28" s="881" t="s">
        <v>992</v>
      </c>
      <c r="N28" s="881"/>
      <c r="Q28" s="244" t="s">
        <v>1073</v>
      </c>
      <c r="R28" s="205">
        <v>200</v>
      </c>
      <c r="S28" s="881" t="s">
        <v>992</v>
      </c>
      <c r="T28" s="881"/>
      <c r="W28" s="143" t="s">
        <v>1016</v>
      </c>
      <c r="X28" s="142">
        <v>61.35</v>
      </c>
      <c r="Y28" s="881" t="s">
        <v>506</v>
      </c>
      <c r="Z28" s="881"/>
      <c r="AC28" s="219" t="s">
        <v>1088</v>
      </c>
      <c r="AD28" s="219">
        <f>53+207+63</f>
        <v>323</v>
      </c>
      <c r="AE28" s="881" t="s">
        <v>992</v>
      </c>
      <c r="AF28" s="88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4" t="s">
        <v>1747</v>
      </c>
      <c r="FE28" s="87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2" t="s">
        <v>2171</v>
      </c>
      <c r="JA28" s="83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>
        <f>201</f>
        <v>201</v>
      </c>
      <c r="KB28" s="805" t="s">
        <v>2480</v>
      </c>
      <c r="KC28" s="61"/>
      <c r="KE28">
        <v>22</v>
      </c>
    </row>
    <row r="29" spans="1:291" x14ac:dyDescent="0.2">
      <c r="A29" s="881" t="s">
        <v>506</v>
      </c>
      <c r="B29" s="881"/>
      <c r="E29" s="193" t="s">
        <v>282</v>
      </c>
      <c r="F29" s="194"/>
      <c r="G29" s="881" t="s">
        <v>506</v>
      </c>
      <c r="H29" s="881"/>
      <c r="K29" s="143" t="s">
        <v>1016</v>
      </c>
      <c r="L29" s="142">
        <v>0</v>
      </c>
      <c r="M29" s="880" t="s">
        <v>93</v>
      </c>
      <c r="N29" s="880"/>
      <c r="Q29" s="244" t="s">
        <v>1050</v>
      </c>
      <c r="R29" s="142">
        <v>0</v>
      </c>
      <c r="S29" s="880" t="s">
        <v>93</v>
      </c>
      <c r="T29" s="880"/>
      <c r="W29" s="143" t="s">
        <v>1015</v>
      </c>
      <c r="X29" s="142">
        <v>64</v>
      </c>
      <c r="Y29" s="881" t="s">
        <v>992</v>
      </c>
      <c r="Z29" s="881"/>
      <c r="AC29" s="219" t="s">
        <v>1089</v>
      </c>
      <c r="AD29" s="219">
        <f>63+46</f>
        <v>109</v>
      </c>
      <c r="AE29" s="880" t="s">
        <v>93</v>
      </c>
      <c r="AF29" s="88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4" t="s">
        <v>1536</v>
      </c>
      <c r="EM29" s="87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  <c r="KE29">
        <v>31</v>
      </c>
    </row>
    <row r="30" spans="1:291" x14ac:dyDescent="0.2">
      <c r="A30" s="881" t="s">
        <v>992</v>
      </c>
      <c r="B30" s="881"/>
      <c r="E30" s="193" t="s">
        <v>372</v>
      </c>
      <c r="F30" s="194"/>
      <c r="G30" s="881" t="s">
        <v>992</v>
      </c>
      <c r="H30" s="881"/>
      <c r="K30" s="143" t="s">
        <v>1015</v>
      </c>
      <c r="L30" s="142">
        <v>64</v>
      </c>
      <c r="M30" s="855" t="s">
        <v>385</v>
      </c>
      <c r="N30" s="855"/>
      <c r="Q30"/>
      <c r="S30" s="855" t="s">
        <v>385</v>
      </c>
      <c r="T30" s="855"/>
      <c r="W30" s="143" t="s">
        <v>1014</v>
      </c>
      <c r="X30" s="142">
        <v>100.01</v>
      </c>
      <c r="Y30" s="880" t="s">
        <v>93</v>
      </c>
      <c r="Z30" s="880"/>
      <c r="AC30" s="142" t="s">
        <v>1087</v>
      </c>
      <c r="AD30" s="142">
        <v>65</v>
      </c>
      <c r="AE30" s="855" t="s">
        <v>385</v>
      </c>
      <c r="AF30" s="85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4" t="s">
        <v>1747</v>
      </c>
      <c r="FK30" s="87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  <c r="KE30">
        <v>32</v>
      </c>
    </row>
    <row r="31" spans="1:291" ht="12.75" customHeight="1" x14ac:dyDescent="0.2">
      <c r="A31" s="880" t="s">
        <v>93</v>
      </c>
      <c r="B31" s="880"/>
      <c r="E31" s="193" t="s">
        <v>1007</v>
      </c>
      <c r="F31" s="170"/>
      <c r="G31" s="880" t="s">
        <v>93</v>
      </c>
      <c r="H31" s="880"/>
      <c r="K31" s="143" t="s">
        <v>1014</v>
      </c>
      <c r="L31" s="142">
        <v>50.01</v>
      </c>
      <c r="M31" s="879" t="s">
        <v>1001</v>
      </c>
      <c r="N31" s="879"/>
      <c r="Q31" s="143" t="s">
        <v>1052</v>
      </c>
      <c r="R31" s="142">
        <v>26</v>
      </c>
      <c r="S31" s="879" t="s">
        <v>1001</v>
      </c>
      <c r="T31" s="879"/>
      <c r="W31"/>
      <c r="Y31" s="855" t="s">
        <v>385</v>
      </c>
      <c r="Z31" s="855"/>
      <c r="AC31" s="142" t="s">
        <v>1090</v>
      </c>
      <c r="AD31" s="142">
        <v>10</v>
      </c>
      <c r="AE31" s="879" t="s">
        <v>1001</v>
      </c>
      <c r="AF31" s="87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2904</v>
      </c>
      <c r="KB31" s="799" t="s">
        <v>93</v>
      </c>
    </row>
    <row r="32" spans="1:291" x14ac:dyDescent="0.2">
      <c r="A32" s="855" t="s">
        <v>385</v>
      </c>
      <c r="B32" s="855"/>
      <c r="E32" s="170"/>
      <c r="F32" s="170"/>
      <c r="G32" s="855" t="s">
        <v>385</v>
      </c>
      <c r="H32" s="855"/>
      <c r="K32"/>
      <c r="M32" s="876" t="s">
        <v>243</v>
      </c>
      <c r="N32" s="876"/>
      <c r="Q32" s="143" t="s">
        <v>1051</v>
      </c>
      <c r="R32" s="142">
        <v>55</v>
      </c>
      <c r="S32" s="876" t="s">
        <v>243</v>
      </c>
      <c r="T32" s="876"/>
      <c r="W32" s="243" t="s">
        <v>1072</v>
      </c>
      <c r="X32" s="243">
        <v>0</v>
      </c>
      <c r="Y32" s="879" t="s">
        <v>1001</v>
      </c>
      <c r="Z32" s="879"/>
      <c r="AE32" s="876" t="s">
        <v>243</v>
      </c>
      <c r="AF32" s="87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4" t="s">
        <v>1438</v>
      </c>
      <c r="DP32" s="88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2" t="s">
        <v>2171</v>
      </c>
      <c r="IO32" s="83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2890</v>
      </c>
      <c r="JY32" s="353">
        <v>0</v>
      </c>
      <c r="JZ32" s="409"/>
      <c r="KA32" s="543"/>
      <c r="KB32" s="799" t="s">
        <v>1034</v>
      </c>
    </row>
    <row r="33" spans="1:290" x14ac:dyDescent="0.2">
      <c r="A33" s="879" t="s">
        <v>1001</v>
      </c>
      <c r="B33" s="879"/>
      <c r="C33" s="3"/>
      <c r="D33" s="3"/>
      <c r="E33" s="246"/>
      <c r="F33" s="246"/>
      <c r="G33" s="879" t="s">
        <v>1001</v>
      </c>
      <c r="H33" s="879"/>
      <c r="K33" s="243" t="s">
        <v>1021</v>
      </c>
      <c r="L33" s="243"/>
      <c r="M33" s="882" t="s">
        <v>1034</v>
      </c>
      <c r="N33" s="882"/>
      <c r="Q33" s="143" t="s">
        <v>1016</v>
      </c>
      <c r="R33" s="142">
        <v>77.239999999999995</v>
      </c>
      <c r="S33" s="882" t="s">
        <v>1034</v>
      </c>
      <c r="T33" s="882"/>
      <c r="Y33" s="876" t="s">
        <v>243</v>
      </c>
      <c r="Z33" s="876"/>
      <c r="AC33" s="197" t="s">
        <v>1012</v>
      </c>
      <c r="AD33" s="142">
        <v>350</v>
      </c>
      <c r="AE33" s="882" t="s">
        <v>1034</v>
      </c>
      <c r="AF33" s="88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7" t="s">
        <v>1411</v>
      </c>
      <c r="DB33" s="88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76" t="s">
        <v>243</v>
      </c>
      <c r="B34" s="876"/>
      <c r="E34" s="170"/>
      <c r="F34" s="170"/>
      <c r="G34" s="876" t="s">
        <v>243</v>
      </c>
      <c r="H34" s="87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2" t="s">
        <v>1034</v>
      </c>
      <c r="Z34" s="88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2877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0" ht="14.25" customHeight="1" x14ac:dyDescent="0.25">
      <c r="A35" s="883" t="s">
        <v>342</v>
      </c>
      <c r="B35" s="883"/>
      <c r="E35" s="187" t="s">
        <v>368</v>
      </c>
      <c r="F35" s="170"/>
      <c r="G35" s="883" t="s">
        <v>342</v>
      </c>
      <c r="H35" s="88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2860</v>
      </c>
      <c r="KB35" s="799" t="s">
        <v>2767</v>
      </c>
    </row>
    <row r="36" spans="1:290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2886</v>
      </c>
      <c r="JU36" s="533">
        <v>139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9" t="s">
        <v>1536</v>
      </c>
      <c r="DT37" s="89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2900</v>
      </c>
      <c r="JU37" s="825">
        <v>5.35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2849</v>
      </c>
      <c r="JU38" s="784">
        <v>2.2000000000000002</v>
      </c>
      <c r="JZ38" s="799" t="s">
        <v>2908</v>
      </c>
      <c r="KA38" s="799">
        <v>31.001000000000001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2902</v>
      </c>
      <c r="JT39" s="786" t="s">
        <v>2875</v>
      </c>
      <c r="JU39" s="784">
        <v>89.39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4" t="s">
        <v>1438</v>
      </c>
      <c r="DJ40" s="88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2" t="s">
        <v>2171</v>
      </c>
      <c r="II40" s="83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2850</v>
      </c>
      <c r="JU40" s="784">
        <f>69.93+136.83</f>
        <v>206.76000000000002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2867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2856</v>
      </c>
      <c r="JU42" s="784">
        <v>89.8</v>
      </c>
    </row>
    <row r="43" spans="1:290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</row>
    <row r="44" spans="1:290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</row>
    <row r="45" spans="1:290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2905</v>
      </c>
      <c r="JU45" s="810">
        <v>27.83</v>
      </c>
    </row>
    <row r="46" spans="1:290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2880</v>
      </c>
      <c r="JU46" s="810">
        <v>8.61</v>
      </c>
    </row>
    <row r="47" spans="1:290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2881</v>
      </c>
      <c r="JU47" s="810">
        <v>19.46</v>
      </c>
    </row>
    <row r="48" spans="1:290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2895</v>
      </c>
      <c r="JT48" s="809" t="s">
        <v>2883</v>
      </c>
      <c r="JU48" s="811">
        <f>5.42+0.41+0.58+2.33+0.29+0.28+0.26+1.45+0.29+4.73+1.54</f>
        <v>17.579999999999998</v>
      </c>
    </row>
    <row r="49" spans="41:289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3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2896</v>
      </c>
      <c r="JT49" s="809" t="s">
        <v>2885</v>
      </c>
      <c r="JU49" s="812">
        <f>0.29*3</f>
        <v>0.86999999999999988</v>
      </c>
    </row>
    <row r="50" spans="41:289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3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2887</v>
      </c>
      <c r="JU50" s="811">
        <v>21.27</v>
      </c>
    </row>
    <row r="51" spans="41:289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3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2884</v>
      </c>
      <c r="JU51" s="815"/>
    </row>
    <row r="52" spans="41:289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3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89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2023-06-29T09:41:13Z</dcterms:modified>
</cp:coreProperties>
</file>