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67B8D069-47E3-4C8D-AF83-68AD0EF54B9E}" xr6:coauthVersionLast="41" xr6:coauthVersionMax="41" xr10:uidLastSave="{00000000-0000-0000-0000-000000000000}"/>
  <bookViews>
    <workbookView xWindow="5475" yWindow="3525" windowWidth="14415" windowHeight="1183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G5" i="1"/>
  <c r="D12" i="1" l="1"/>
  <c r="D10" i="1"/>
  <c r="D8" i="1"/>
  <c r="D6" i="1"/>
  <c r="D4" i="1"/>
  <c r="E4" i="1"/>
  <c r="I11" i="1"/>
  <c r="G11" i="1"/>
  <c r="G9" i="1"/>
  <c r="E10" i="1"/>
  <c r="E8" i="1"/>
  <c r="J5" i="1"/>
  <c r="E6" i="1"/>
  <c r="C6" i="1" l="1"/>
  <c r="C8" i="1" s="1"/>
  <c r="C10" i="1" s="1"/>
  <c r="C12" i="1" s="1"/>
</calcChain>
</file>

<file path=xl/sharedStrings.xml><?xml version="1.0" encoding="utf-8"?>
<sst xmlns="http://schemas.openxmlformats.org/spreadsheetml/2006/main" count="18" uniqueCount="17">
  <si>
    <t>month!!date</t>
  </si>
  <si>
    <t>cpf</t>
  </si>
  <si>
    <t>non-CPF</t>
  </si>
  <si>
    <t>my age</t>
  </si>
  <si>
    <t>sal/Y/k</t>
  </si>
  <si>
    <t>edu</t>
  </si>
  <si>
    <t>^ Assuming no more sal</t>
  </si>
  <si>
    <t>^ both kids edu done. Burn rate=&gt;3k/M</t>
  </si>
  <si>
    <t>7Y</t>
  </si>
  <si>
    <t>her age</t>
  </si>
  <si>
    <t>3Y</t>
  </si>
  <si>
    <t>4k/M</t>
  </si>
  <si>
    <t>burn/m</t>
  </si>
  <si>
    <t>&lt;-top up to ERS</t>
  </si>
  <si>
    <t>Background: https://tanbinvest.dreamhosters.com/21667/21nestegg-enuf2preempt-stressful-return2u-s/</t>
  </si>
  <si>
    <t>cpfLife/Y</t>
  </si>
  <si>
    <t>&lt;-optional top up for wife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</si>
</sst>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#,##0.0"/>
    <numFmt numFmtId="166" formatCode="mmm/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3" fontId="0" fillId="0" borderId="0" xfId="0" applyNumberFormat="1"/>
    <xf numFmtId="0" fontId="0" fillId="0" borderId="1" xfId="0" applyBorder="1"/>
    <xf numFmtId="3" fontId="0" fillId="0" borderId="1" xfId="0" applyNumberFormat="1" applyBorder="1"/>
    <xf numFmtId="164" fontId="0" fillId="0" borderId="1" xfId="0" applyNumberFormat="1" applyBorder="1"/>
    <xf numFmtId="17" fontId="0" fillId="0" borderId="1" xfId="0" applyNumberFormat="1" applyBorder="1"/>
    <xf numFmtId="165" fontId="0" fillId="0" borderId="1" xfId="0" applyNumberFormat="1" applyBorder="1"/>
    <xf numFmtId="166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17"/>
  <sheetViews>
    <sheetView tabSelected="1" workbookViewId="0">
      <selection activeCell="P9" sqref="P9"/>
    </sheetView>
  </sheetViews>
  <sheetFormatPr defaultRowHeight="15" x14ac:dyDescent="0.25"/>
  <cols>
    <col min="1" max="1" width="3.42578125" customWidth="1"/>
    <col min="2" max="2" width="3.7109375" bestFit="1" customWidth="1"/>
    <col min="3" max="3" width="8.42578125" style="1" bestFit="1" customWidth="1"/>
    <col min="4" max="4" width="7.5703125" style="1" bestFit="1" customWidth="1"/>
    <col min="5" max="5" width="7.42578125" bestFit="1" customWidth="1"/>
    <col min="6" max="6" width="12.28515625" bestFit="1" customWidth="1"/>
    <col min="7" max="7" width="5.140625" bestFit="1" customWidth="1"/>
    <col min="8" max="8" width="4.42578125" customWidth="1"/>
    <col min="9" max="9" width="8.85546875" bestFit="1" customWidth="1"/>
    <col min="10" max="10" width="7.28515625" customWidth="1"/>
  </cols>
  <sheetData>
    <row r="2" spans="2:10" x14ac:dyDescent="0.25">
      <c r="D2" s="5">
        <v>28672</v>
      </c>
      <c r="E2" s="5">
        <v>27030</v>
      </c>
      <c r="G2" s="2">
        <v>6</v>
      </c>
      <c r="H2" s="2"/>
      <c r="I2" s="2">
        <v>36</v>
      </c>
      <c r="J2" s="2">
        <v>100</v>
      </c>
    </row>
    <row r="3" spans="2:10" x14ac:dyDescent="0.25">
      <c r="B3" s="2" t="s">
        <v>1</v>
      </c>
      <c r="C3" s="3" t="s">
        <v>2</v>
      </c>
      <c r="D3" s="3" t="s">
        <v>9</v>
      </c>
      <c r="E3" s="2" t="s">
        <v>3</v>
      </c>
      <c r="F3" s="2" t="s">
        <v>0</v>
      </c>
      <c r="G3" s="2" t="s">
        <v>12</v>
      </c>
      <c r="H3" s="2"/>
      <c r="I3" s="2" t="s">
        <v>15</v>
      </c>
      <c r="J3" s="2" t="s">
        <v>4</v>
      </c>
    </row>
    <row r="4" spans="2:10" x14ac:dyDescent="0.25">
      <c r="B4" s="3"/>
      <c r="C4" s="3">
        <v>1120</v>
      </c>
      <c r="D4" s="6">
        <f>YEARFRAC($D$2,F4)</f>
        <v>43.416666666666664</v>
      </c>
      <c r="E4" s="4">
        <f>YEARFRAC($E$2,F4)</f>
        <v>47.916666666666664</v>
      </c>
      <c r="F4" s="7">
        <v>44531</v>
      </c>
      <c r="G4" s="3"/>
      <c r="H4" s="2"/>
      <c r="I4" s="2"/>
      <c r="J4" s="3"/>
    </row>
    <row r="5" spans="2:10" x14ac:dyDescent="0.25">
      <c r="B5" s="3"/>
      <c r="C5" s="3"/>
      <c r="D5" s="3"/>
      <c r="E5" s="2"/>
      <c r="F5" s="7" t="s">
        <v>8</v>
      </c>
      <c r="G5" s="3">
        <f>-DATEDIF(F4,F6, "m")*$G$2</f>
        <v>-504</v>
      </c>
      <c r="H5" s="2"/>
      <c r="I5" s="2"/>
      <c r="J5" s="3">
        <f>DATEDIF(F4,F6, "y")*$J$2</f>
        <v>700</v>
      </c>
    </row>
    <row r="6" spans="2:10" x14ac:dyDescent="0.25">
      <c r="B6" s="3"/>
      <c r="C6" s="3">
        <f>C4+SUM(G5:J5)</f>
        <v>1316</v>
      </c>
      <c r="D6" s="6">
        <f>YEARFRAC($D$2,F6)</f>
        <v>50.416666666666664</v>
      </c>
      <c r="E6" s="4">
        <f>YEARFRAC($E$2,F6)</f>
        <v>54.916666666666664</v>
      </c>
      <c r="F6" s="7">
        <v>47088</v>
      </c>
      <c r="G6" s="3"/>
      <c r="H6" s="2" t="s">
        <v>5</v>
      </c>
      <c r="I6" s="2"/>
      <c r="J6" s="3" t="s">
        <v>6</v>
      </c>
    </row>
    <row r="7" spans="2:10" x14ac:dyDescent="0.25">
      <c r="B7" s="3"/>
      <c r="C7" s="3"/>
      <c r="D7" s="3"/>
      <c r="E7" s="2"/>
      <c r="F7" s="7" t="s">
        <v>8</v>
      </c>
      <c r="G7" s="3">
        <f>-DATEDIF(F6,F8, "m")*$G$2</f>
        <v>-504</v>
      </c>
      <c r="H7" s="2">
        <v>-400</v>
      </c>
      <c r="I7" s="3">
        <v>-200</v>
      </c>
      <c r="J7" s="2" t="s">
        <v>13</v>
      </c>
    </row>
    <row r="8" spans="2:10" x14ac:dyDescent="0.25">
      <c r="B8" s="3"/>
      <c r="C8" s="3">
        <f>C6+SUM(G7:I7)</f>
        <v>212</v>
      </c>
      <c r="D8" s="6">
        <f>YEARFRAC($D$2,F8)</f>
        <v>57.416666666666664</v>
      </c>
      <c r="E8" s="4">
        <f>YEARFRAC($E$2,F8)</f>
        <v>61.916666666666664</v>
      </c>
      <c r="F8" s="7">
        <v>49644</v>
      </c>
      <c r="G8" s="3"/>
      <c r="H8" s="2" t="s">
        <v>7</v>
      </c>
      <c r="I8" s="3"/>
      <c r="J8" s="2"/>
    </row>
    <row r="9" spans="2:10" x14ac:dyDescent="0.25">
      <c r="B9" s="3"/>
      <c r="C9" s="3"/>
      <c r="D9" s="3"/>
      <c r="E9" s="2"/>
      <c r="F9" s="7" t="s">
        <v>10</v>
      </c>
      <c r="G9" s="3">
        <f>-DATEDIF(F8,F10, "m")*3</f>
        <v>-111</v>
      </c>
      <c r="H9" s="2"/>
      <c r="I9" s="3">
        <v>-100</v>
      </c>
      <c r="J9" s="2" t="s">
        <v>16</v>
      </c>
    </row>
    <row r="10" spans="2:10" x14ac:dyDescent="0.25">
      <c r="B10" s="3"/>
      <c r="C10" s="3">
        <f>C8+SUM(G9:I9)</f>
        <v>1</v>
      </c>
      <c r="D10" s="6">
        <f>YEARFRAC($D$2,F10)</f>
        <v>60.5</v>
      </c>
      <c r="E10" s="4">
        <f>YEARFRAC($E$2,F10)</f>
        <v>65</v>
      </c>
      <c r="F10" s="7">
        <v>50771</v>
      </c>
      <c r="G10" s="3"/>
      <c r="H10" s="2"/>
      <c r="I10" s="3"/>
      <c r="J10" s="2"/>
    </row>
    <row r="11" spans="2:10" x14ac:dyDescent="0.25">
      <c r="B11" s="3"/>
      <c r="C11" s="3"/>
      <c r="D11" s="3"/>
      <c r="E11" s="2"/>
      <c r="F11" s="7"/>
      <c r="G11" s="3">
        <f>-DATEDIF(F10,F12, "m")*3</f>
        <v>-162</v>
      </c>
      <c r="H11" s="2"/>
      <c r="I11" s="3">
        <f>DATEDIF(F10,F12, "m")*3</f>
        <v>162</v>
      </c>
      <c r="J11" s="2"/>
    </row>
    <row r="12" spans="2:10" x14ac:dyDescent="0.25">
      <c r="B12" s="3"/>
      <c r="C12" s="3">
        <f>C10+SUM(G11:I11)</f>
        <v>1</v>
      </c>
      <c r="D12" s="6">
        <f>YEARFRAC($D$2,F12)</f>
        <v>65</v>
      </c>
      <c r="E12" s="2"/>
      <c r="F12" s="7">
        <v>52413</v>
      </c>
      <c r="G12" s="3"/>
      <c r="H12" s="2"/>
      <c r="I12" s="3"/>
      <c r="J12" s="2"/>
    </row>
    <row r="13" spans="2:10" x14ac:dyDescent="0.25">
      <c r="B13" s="3"/>
      <c r="C13" s="3"/>
      <c r="D13" s="3"/>
      <c r="E13" s="2"/>
      <c r="F13" s="7"/>
      <c r="G13" s="3"/>
      <c r="H13" s="2"/>
      <c r="I13" s="3" t="s">
        <v>11</v>
      </c>
      <c r="J13" s="2"/>
    </row>
    <row r="14" spans="2:10" x14ac:dyDescent="0.25">
      <c r="B14" s="3"/>
      <c r="C14" s="3"/>
      <c r="D14" s="3"/>
      <c r="E14" s="2"/>
      <c r="F14" s="7"/>
      <c r="G14" s="3"/>
      <c r="H14" s="2"/>
      <c r="I14" s="3"/>
      <c r="J14" s="2"/>
    </row>
    <row r="15" spans="2:10" x14ac:dyDescent="0.25">
      <c r="B15" s="1"/>
      <c r="G15" s="1"/>
      <c r="I15" s="1"/>
    </row>
    <row r="16" spans="2:10" x14ac:dyDescent="0.25">
      <c r="B16" s="1" t="s">
        <v>14</v>
      </c>
      <c r="G16" s="1"/>
      <c r="I16" s="1"/>
    </row>
    <row r="17" spans="2:9" x14ac:dyDescent="0.25">
      <c r="B17" s="1"/>
      <c r="G17" s="1"/>
      <c r="I17" s="1"/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2024-06-01T17:24:30Z</dcterms:modified>
</cp:coreProperties>
</file>