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1D5B9B8-A2A2-4EB7-A4FC-9CF4C8B55EFD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K12" i="32" l="1"/>
  <c r="KK20" i="32" l="1"/>
  <c r="KM15" i="32" l="1"/>
  <c r="KM24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5" i="32" l="1"/>
  <c r="KO4" i="32" s="1"/>
  <c r="KO2" i="32" s="1"/>
  <c r="KK18" i="32"/>
  <c r="KI7" i="32" l="1"/>
  <c r="KK34" i="32" l="1"/>
  <c r="KM14" i="32" l="1"/>
  <c r="KK35" i="32" l="1"/>
  <c r="KK31" i="32"/>
  <c r="KE30" i="32"/>
  <c r="KK2" i="32" l="1"/>
  <c r="KM35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<sst xmlns="http://schemas.openxmlformats.org/spreadsheetml/2006/main" count="7552" uniqueCount="3110">
  <si>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</si>
  <si>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</si>
  <si>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</si>
  <si>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</si>
  <si>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</si>
  <si>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</si>
  <si>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</si>
  <si>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</si>
  <si>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</si>
  <si>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</si>
  <si>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</si>
  <si>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</si>
  <si>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</si>
  <si>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</si>
  <si>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</si>
  <si>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</si>
  <si>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</si>
  <si>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</si>
  <si>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</si>
  <si>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</si>
  <si>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</si>
  <si>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</si>
  <si>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</si>
  <si>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</si>
  <si>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</si>
  <si>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</si>
  <si>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</si>
  <si>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</si>
  <si>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</si>
  <si>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</si>
  <si>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</si>
  <si>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</si>
  <si>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</si>
  <si>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</si>
  <si>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</si>
  <si>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</si>
  <si>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</si>
  <si>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</si>
  <si>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</si>
  <si>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</si>
  <si>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</si>
  <si>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</si>
  <si>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</si>
  <si>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</si>
  <si>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</si>
  <si>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</si>
  <si>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</si>
  <si>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</si>
  <si>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</si>
  <si>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</si>
  <si>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</si>
  <si>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</si>
  <si>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</si>
  <si>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</si>
  <si>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</si>
  <si>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</si>
  <si>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</si>
  <si>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</si>
  <si>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</si>
  <si>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</si>
  <si>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</si>
  <si>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</si>
  <si>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</si>
  <si>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</si>
  <si>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</si>
  <si>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</si>
  <si>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</si>
  <si>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</si>
  <si>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</si>
  <si>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</si>
  <si>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</si>
  <si>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</si>
  <si>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</si>
  <si>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</si>
  <si>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</si>
  <si>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</si>
  <si>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</si>
  <si>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</si>
  <si>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</si>
  <si>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</si>
  <si>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</si>
  <si>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</si>
  <si>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</si>
  <si>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</si>
  <si>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</si>
  <si>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</si>
  <si>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</si>
  <si>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</si>
  <si>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</si>
  <si>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</si>
  <si>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</si>
  <si>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</si>
  <si>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</si>
  <si>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</si>
  <si>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</si>
  <si>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</si>
  <si>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</si>
  <si>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</si>
  <si>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</si>
  <si>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</si>
  <si>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</si>
  <si>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</si>
  <si>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</si>
  <si>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</si>
  <si>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</si>
  <si>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</si>
  <si>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</si>
  <si>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</si>
  <si>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</si>
  <si>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</si>
  <si>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</si>
  <si>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</si>
  <si>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</si>
  <si>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</si>
  <si>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</si>
  <si>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</si>
  <si>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</si>
  <si>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</si>
  <si>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</si>
  <si>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</si>
  <si>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</si>
  <si>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</si>
  <si>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</si>
  <si>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</si>
  <si>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</si>
  <si>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</si>
  <si>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</si>
  <si>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</si>
  <si>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</si>
  <si>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</si>
  <si>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</si>
  <si>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</si>
  <si>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</si>
  <si>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</si>
  <si>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</si>
  <si>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</si>
  <si>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</si>
  <si>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</si>
  <si>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</si>
  <si>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</si>
  <si>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</si>
  <si>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</si>
  <si>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</si>
  <si>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</si>
  <si>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</si>
  <si>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</si>
  <si>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</si>
  <si>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</si>
  <si>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</si>
  <si>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</si>
  <si>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</si>
  <si>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</si>
  <si>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</si>
  <si>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</si>
  <si>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</si>
  <si>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</si>
  <si>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</si>
  <si>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</si>
  <si>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</si>
  <si>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</si>
  <si>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</si>
  <si>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</si>
  <si>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</si>
  <si>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</si>
  <si>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</si>
  <si>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</si>
  <si>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</si>
  <si>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</si>
  <si>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</si>
  <si>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</si>
  <si>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</si>
  <si>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</si>
  <si>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</si>
  <si>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</si>
  <si>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</si>
  <si>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</si>
  <si>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</si>
  <si>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</si>
  <si>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</si>
  <si>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</si>
  <si>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</si>
  <si>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</si>
  <si>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</si>
  <si>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</si>
  <si>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</si>
  <si>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</si>
  <si>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</si>
  <si>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</si>
  <si>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</si>
  <si>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</si>
  <si>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</si>
  <si>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</si>
  <si>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</si>
  <si>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</si>
  <si>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</si>
  <si>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</si>
  <si>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</si>
  <si>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</si>
  <si>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</si>
  <si>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</si>
  <si>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</si>
  <si>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</si>
  <si>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</si>
  <si>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</si>
  <si>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</si>
  <si>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</si>
  <si>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</si>
  <si>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</si>
  <si>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</si>
  <si>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</si>
  <si>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</si>
  <si>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</si>
  <si>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</si>
  <si>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</si>
  <si>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</si>
  <si>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</si>
  <si>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</si>
  <si>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</si>
  <si>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</si>
  <si>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</si>
  <si>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</si>
  <si>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</si>
  <si>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</si>
  <si>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</si>
  <si>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</si>
  <si>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</si>
  <si>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</si>
  <si>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</si>
  <si>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</si>
  <si>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</si>
  <si>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</si>
  <si>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</si>
  <si>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</si>
  <si>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</si>
  <si>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</si>
  <si>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</si>
  <si>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</si>
  <si>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</si>
  <si>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</si>
  <si>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</si>
  <si>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</si>
  <si>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</si>
  <si>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</si>
  <si>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</si>
  <si>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</si>
  <si>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</si>
  <si>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</si>
  <si>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</si>
  <si>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</si>
  <si>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</si>
  <si>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</si>
  <si>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</si>
  <si>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</si>
  <si>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</si>
  <si>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</si>
  <si>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</si>
  <si>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</si>
  <si>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</si>
  <si>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</si>
  <si>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</si>
  <si>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</si>
  <si>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</si>
  <si>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</si>
  <si>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</si>
  <si>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</si>
  <si>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</si>
  <si>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</si>
  <si>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</si>
  <si>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</si>
  <si>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</si>
  <si>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</si>
  <si>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</si>
  <si>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</si>
  <si>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</si>
  <si>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</si>
  <si>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</si>
  <si>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</si>
  <si>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</si>
  <si>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</si>
  <si>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</si>
  <si>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</si>
  <si>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</si>
  <si>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</si>
  <si>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</si>
  <si>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</si>
  <si>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</si>
  <si>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</si>
  <si>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</si>
  <si>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</si>
  <si>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</si>
  <si>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</si>
  <si>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</si>
  <si>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</si>
  <si>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</si>
  <si>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</si>
  <si>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</si>
  <si>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</si>
  <si>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</si>
  <si>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</si>
  <si>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</si>
  <si>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</si>
  <si>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</si>
  <si>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</si>
  <si>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</si>
  <si>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</si>
  <si>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</si>
  <si>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</si>
  <si>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</si>
  <si>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</si>
  <si>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</si>
  <si>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</si>
  <si>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</si>
  <si>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</si>
  <si>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</si>
  <si>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</si>
  <si>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</si>
  <si>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</si>
  <si>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</si>
  <si>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</si>
  <si>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</si>
  <si>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</si>
  <si>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</si>
  <si>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</si>
  <si>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</si>
  <si>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</si>
  <si>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</si>
  <si>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</si>
  <si>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</si>
  <si>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</si>
  <si>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</si>
  <si>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</si>
  <si>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</si>
  <si>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</si>
  <si>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</si>
  <si>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</si>
  <si>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</si>
  <si>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</si>
  <si>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</si>
  <si>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</si>
  <si>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</si>
  <si>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</si>
  <si>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</si>
  <si>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</si>
  <si>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</si>
  <si>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</si>
  <si>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</si>
  <si>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</si>
  <si>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</si>
  <si>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</si>
  <si>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</si>
  <si>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</si>
  <si>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</si>
  <si>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</si>
  <si>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</si>
  <si>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</si>
  <si>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</si>
  <si>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</si>
  <si>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</si>
  <si>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</si>
  <si>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</si>
  <si>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</si>
  <si>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</si>
  <si>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</si>
  <si>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</si>
  <si>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</si>
  <si>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</si>
  <si>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</si>
  <si>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</si>
  <si>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</si>
  <si>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</si>
  <si>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</si>
  <si>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</si>
  <si>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</si>
  <si>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</si>
  <si>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</si>
  <si>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</si>
  <si>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</si>
  <si>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</si>
  <si>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</si>
  <si>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</si>
  <si>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</si>
  <si>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</si>
  <si>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</si>
  <si>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</si>
  <si>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</si>
  <si>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</si>
  <si>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</si>
  <si>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</si>
  <si>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</si>
  <si>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</si>
  <si>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</si>
  <si>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</si>
  <si>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</si>
  <si>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</si>
  <si>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</si>
  <si>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</si>
  <si>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</si>
  <si>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</si>
  <si>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</si>
  <si>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</si>
  <si>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</si>
  <si>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</si>
  <si>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</si>
  <si>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</si>
  <si>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</si>
  <si>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</si>
  <si>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</si>
  <si>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</si>
  <si>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</si>
  <si>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</si>
  <si>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</si>
  <si>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</si>
  <si>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</si>
  <si>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</si>
  <si>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</si>
  <si>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</si>
  <si>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</si>
  <si>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</si>
  <si>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</si>
  <si>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</si>
  <si>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</si>
  <si>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</si>
  <si>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</si>
  <si>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</si>
  <si>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</si>
  <si>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</si>
  <si>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</si>
  <si>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</si>
  <si>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</si>
  <si>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</si>
  <si>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</si>
  <si>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</si>
  <si>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</si>
  <si>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</si>
  <si>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</si>
  <si>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</si>
  <si>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</si>
  <si>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</si>
  <si>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</si>
  <si>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</si>
  <si>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</si>
  <si>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</si>
  <si>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</si>
  <si>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</si>
  <si>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</si>
  <si>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</si>
  <si>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</si>
  <si>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</si>
  <si>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</si>
  <si>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</si>
  <si>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</si>
  <si>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</si>
  <si>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</si>
  <si>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</si>
  <si>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</si>
  <si>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</si>
  <si>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</si>
  <si>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</si>
  <si>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</si>
  <si>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</si>
  <si>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</si>
  <si>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</si>
  <si>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</si>
  <si>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</si>
  <si>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</si>
  <si>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</si>
  <si>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</si>
  <si>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</si>
  <si>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</si>
  <si>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</si>
  <si>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</si>
  <si>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</si>
  <si>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</si>
  <si>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</si>
  <si>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</si>
  <si>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</si>
  <si>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</si>
  <si>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</si>
  <si>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</si>
  <si>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</si>
  <si>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</si>
  <si>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</si>
  <si>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</si>
  <si>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</si>
  <si>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</si>
  <si>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</si>
  <si>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</si>
  <si>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</si>
  <si>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</si>
  <si>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</si>
  <si>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</si>
  <si>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</si>
  <si>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</si>
  <si>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</si>
  <si>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</si>
  <si>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</si>
  <si>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</si>
  <si>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</si>
  <si>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</si>
  <si>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</si>
  <si>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</si>
  <si>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</si>
  <si>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</si>
  <si>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</si>
  <si>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</si>
  <si>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</si>
  <si>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</si>
  <si>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</si>
  <si>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</si>
  <si>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</si>
  <si>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</si>
  <si>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</si>
  <si>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</si>
  <si>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</si>
  <si>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</si>
  <si>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</si>
  <si>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</si>
  <si>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</si>
  <si>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</si>
  <si>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</si>
  <si>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</si>
  <si>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</si>
  <si>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</si>
  <si>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</si>
  <si>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</si>
  <si>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</si>
  <si>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</si>
  <si>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</si>
  <si>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</si>
  <si>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</si>
  <si>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</si>
  <si>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</si>
  <si>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</si>
  <si>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</si>
  <si>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</si>
  <si>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</si>
  <si>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</si>
  <si>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</si>
  <si>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</si>
  <si>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</si>
  <si>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</si>
  <si>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</si>
  <si>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</si>
  <si>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</si>
  <si>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</si>
  <si>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</si>
  <si>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</si>
  <si>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</si>
  <si>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</si>
  <si>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</si>
  <si>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</si>
  <si>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</si>
  <si>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</si>
  <si>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</si>
  <si>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</si>
  <si>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</si>
  <si>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</si>
  <si>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</si>
  <si>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</si>
  <si>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</si>
  <si>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</si>
  <si>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</si>
  <si>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</si>
  <si>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</si>
  <si>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</si>
  <si>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</si>
  <si>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</si>
  <si>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</si>
  <si>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</si>
  <si>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</si>
  <si>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</si>
  <si>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</si>
  <si>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</si>
  <si>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</si>
  <si>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</si>
  <si>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</si>
  <si>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</si>
  <si>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</si>
  <si>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</si>
  <si>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</si>
  <si>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</si>
  <si>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</si>
  <si>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</si>
  <si>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</si>
  <si>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</si>
  <si>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</si>
  <si>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</si>
  <si>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</si>
  <si>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</si>
  <si>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</si>
  <si>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</si>
  <si>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</si>
  <si>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</si>
  <si>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</si>
  <si>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</si>
  <si>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</si>
  <si>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</si>
  <si>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</si>
  <si>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</si>
  <si>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</si>
  <si>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</si>
  <si>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</si>
  <si>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</si>
  <si>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</si>
  <si>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</si>
  <si>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</si>
  <si>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</si>
  <si>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</si>
  <si>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</si>
  <si>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</si>
  <si>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</si>
  <si>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</si>
  <si>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</si>
  <si>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</si>
  <si>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</si>
  <si>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</si>
  <si>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</si>
  <si>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</si>
  <si>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</si>
  <si>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</si>
  <si>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</si>
  <si>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</si>
  <si>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</si>
  <si>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</si>
  <si>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</si>
  <si>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</si>
  <si>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</si>
  <si>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</si>
  <si>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</si>
  <si>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</si>
  <si>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</si>
  <si>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</si>
  <si>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</si>
  <si>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</si>
  <si>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</si>
  <si>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</si>
  <si>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</si>
  <si>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</si>
  <si>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</si>
  <si>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</si>
  <si>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</si>
  <si>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</si>
  <si>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</si>
  <si>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</si>
  <si>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</si>
  <si>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</si>
  <si>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</si>
  <si>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</si>
  <si>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</si>
  <si>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</si>
  <si>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</si>
  <si>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</si>
  <si>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</si>
  <si>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</si>
  <si>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</si>
  <si>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</si>
  <si>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</si>
  <si>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</si>
  <si>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</si>
  <si>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</si>
  <si>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</si>
  <si>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</si>
  <si>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</si>
  <si>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</si>
  <si>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</si>
  <si>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</si>
  <si>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</si>
  <si>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</si>
  <si>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</si>
  <si>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</si>
  <si>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</si>
  <si>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</si>
  <si>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</si>
  <si>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</si>
  <si>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</si>
  <si>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</si>
  <si>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</si>
  <si>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</si>
  <si>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</si>
  <si>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</si>
  <si>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</si>
  <si>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</si>
  <si>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</si>
  <si>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</si>
  <si>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</si>
  <si>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</si>
  <si>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</si>
  <si>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</si>
  <si>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</si>
  <si>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</si>
  <si>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</si>
  <si>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</si>
  <si>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</si>
  <si>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</si>
  <si>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</si>
  <si>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</si>
  <si>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</si>
  <si>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</si>
  <si>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</si>
  <si>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</si>
  <si>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</si>
  <si>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</si>
  <si>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</si>
  <si>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</si>
  <si>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</si>
  <si>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</si>
  <si>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</si>
  <si>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</si>
  <si>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</si>
  <si>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</si>
  <si>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</si>
  <si>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</si>
  <si>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</si>
  <si>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</si>
  <si>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</si>
  <si>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</si>
  <si>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</si>
  <si>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</si>
  <si>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</si>
  <si>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</si>
  <si>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</si>
  <si>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</si>
  <si>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</si>
  <si>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</si>
  <si>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</si>
  <si>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</si>
  <si>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</si>
  <si>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</si>
  <si>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</si>
  <si>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</si>
  <si>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</si>
  <si>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</si>
  <si>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</si>
  <si>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</si>
  <si>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</si>
  <si>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</si>
  <si>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</si>
  <si>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</si>
  <si>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</si>
  <si>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</si>
  <si>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</si>
  <si>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</si>
  <si>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</si>
  <si>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</si>
  <si>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</si>
  <si>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</si>
  <si>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</si>
  <si>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</si>
  <si>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</si>
  <si>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</si>
  <si>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</si>
  <si>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</si>
  <si>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</si>
  <si>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</si>
  <si>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</si>
  <si>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</si>
  <si>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</si>
  <si>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</si>
  <si>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</si>
  <si>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</si>
  <si>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</si>
  <si>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</si>
  <si>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</si>
  <si>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</si>
  <si>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</si>
  <si>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</si>
  <si>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</si>
  <si>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</si>
  <si>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</si>
  <si>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</si>
  <si>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</si>
  <si>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</si>
  <si>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</si>
  <si>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</si>
  <si>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</si>
  <si>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</si>
  <si>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</si>
  <si>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</si>
  <si>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</si>
  <si>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</si>
  <si>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</si>
  <si>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</si>
  <si>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</si>
  <si>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</si>
  <si>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</si>
  <si>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</si>
  <si>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</si>
  <si>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</si>
  <si>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</si>
  <si>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</si>
  <si>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</si>
  <si>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</si>
  <si>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</si>
  <si>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</si>
  <si>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</si>
  <si>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</si>
  <si>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</si>
  <si>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</si>
  <si>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</si>
  <si>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</si>
  <si>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</si>
  <si>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</si>
  <si>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</si>
  <si>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</si>
  <si>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</si>
  <si>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</si>
  <si>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</si>
  <si>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</si>
  <si>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</si>
  <si>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</si>
  <si>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</si>
  <si>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</si>
  <si>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</si>
  <si>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</si>
  <si>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</si>
  <si>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</si>
  <si>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</si>
  <si>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</si>
  <si>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</si>
  <si>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</si>
  <si>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</si>
  <si>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</si>
  <si>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</si>
  <si>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</si>
  <si>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</si>
  <si>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</si>
  <si>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</si>
  <si>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</si>
  <si>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</si>
  <si>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</si>
  <si>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</si>
  <si>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</si>
  <si>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</si>
  <si>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</si>
  <si>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</si>
  <si>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</si>
  <si>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</si>
  <si>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</si>
  <si>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</si>
  <si>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</si>
  <si>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</si>
  <si>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</si>
  <si>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</si>
  <si>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</si>
  <si>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</si>
  <si>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</si>
  <si>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</si>
  <si>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</si>
  <si>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</si>
  <si>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</si>
  <si>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</si>
  <si>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</si>
  <si>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</si>
  <si>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</si>
  <si>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</si>
  <si>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</si>
  <si>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</si>
  <si>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</si>
  <si>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</si>
  <si>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</si>
  <si>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</si>
  <si>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</si>
  <si>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</si>
  <si>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</si>
  <si>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</si>
  <si>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</si>
  <si>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</si>
  <si>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</si>
  <si>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</si>
  <si>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</si>
  <si>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</si>
  <si>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</si>
  <si>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</si>
  <si>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</si>
  <si>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</si>
  <si>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</si>
  <si>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</si>
  <si>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</si>
  <si>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</si>
  <si>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</si>
  <si>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</si>
  <si>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</si>
  <si>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</si>
  <si>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</si>
  <si>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</si>
  <si>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</si>
  <si>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</si>
  <si>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</si>
  <si>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</si>
  <si>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</si>
  <si>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</si>
  <si>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</si>
  <si>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</si>
  <si>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</si>
  <si>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</si>
  <si>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</si>
  <si>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</si>
  <si>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</si>
  <si>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</si>
  <si>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</si>
  <si>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</si>
  <si>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</si>
  <si>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</si>
  <si>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</si>
  <si>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</si>
  <si>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</si>
  <si>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</si>
  <si>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</si>
  <si>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</si>
  <si>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</si>
  <si>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</si>
  <si>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</si>
  <si>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</si>
  <si>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</si>
  <si>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</si>
  <si>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</si>
  <si>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</si>
  <si>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</si>
  <si>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</si>
  <si>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</si>
  <si>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</si>
  <si>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</si>
  <si>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</si>
  <si>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</si>
  <si>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</si>
  <si>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</si>
  <si>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</si>
  <si>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</si>
  <si>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</si>
  <si>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</si>
  <si>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</si>
  <si>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</si>
  <si>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</si>
  <si>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</si>
  <si>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</si>
  <si>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</si>
  <si>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</si>
  <si>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</si>
  <si>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</si>
  <si>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</si>
  <si>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</si>
  <si>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</si>
  <si>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</si>
  <si>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</si>
  <si>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</si>
  <si>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</si>
  <si>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</si>
  <si>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</si>
  <si>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</si>
  <si>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</si>
  <si>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</si>
  <si>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</si>
  <si>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</si>
  <si>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</si>
  <si>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</si>
  <si>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</si>
  <si>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</si>
  <si>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</si>
  <si>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</si>
  <si>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</si>
  <si>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</si>
  <si>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</si>
  <si>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</si>
  <si>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</si>
  <si>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</si>
  <si>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</si>
  <si>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</si>
  <si>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</si>
  <si>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</si>
  <si>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</si>
  <si>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</si>
  <si>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</si>
  <si>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</si>
  <si>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</si>
  <si>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</si>
  <si>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</si>
  <si>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</si>
  <si>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</si>
  <si>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</si>
  <si>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</si>
  <si>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</si>
  <si>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</si>
  <si>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</si>
  <si>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</si>
  <si>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</si>
  <si>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</si>
  <si>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</si>
  <si>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</si>
  <si>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</si>
  <si>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</si>
  <si>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</si>
  <si>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</si>
  <si>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</si>
  <si>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</si>
  <si>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</si>
  <si>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</si>
  <si>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</si>
  <si>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</si>
  <si>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</si>
  <si>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</si>
  <si>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</si>
  <si>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</si>
  <si>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</si>
  <si>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</si>
  <si>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</si>
  <si>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</si>
  <si>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</si>
  <si>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</si>
  <si>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</si>
  <si>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</si>
  <si>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</si>
  <si>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</si>
  <si>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</si>
  <si>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</si>
  <si>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</si>
  <si>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</si>
  <si>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</si>
  <si>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</si>
  <si>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</si>
  <si>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</si>
  <si>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</si>
  <si>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</si>
  <si>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</si>
  <si>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</si>
  <si>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</si>
  <si>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</si>
  <si>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</si>
  <si>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</si>
  <si>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</si>
  <si>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</si>
  <si>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</si>
  <si>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</si>
  <si>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</si>
  <si>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</si>
  <si>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</si>
  <si>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</si>
  <si>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</si>
  <si>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</si>
  <si>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</si>
  <si>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</si>
  <si>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</si>
  <si>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</si>
  <si>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</si>
  <si>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</si>
  <si>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</si>
  <si>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</si>
  <si>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</si>
  <si>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</si>
  <si>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</si>
  <si>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</si>
  <si>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</si>
  <si>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</si>
  <si>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</si>
  <si>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</si>
  <si>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</si>
  <si>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</si>
  <si>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</si>
  <si>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</si>
  <si>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</si>
  <si>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</si>
  <si>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</si>
  <si>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</si>
  <si>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</si>
  <si>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</si>
  <si>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</si>
  <si>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</si>
  <si>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</si>
  <si>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</si>
  <si>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</si>
  <si>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</si>
  <si>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</si>
  <si>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</si>
  <si>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</si>
  <si>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</si>
  <si>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</si>
  <si>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</si>
  <si>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</si>
  <si>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</si>
  <si>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</si>
  <si>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</si>
  <si>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</si>
  <si>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</si>
  <si>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</si>
  <si>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</si>
  <si>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</si>
  <si>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</si>
  <si>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</si>
  <si>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</si>
  <si>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</si>
  <si>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</si>
  <si>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</si>
  <si>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</si>
  <si>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</si>
  <si>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</si>
  <si>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</si>
  <si>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</si>
  <si>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</si>
  <si>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</si>
  <si>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</si>
  <si>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</si>
  <si>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</si>
  <si>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</si>
  <si>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</si>
  <si>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</si>
  <si>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</si>
  <si>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</si>
  <si>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</si>
  <si>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</si>
  <si>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</si>
  <si>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</si>
  <si>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</si>
  <si>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</si>
  <si>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</si>
  <si>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</si>
  <si>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</si>
  <si>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</si>
  <si>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</si>
  <si>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</si>
  <si>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</si>
  <si>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</si>
  <si>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</si>
  <si>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</si>
  <si>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</si>
  <si>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</si>
  <si>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</si>
  <si>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</si>
  <si>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</si>
  <si>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</si>
  <si>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</si>
  <si>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</si>
  <si>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</si>
  <si>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</si>
  <si>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</si>
  <si>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</si>
  <si>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</si>
  <si>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</si>
  <si>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</si>
  <si>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</si>
  <si>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</si>
  <si>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</si>
  <si>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</si>
  <si>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</si>
  <si>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</si>
  <si>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</si>
  <si>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</si>
  <si>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</si>
  <si>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</si>
  <si>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</si>
  <si>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</si>
  <si>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</si>
  <si>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</si>
  <si>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</si>
  <si>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</si>
  <si>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</si>
  <si>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</si>
  <si>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</si>
  <si>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</si>
  <si>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</si>
  <si>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</si>
  <si>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</si>
  <si>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</si>
  <si>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</si>
  <si>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</si>
  <si>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</si>
  <si>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</si>
  <si>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</si>
  <si>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</si>
  <si>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</si>
  <si>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</si>
  <si>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</si>
  <si>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</si>
  <si>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</si>
  <si>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</si>
  <si>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</si>
  <si>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</si>
  <si>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</si>
  <si>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</si>
  <si>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</si>
  <si>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</si>
  <si>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</si>
  <si>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</si>
  <si>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</si>
  <si>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</si>
  <si>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</si>
  <si>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</si>
  <si>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</si>
  <si>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</si>
  <si>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</si>
  <si>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</si>
  <si>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</si>
  <si>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</si>
  <si>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</si>
  <si>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</si>
  <si>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</si>
  <si>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</si>
  <si>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</si>
  <si>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</si>
  <si>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</si>
  <si>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</si>
  <si>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</si>
  <si>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</si>
  <si>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</si>
  <si>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</si>
  <si>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</si>
  <si>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</si>
  <si>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</si>
  <si>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</si>
  <si>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</si>
  <si>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</si>
  <si>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</si>
  <si>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</si>
  <si>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</si>
  <si>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</si>
  <si>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</si>
  <si>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</si>
  <si>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</si>
  <si>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</si>
  <si>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</si>
  <si>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</si>
  <si>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</si>
  <si>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</si>
  <si>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</si>
  <si>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</si>
  <si>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</si>
  <si>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</si>
  <si>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</si>
  <si>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</si>
  <si>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</si>
  <si>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</si>
  <si>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</si>
  <si>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</si>
  <si>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</si>
  <si>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</si>
  <si>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</si>
  <si>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</si>
  <si>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</si>
  <si>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</si>
  <si>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</si>
  <si>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</si>
  <si>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</si>
  <si>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</si>
  <si>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</si>
  <si>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</si>
  <si>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</si>
  <si>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</si>
  <si>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</si>
  <si>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</si>
  <si>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</si>
  <si>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</si>
  <si>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</si>
  <si>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</si>
  <si>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</si>
  <si>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</si>
  <si>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</si>
  <si>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</si>
  <si>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</si>
  <si>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</si>
  <si>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</si>
  <si>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</si>
  <si>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</si>
  <si>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</si>
  <si>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</si>
  <si>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</si>
  <si>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</si>
  <si>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</si>
  <si>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</si>
  <si>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</si>
  <si>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</si>
  <si>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</si>
  <si>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</si>
  <si>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</si>
  <si>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</si>
  <si>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</si>
  <si>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</si>
  <si>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</si>
  <si>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</si>
  <si>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</si>
  <si>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</si>
  <si>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</si>
  <si>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</si>
  <si>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</si>
  <si>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</si>
  <si>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</si>
  <si>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</si>
  <si>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</si>
  <si>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</si>
  <si>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</si>
  <si>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</si>
  <si>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</si>
  <si>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</si>
  <si>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</si>
  <si>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</si>
  <si>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</si>
  <si>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</si>
  <si>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</si>
  <si>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</si>
  <si>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</si>
  <si>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</si>
  <si>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</si>
  <si>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</si>
  <si>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</si>
  <si>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</si>
  <si>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</si>
  <si>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</si>
  <si>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</si>
  <si>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</si>
  <si>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</si>
  <si>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</si>
  <si>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</si>
  <si>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</si>
  <si>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</si>
  <si>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</si>
  <si>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</si>
  <si>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</si>
  <si>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</si>
  <si>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</si>
  <si>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</si>
  <si>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</si>
  <si>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</si>
  <si>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</si>
  <si>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</si>
  <si>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</si>
  <si>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</si>
  <si>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</si>
  <si>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</si>
  <si>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</si>
  <si>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</si>
  <si>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</si>
  <si>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</si>
  <si>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</si>
  <si>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</si>
  <si>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</si>
  <si>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</si>
  <si>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</si>
  <si>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</si>
  <si>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</si>
  <si>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</si>
  <si>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</si>
  <si>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</si>
  <si>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</si>
  <si>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</si>
  <si>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</si>
  <si>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</si>
  <si>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</si>
  <si>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</si>
  <si>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</si>
  <si>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</si>
  <si>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</si>
  <si>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</si>
  <si>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</si>
  <si>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</si>
  <si>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</si>
  <si>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</si>
  <si>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</si>
  <si>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</si>
  <si>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</si>
  <si>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</si>
  <si>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</si>
  <si>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</si>
  <si>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</si>
  <si>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</si>
  <si>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</si>
  <si>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</si>
  <si>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</si>
  <si>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</si>
  <si>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</si>
  <si>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</si>
  <si>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</si>
  <si>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</si>
  <si>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</si>
  <si>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</si>
  <si>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</si>
  <si>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</si>
  <si>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</si>
  <si>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</si>
  <si>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</si>
  <si>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</si>
  <si>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</si>
  <si>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</si>
  <si>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</si>
  <si>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</si>
  <si>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</si>
  <si>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</si>
  <si>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</si>
  <si>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</si>
  <si>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</si>
  <si>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</si>
  <si>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</si>
  <si>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</si>
  <si>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</si>
  <si>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</si>
  <si>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</si>
  <si>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</si>
  <si>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</si>
  <si>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</si>
  <si>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</si>
  <si>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</si>
  <si>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</si>
  <si>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</si>
  <si>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</si>
  <si>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</si>
  <si>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</si>
  <si>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</si>
  <si>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</si>
  <si>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</si>
  <si>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</si>
  <si>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</si>
  <si>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</si>
  <si>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</si>
  <si>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</si>
  <si>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</si>
  <si>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</si>
  <si>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</si>
  <si>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</si>
  <si>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</si>
  <si>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</si>
  <si>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</si>
  <si>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</si>
  <si>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</si>
  <si>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</si>
  <si>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</si>
  <si>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</si>
  <si>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</si>
  <si>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</si>
  <si>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</si>
  <si>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</si>
  <si>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</si>
  <si>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</si>
  <si>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</si>
  <si>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</si>
  <si>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</si>
  <si>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</si>
  <si>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</si>
  <si>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</si>
  <si>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</si>
  <si>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</si>
  <si>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</si>
  <si>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</si>
  <si>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</si>
  <si>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</si>
  <si>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</si>
  <si>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</si>
  <si>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</si>
  <si>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</si>
  <si>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</si>
  <si>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</si>
  <si>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</si>
  <si>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</si>
  <si>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</si>
  <si>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</si>
  <si>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</si>
  <si>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</si>
  <si>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</si>
  <si>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</si>
  <si>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</si>
  <si>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</si>
  <si>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</si>
  <si>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</si>
  <si>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</si>
  <si>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</si>
  <si>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</si>
  <si>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</si>
  <si>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</si>
  <si>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</si>
  <si>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</si>
  <si>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</si>
  <si>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</si>
  <si>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</si>
  <si>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</si>
  <si>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</si>
  <si>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</si>
  <si>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</si>
  <si>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</si>
  <si>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</si>
  <si>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</si>
  <si>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</si>
  <si>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</si>
  <si>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</si>
  <si>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</si>
  <si>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</si>
  <si>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</si>
  <si>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</si>
  <si>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</si>
  <si>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</si>
  <si>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</si>
  <si>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</si>
  <si>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</si>
  <si>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</si>
  <si>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</si>
  <si>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</si>
  <si>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</si>
  <si>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</si>
  <si>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</si>
  <si>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</si>
  <si>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</si>
  <si>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</si>
  <si>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</si>
  <si>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</si>
  <si>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</si>
  <si>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</si>
  <si>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</si>
  <si>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</si>
  <si>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</si>
  <si>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</si>
  <si>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</si>
  <si>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</si>
  <si>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</si>
  <si>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</si>
  <si>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</si>
  <si>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</si>
  <si>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</si>
  <si>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</si>
  <si>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</si>
  <si>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</si>
  <si>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</si>
  <si>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</si>
  <si>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</si>
  <si>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</si>
  <si>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</si>
  <si>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</si>
  <si>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</si>
  <si>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</si>
  <si>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</si>
  <si>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</si>
  <si>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</si>
  <si>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</si>
  <si>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</si>
  <si>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</si>
  <si>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</si>
  <si>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</si>
  <si>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</si>
  <si>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</si>
  <si>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</si>
  <si>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</si>
  <si>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</si>
  <si>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</si>
  <si>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</si>
  <si>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</si>
  <si>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</si>
  <si>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</si>
  <si>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</si>
  <si>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</si>
  <si>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</si>
  <si>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</si>
  <si>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</si>
  <si>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</si>
  <si>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</si>
  <si>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</si>
  <si>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</si>
  <si>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</si>
  <si>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</si>
  <si>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</si>
  <si>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</si>
  <si>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</si>
  <si>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</si>
  <si>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</si>
  <si>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</si>
  <si>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</si>
  <si>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</si>
  <si>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</si>
  <si>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</si>
  <si>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</si>
  <si>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</si>
  <si>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</si>
  <si>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</si>
  <si>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</si>
  <si>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</si>
  <si>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</si>
  <si>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</si>
  <si>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</si>
  <si>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</si>
  <si>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</si>
  <si>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</si>
  <si>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</si>
  <si>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</si>
  <si>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</si>
  <si>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</si>
  <si>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</si>
  <si>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</si>
  <si>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</si>
  <si>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</si>
  <si>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</si>
  <si>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</si>
  <si>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</si>
  <si>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</si>
  <si>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</si>
  <si>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</si>
  <si>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</si>
  <si>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</si>
  <si>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</si>
  <si>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</si>
  <si>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</si>
  <si>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</si>
  <si>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</si>
  <si>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</si>
  <si>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</si>
  <si>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</si>
  <si>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</si>
  <si>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</si>
  <si>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</si>
  <si>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</si>
  <si>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</si>
  <si>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</si>
  <si>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</si>
  <si>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</si>
  <si>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</si>
  <si>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</si>
  <si>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</si>
  <si>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</si>
  <si>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</si>
  <si>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</si>
  <si>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</si>
  <si>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</si>
  <si>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</si>
  <si>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</si>
  <si>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</si>
  <si>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</si>
  <si>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</si>
  <si>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</si>
  <si>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</si>
  <si>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</si>
  <si>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</si>
  <si>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</si>
  <si>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</si>
  <si>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</si>
  <si>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</si>
  <si>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</si>
  <si>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</si>
  <si>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</si>
  <si>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</si>
  <si>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</si>
  <si>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</si>
  <si>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</si>
  <si>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</si>
  <si>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</si>
  <si>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</si>
  <si>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</si>
  <si>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</si>
  <si>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</si>
  <si>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</si>
  <si>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</si>
  <si>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</si>
  <si>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</si>
  <si>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</si>
  <si>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</si>
  <si>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</si>
  <si>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</si>
  <si>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</si>
  <si>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</si>
  <si>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</si>
  <si>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</si>
  <si>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</si>
  <si>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</si>
  <si>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</si>
  <si>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</si>
  <si>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</si>
  <si>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</si>
  <si>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</si>
  <si>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</si>
  <si>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</si>
  <si>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</si>
  <si>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</si>
  <si>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</si>
  <si>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</si>
  <si>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</si>
  <si>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</si>
  <si>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</si>
  <si>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</si>
  <si>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</si>
  <si>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</si>
  <si>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</si>
  <si>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</si>
  <si>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</si>
  <si>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</si>
  <si>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</si>
  <si>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</si>
  <si>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</si>
  <si>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</si>
  <si>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</si>
  <si>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</si>
  <si>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</si>
  <si>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</si>
  <si>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</si>
  <si>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</si>
  <si>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</si>
  <si>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</si>
  <si>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</si>
  <si>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</si>
  <si>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</si>
  <si>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</si>
  <si>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</si>
  <si>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</si>
  <si>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</si>
  <si>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</si>
  <si>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</si>
  <si>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</si>
  <si>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</si>
  <si>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</si>
  <si>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</si>
  <si>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</si>
  <si>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</si>
  <si>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</si>
  <si>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</si>
  <si>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</si>
  <si>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</si>
  <si>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</si>
  <si>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</si>
  <si>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</si>
  <si>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</si>
  <si>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</si>
  <si>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</si>
  <si>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</si>
  <si>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</si>
  <si>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</si>
  <si>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</si>
  <si>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</si>
  <si>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</si>
  <si>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</si>
  <si>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</si>
  <si>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</si>
  <si>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</si>
  <si>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</si>
  <si>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</si>
  <si>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</si>
  <si>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</si>
  <si>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</si>
  <si>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</si>
  <si>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</si>
  <si>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</si>
  <si>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</si>
  <si>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</si>
  <si>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</si>
  <si>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</si>
  <si>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</si>
  <si>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</si>
  <si>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</si>
  <si>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</si>
  <si>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</si>
  <si>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</si>
  <si>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</si>
  <si>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</si>
  <si>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</si>
  <si>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</si>
  <si>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</si>
  <si>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</si>
  <si>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</si>
  <si>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</si>
  <si>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</si>
  <si>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</si>
  <si>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</si>
  <si>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</si>
  <si>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</si>
  <si>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</si>
  <si>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</si>
  <si>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</si>
  <si>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</si>
  <si>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</si>
  <si>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</si>
  <si>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</si>
  <si>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</si>
  <si>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</si>
  <si>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</si>
  <si>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</si>
  <si>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</si>
  <si>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</si>
  <si>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</si>
  <si>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</si>
  <si>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</si>
  <si>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</si>
  <si>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</si>
  <si>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</si>
  <si>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</si>
  <si>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</si>
  <si>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</si>
  <si>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</si>
  <si>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</si>
  <si>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</si>
  <si>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</si>
  <si>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</si>
  <si>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</si>
  <si>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</si>
  <si>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</si>
  <si>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</si>
  <si>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</si>
  <si>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</si>
  <si>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</si>
  <si>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</si>
  <si>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</si>
  <si>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</si>
  <si>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</si>
  <si>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</si>
  <si>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</si>
  <si>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</si>
  <si>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</si>
  <si>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</si>
  <si>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</si>
  <si>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</si>
  <si>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</si>
  <si>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</si>
  <si>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</si>
  <si>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</si>
  <si>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</si>
  <si>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</si>
  <si>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</si>
  <si>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</si>
  <si>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</si>
  <si>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</si>
  <si>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</si>
  <si>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</si>
  <si>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</si>
  <si>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</si>
  <si>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</si>
  <si>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</si>
  <si>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</si>
  <si>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</si>
  <si>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</si>
  <si>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</si>
  <si>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</si>
  <si>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</si>
  <si>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</si>
  <si>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</si>
  <si>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</si>
  <si>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</si>
  <si>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</si>
  <si>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</si>
  <si>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</si>
  <si>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</si>
  <si>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</si>
  <si>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</si>
  <si>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</si>
  <si>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</si>
  <si>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</si>
  <si>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</si>
  <si>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</si>
  <si>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</si>
  <si>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</si>
  <si>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</si>
  <si>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</si>
  <si>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</si>
  <si>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</si>
  <si>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</si>
  <si>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</si>
  <si>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</si>
  <si>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</si>
  <si>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</si>
  <si>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</si>
  <si>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</si>
  <si>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</si>
  <si>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</si>
  <si>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</si>
  <si>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</si>
  <si>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</si>
  <si>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</si>
  <si>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</si>
  <si>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</si>
  <si>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</si>
  <si>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</si>
  <si>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</si>
  <si>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</si>
  <si>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</si>
  <si>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</si>
  <si>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</si>
  <si>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</si>
  <si>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</si>
  <si>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</si>
  <si>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</si>
  <si>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</si>
  <si>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</si>
  <si>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</si>
  <si>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</si>
  <si>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</si>
  <si>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</si>
  <si>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</si>
  <si>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</si>
  <si>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</si>
  <si>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</si>
  <si>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</si>
  <si>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</si>
  <si>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</si>
  <si>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</si>
  <si>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</si>
  <si>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</si>
  <si>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</si>
  <si>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</si>
  <si>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</si>
  <si>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</si>
  <si>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</si>
  <si>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</si>
  <si>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</si>
  <si>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</si>
  <si>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</si>
  <si>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</si>
  <si>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</si>
  <si>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</si>
  <si>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</si>
  <si>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</si>
  <si>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</si>
  <si>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</si>
  <si>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</si>
  <si>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</si>
  <si>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</si>
  <si>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</si>
  <si>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</si>
  <si>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</si>
  <si>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</si>
  <si>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</si>
  <si>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</si>
  <si>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</si>
  <si>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</si>
  <si>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</si>
  <si>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</si>
  <si>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</si>
  <si>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</si>
  <si>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</si>
  <si>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</si>
  <si>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</si>
  <si>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</si>
  <si>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</si>
  <si>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</si>
  <si>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</si>
  <si>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</si>
  <si>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</si>
  <si>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</si>
  <si>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</si>
  <si>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</si>
  <si>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</si>
  <si>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</si>
  <si>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</si>
  <si>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</si>
  <si>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</si>
  <si>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</si>
  <si>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</si>
  <si>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</si>
  <si>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</si>
  <si>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</si>
  <si>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</si>
  <si>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</si>
  <si>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</si>
  <si>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</si>
  <si>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</si>
  <si>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</si>
  <si>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</si>
  <si>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</si>
  <si>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</si>
  <si>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</si>
  <si>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</si>
  <si>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</si>
  <si>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</si>
  <si>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</si>
  <si>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</si>
  <si>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</si>
  <si>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</si>
  <si>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</si>
  <si>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</si>
  <si>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</si>
  <si>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</si>
  <si>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</si>
  <si>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</si>
  <si>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</si>
  <si>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</si>
  <si>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</si>
  <si>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</si>
  <si>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</si>
  <si>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</si>
  <si>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</si>
  <si>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</si>
  <si>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</si>
  <si>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</si>
  <si>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</si>
  <si>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</si>
  <si>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</si>
  <si>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</si>
  <si>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</si>
  <si>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</si>
  <si>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</si>
  <si>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</si>
  <si>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</si>
  <si>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</si>
  <si>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</si>
  <si>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</si>
  <si>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</si>
  <si>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</si>
  <si>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</si>
  <si>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</si>
  <si>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</si>
  <si>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</si>
  <si>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</si>
  <si>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</si>
  <si>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</si>
  <si>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</si>
  <si>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</si>
  <si>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</si>
  <si>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</si>
  <si>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</si>
  <si>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</si>
  <si>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</si>
  <si>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</si>
  <si>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</si>
  <si>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</si>
  <si>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</si>
  <si>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</si>
  <si>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</si>
  <si>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</si>
  <si>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</si>
  <si>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</si>
  <si>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</si>
  <si>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</si>
  <si>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</si>
  <si>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</si>
  <si>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</si>
  <si>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</si>
  <si>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</si>
  <si>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</si>
  <si>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</si>
  <si>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</si>
  <si>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</si>
  <si>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</si>
  <si>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</si>
  <si>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</si>
  <si>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</si>
  <si>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</si>
  <si>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</si>
  <si>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</si>
  <si>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</si>
  <si>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</si>
  <si>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</si>
  <si>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</si>
  <si>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</si>
  <si>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</si>
  <si>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</si>
  <si>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</si>
  <si>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</si>
  <si>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</si>
  <si>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</si>
  <si>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</si>
  <si>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</si>
  <si>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</si>
  <si>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</si>
  <si>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</si>
  <si>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</si>
  <si>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</si>
  <si>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</si>
  <si>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</si>
  <si>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</si>
  <si>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</si>
  <si>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</si>
  <si>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</si>
  <si>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</si>
  <si>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</si>
  <si>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</si>
  <si>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</si>
  <si>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</si>
  <si>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</si>
  <si>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</si>
  <si>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</si>
  <si>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</si>
  <si>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</si>
  <si>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</si>
  <si>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</si>
  <si>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</si>
  <si>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</si>
  <si>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</si>
  <si>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</si>
  <si>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</si>
  <si>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</si>
  <si>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</si>
  <si>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</si>
  <si>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</si>
  <si>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</si>
  <si>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</si>
  <si>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</si>
  <si>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</si>
  <si>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</si>
  <si>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</si>
  <si>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</si>
  <si>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</si>
  <si>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</si>
  <si>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</si>
  <si>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</si>
  <si>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</si>
  <si>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</si>
  <si>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</si>
  <si>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</si>
  <si>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</si>
  <si>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</si>
  <si>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</si>
  <si>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</si>
  <si>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</si>
  <si>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</si>
  <si>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</si>
  <si>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</si>
  <si>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</si>
  <si>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</si>
  <si>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</si>
  <si>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</si>
  <si>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</si>
  <si>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</si>
  <si>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</si>
  <si>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</si>
  <si>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</si>
  <si>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</si>
  <si>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</si>
  <si>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</si>
  <si>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</si>
  <si>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</si>
  <si>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</si>
  <si>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</si>
  <si>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</si>
  <si>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</si>
  <si>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</si>
  <si>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</si>
  <si>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</si>
  <si>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</si>
  <si>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</si>
  <si>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</si>
  <si>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</si>
  <si>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</si>
  <si>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</si>
  <si>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</si>
  <si>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</si>
  <si>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</si>
  <si>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</si>
  <si>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</si>
  <si>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</si>
  <si>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</si>
  <si>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</si>
  <si>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</si>
  <si>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</si>
  <si>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</si>
  <si>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</si>
  <si>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</si>
  <si>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</si>
  <si>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</si>
  <si>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</si>
  <si>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</si>
  <si>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</si>
  <si>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</si>
  <si>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</si>
  <si>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</si>
  <si>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</si>
  <si>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</si>
  <si>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</si>
  <si>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</si>
  <si>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</si>
  <si>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</si>
  <si>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</si>
  <si>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</si>
  <si>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</si>
  <si>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</si>
  <si>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</si>
  <si>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</si>
  <si>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</si>
  <si>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</si>
  <si>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</si>
  <si>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</si>
  <si>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</si>
  <si>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</si>
  <si>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</si>
  <si>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</si>
  <si>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</si>
  <si>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</si>
  <si>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</si>
  <si>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</si>
  <si>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</si>
  <si>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</si>
  <si>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</si>
  <si>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</si>
  <si>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</si>
  <si>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</si>
  <si>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</si>
  <si>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</si>
  <si>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</si>
  <si>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</si>
  <si>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</si>
  <si>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</si>
  <si>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</si>
  <si>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</si>
  <si>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</si>
  <si>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</si>
  <si>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</si>
  <si>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</si>
  <si>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</si>
  <si>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</si>
  <si>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</si>
  <si>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</si>
  <si>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</si>
  <si>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</si>
  <si>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</si>
  <si>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</si>
  <si>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</si>
  <si>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</si>
  <si>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</si>
  <si>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</si>
  <si>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</si>
  <si>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</si>
  <si>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</si>
  <si>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</si>
  <si>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</si>
  <si>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</si>
  <si>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</si>
  <si>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</si>
  <si>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</si>
  <si>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</si>
  <si>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</si>
  <si>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</si>
  <si>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</si>
  <si>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</si>
  <si>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</si>
  <si>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</si>
  <si>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</si>
  <si>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</si>
  <si>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</si>
  <si>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</si>
  <si>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</si>
  <si>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</si>
  <si>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</si>
  <si>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</si>
  <si>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</si>
  <si>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</si>
  <si>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</si>
  <si>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</si>
  <si>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</si>
  <si>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</si>
  <si>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</si>
  <si>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</si>
  <si>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</si>
  <si>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</si>
  <si>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</si>
  <si>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</si>
  <si>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</si>
  <si>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</si>
  <si>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</si>
  <si>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</si>
  <si>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</si>
  <si>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</si>
  <si>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</si>
  <si>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</si>
  <si>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</si>
  <si>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</si>
  <si>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</si>
  <si>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</si>
  <si>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</si>
  <si>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</si>
  <si>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</si>
  <si>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</si>
  <si>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</si>
  <si>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</si>
  <si>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</si>
  <si>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</si>
  <si>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</si>
  <si>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</si>
  <si>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</si>
  <si>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</si>
  <si>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</si>
  <si>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</si>
  <si>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</si>
  <si>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</si>
  <si>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</si>
  <si>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</si>
  <si>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</si>
  <si>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</si>
  <si>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</si>
  <si>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</si>
  <si>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</si>
  <si>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</si>
  <si>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</si>
  <si>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</si>
  <si>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</si>
  <si>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</si>
  <si>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</si>
  <si>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</si>
  <si>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</si>
  <si>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</si>
  <si>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</si>
  <si>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</si>
  <si>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</si>
  <si>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</si>
  <si>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</si>
  <si>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</si>
  <si>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</si>
  <si>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</si>
  <si>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</si>
  <si>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</si>
  <si>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</si>
  <si>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</si>
  <si>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</si>
  <si>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</si>
  <si>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</si>
  <si>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</si>
  <si>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</si>
  <si>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</si>
  <si>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</si>
  <si>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</si>
  <si>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</si>
  <si>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</si>
  <si>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</si>
  <si>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</si>
  <si>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</si>
  <si>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</si>
  <si>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</si>
  <si>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</si>
  <si>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</si>
  <si>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</si>
  <si>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</si>
  <si>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</si>
  <si>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</si>
  <si>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</si>
  <si>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</si>
  <si>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</si>
  <si>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</si>
  <si>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</si>
  <si>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</si>
  <si>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</si>
  <si>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</si>
  <si>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</si>
  <si>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</si>
  <si>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</si>
  <si>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</si>
  <si>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</si>
  <si>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</si>
  <si>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</si>
  <si>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</si>
  <si>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</si>
  <si>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</si>
  <si>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</si>
  <si>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</si>
  <si>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</si>
  <si>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</si>
  <si>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</si>
  <si>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</si>
  <si>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</si>
  <si>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</si>
  <si>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</si>
  <si>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</si>
  <si>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</si>
  <si>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</si>
  <si>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</si>
  <si>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</si>
  <si>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</si>
  <si>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</si>
  <si>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</si>
  <si>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</si>
  <si>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</si>
  <si>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</si>
  <si>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</si>
  <si>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</si>
  <si>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</si>
  <si>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</si>
  <si>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</si>
  <si>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</si>
  <si>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</si>
  <si>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</si>
  <si>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</si>
  <si>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</si>
  <si>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</si>
  <si>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</si>
  <si>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</si>
  <si>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</si>
  <si>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</si>
  <si>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</si>
  <si>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</si>
  <si>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</si>
  <si>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</si>
  <si>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</si>
  <si>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</si>
  <si>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</si>
  <si>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</si>
  <si>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</si>
  <si>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</si>
  <si>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</si>
  <si>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</si>
  <si>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</si>
  <si>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</si>
  <si>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</si>
  <si>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</si>
  <si>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</si>
  <si>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</si>
  <si>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</si>
  <si>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</si>
  <si>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</si>
  <si>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</si>
  <si>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</si>
  <si>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</si>
  <si>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</si>
  <si>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</si>
  <si>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</si>
  <si>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</si>
  <si>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</si>
  <si>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</si>
  <si>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</si>
  <si>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</si>
  <si>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</si>
  <si>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</si>
  <si>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</si>
  <si>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</si>
  <si>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</si>
  <si>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</si>
  <si>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</si>
  <si>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</si>
  <si>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</si>
  <si>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</si>
  <si>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</si>
  <si>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</si>
  <si>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</si>
  <si>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</si>
  <si>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</si>
  <si>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</si>
  <si>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</si>
  <si>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</si>
  <si>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</si>
  <si>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</si>
  <si>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</si>
  <si>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</si>
  <si>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</si>
  <si>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</si>
  <si>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</si>
  <si>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</si>
  <si>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</si>
  <si>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</si>
  <si>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</si>
  <si>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</si>
  <si>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</si>
  <si>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</si>
  <si>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</si>
  <si>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</si>
  <si>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</si>
  <si>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</si>
  <si>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</si>
  <si>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</si>
  <si>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</si>
  <si>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</si>
  <si>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</si>
  <si>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</si>
  <si>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</si>
  <si>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</si>
  <si>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</si>
  <si>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</si>
  <si>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</si>
  <si>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</si>
  <si>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</si>
  <si>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</si>
  <si>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</si>
  <si>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</si>
  <si>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</si>
  <si>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</si>
  <si>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</si>
  <si>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</si>
  <si>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</si>
  <si>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</si>
  <si>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</si>
  <si>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</si>
  <si>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</si>
  <si>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</si>
  <si>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</si>
  <si>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</si>
  <si>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</si>
  <si>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</si>
  <si>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</si>
  <si>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</si>
  <si>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</si>
  <si>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</si>
  <si>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</si>
  <si>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</si>
  <si>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</si>
  <si>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</si>
  <si>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</si>
  <si>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</si>
  <si>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</si>
  <si>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</si>
  <si>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</si>
  <si>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</si>
  <si>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</si>
  <si>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</si>
  <si>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</si>
  <si>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</si>
  <si>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</si>
  <si>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</si>
  <si>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</si>
  <si>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</si>
  <si>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</si>
  <si>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</si>
  <si>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</si>
  <si>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</si>
  <si>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</si>
  <si>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</si>
  <si>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</si>
  <si>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</si>
  <si>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</si>
  <si>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</si>
  <si>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</si>
  <si>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</si>
  <si>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</si>
  <si>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</si>
  <si>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</si>
  <si>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</si>
  <si>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</si>
  <si>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</si>
  <si>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</si>
  <si>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</si>
  <si>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</si>
  <si>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</si>
  <si>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</si>
  <si>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</si>
  <si>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</si>
  <si>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</si>
  <si>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</si>
  <si>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</si>
  <si>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</si>
  <si>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</si>
  <si>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</si>
  <si>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</si>
  <si>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</si>
  <si>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</si>
  <si>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</si>
  <si>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</si>
  <si>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</si>
  <si>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</si>
  <si>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</si>
  <si>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</si>
  <si>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</si>
  <si>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</si>
  <si>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</si>
  <si>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</si>
  <si>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</si>
  <si>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</si>
  <si>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</si>
  <si>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</si>
  <si>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</si>
  <si>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</si>
  <si>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</si>
  <si>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</si>
  <si>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</si>
  <si>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</si>
  <si>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</si>
  <si>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</si>
  <si>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</si>
  <si>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</si>
  <si>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</si>
  <si>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</si>
  <si>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</si>
  <si>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</si>
  <si>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</si>
  <si>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</si>
  <si>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</si>
  <si>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</si>
  <si>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</si>
  <si>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</si>
  <si>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</si>
  <si>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</si>
  <si>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</si>
  <si>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</si>
  <si>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</si>
  <si>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</si>
  <si>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</si>
  <si>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</si>
  <si>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</si>
  <si>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</si>
  <si>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</si>
  <si>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</si>
  <si>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</si>
  <si>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</si>
  <si>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</si>
  <si>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</si>
  <si>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</si>
  <si>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</si>
  <si>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</si>
  <si>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</si>
  <si>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</si>
  <si>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</si>
  <si>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</si>
  <si>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</si>
  <si>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</si>
  <si>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</si>
  <si>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</si>
  <si>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</si>
  <si>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</si>
  <si>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</si>
  <si>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</si>
  <si>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</si>
  <si>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</si>
  <si>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</si>
  <si>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</si>
  <si>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</si>
  <si>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</si>
  <si>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</si>
  <si>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</si>
  <si>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</si>
  <si>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</si>
  <si>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</si>
  <si>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</si>
  <si>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</si>
  <si>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</si>
  <si>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</si>
  <si>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</si>
  <si>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</si>
  <si>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</si>
  <si>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</si>
  <si>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</si>
  <si>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</si>
  <si>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</si>
  <si>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</si>
  <si>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</si>
  <si>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</si>
  <si>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</si>
  <si>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</si>
  <si>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</si>
  <si>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</si>
  <si>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</si>
  <si>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</si>
  <si>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</si>
  <si>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</si>
  <si>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</si>
  <si>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</si>
  <si>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</si>
  <si>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</si>
  <si>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</si>
  <si>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</si>
  <si>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</si>
  <si>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</si>
  <si>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</si>
  <si>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</si>
  <si>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</si>
  <si>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</si>
  <si>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</si>
  <si>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</si>
  <si>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</si>
  <si>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</si>
  <si>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</si>
  <si>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</si>
  <si>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</si>
  <si>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</si>
  <si>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</si>
  <si>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</si>
  <si>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</si>
  <si>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</si>
  <si>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</si>
  <si>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</si>
  <si>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</si>
  <si>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</si>
  <si>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</si>
  <si>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</si>
  <si>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</si>
  <si>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</si>
  <si>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</si>
  <si>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</si>
  <si>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</si>
  <si>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</si>
  <si>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</si>
  <si>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</si>
  <si>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</si>
  <si>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</si>
  <si>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</si>
  <si>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</si>
  <si>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</si>
  <si>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</si>
  <si>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</si>
  <si>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</si>
  <si>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</si>
  <si>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</si>
  <si>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</si>
  <si>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</si>
  <si>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</si>
  <si>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</si>
  <si>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</si>
  <si>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</si>
  <si>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</si>
  <si>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</si>
  <si>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</si>
  <si>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</si>
  <si>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</si>
  <si>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</si>
  <si>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</si>
  <si>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</si>
  <si>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</si>
  <si>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</si>
  <si>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</si>
  <si>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</si>
  <si>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</si>
  <si>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</si>
  <si>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</si>
  <si>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</si>
  <si>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</si>
  <si>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</si>
  <si>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</si>
  <si>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</si>
  <si>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</si>
  <si>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</si>
  <si>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</si>
  <si>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</si>
  <si>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</si>
  <si>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</si>
  <si>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</si>
  <si>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</si>
  <si>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</si>
  <si>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</si>
  <si>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</si>
  <si>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</si>
  <si>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</si>
  <si>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</si>
  <si>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</si>
  <si>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</si>
  <si>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</si>
  <si>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</si>
  <si>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</si>
  <si>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</si>
  <si>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</si>
  <si>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</si>
  <si>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</si>
  <si>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</si>
  <si>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</si>
  <si>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</si>
  <si>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</si>
  <si>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</si>
  <si>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</si>
  <si>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</si>
  <si>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</si>
  <si>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</si>
  <si>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</si>
  <si>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</si>
  <si>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</si>
  <si>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</si>
  <si>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</si>
  <si>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</si>
  <si>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</si>
  <si>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</si>
  <si>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</si>
  <si>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</si>
  <si>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</si>
  <si>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</si>
  <si>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</si>
  <si>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</si>
  <si>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</si>
  <si>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</si>
  <si>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</si>
  <si>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</si>
  <si>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</si>
  <si>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</si>
  <si>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</si>
  <si>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</si>
  <si>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</si>
  <si>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</si>
  <si>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</si>
  <si>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</si>
  <si>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</si>
  <si>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</si>
  <si>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</si>
  <si>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</si>
  <si>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</si>
  <si>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</si>
  <si>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</si>
  <si>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</si>
  <si>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</si>
  <si>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</si>
  <si>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</si>
  <si>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</si>
  <si>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</si>
  <si>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</si>
  <si>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</si>
  <si>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</si>
  <si>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</si>
  <si>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</si>
  <si>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</si>
  <si>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</si>
  <si>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</si>
  <si>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</si>
  <si>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</si>
  <si>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</si>
  <si>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</si>
  <si>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</si>
  <si>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</si>
  <si>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</si>
  <si>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</si>
  <si>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</si>
  <si>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</si>
  <si>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</si>
  <si>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</si>
  <si>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</si>
  <si>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</si>
  <si>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</si>
  <si>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</si>
  <si>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</si>
  <si>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</si>
  <si>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</si>
  <si>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</si>
  <si>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</si>
  <si>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</si>
  <si>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</si>
  <si>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</si>
  <si>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</si>
  <si>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</si>
  <si>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</si>
  <si>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</si>
  <si>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</si>
  <si>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</si>
  <si>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</si>
  <si>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</si>
  <si>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</si>
  <si>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</si>
  <si>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</si>
  <si>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</si>
  <si>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</si>
  <si>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</si>
  <si>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</si>
  <si>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</si>
  <si>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</si>
  <si>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</si>
  <si>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</si>
  <si>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</si>
  <si>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</si>
  <si>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</si>
  <si>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</si>
  <si>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</si>
  <si>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</si>
  <si>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</si>
  <si>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</si>
  <si>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</si>
  <si>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</si>
  <si>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</si>
  <si>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</si>
  <si>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</si>
  <si>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</si>
  <si>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</si>
  <si>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</si>
  <si>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</si>
  <si>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</si>
  <si>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</si>
  <si>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</si>
  <si>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</si>
  <si>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</si>
  <si>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</si>
  <si>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</si>
  <si>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</si>
  <si>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</si>
  <si>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</si>
  <si>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</si>
  <si>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</si>
  <si>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</si>
  <si>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</si>
  <si>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</si>
  <si>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</si>
  <si>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</si>
  <si>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</si>
  <si>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</si>
  <si>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</si>
  <si>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</si>
  <si>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</si>
  <si>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</si>
  <si>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</si>
  <si>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</si>
  <si>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</si>
  <si>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</si>
  <si>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</si>
  <si>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</si>
  <si>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</si>
  <si>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</si>
  <si>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</si>
  <si>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</si>
  <si>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</si>
  <si>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</si>
  <si>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</si>
  <si>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</si>
  <si>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</si>
  <si>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</si>
  <si>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</si>
  <si>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</si>
  <si>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</si>
  <si>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</si>
  <si>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</si>
  <si>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</si>
  <si>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</si>
  <si>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</si>
  <si>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</si>
  <si>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</si>
  <si>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</si>
  <si>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</si>
  <si>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</si>
  <si>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</si>
  <si>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</si>
  <si>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</si>
  <si>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</si>
  <si>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</si>
  <si>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</si>
  <si>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</si>
  <si>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</si>
  <si>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</si>
  <si>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</si>
  <si>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</si>
  <si>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</si>
  <si>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</si>
  <si>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</si>
  <si>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</si>
  <si>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</si>
  <si>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</si>
  <si>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</si>
  <si>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</si>
  <si>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</si>
  <si>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</si>
  <si>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</si>
  <si>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</si>
  <si>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</si>
  <si>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</si>
  <si>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</si>
  <si>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</si>
  <si>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</si>
  <si>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</si>
  <si>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</si>
  <si>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</si>
  <si>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</si>
  <si>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</si>
  <si>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</si>
  <si>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</si>
  <si>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</si>
  <si>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</si>
  <si>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</si>
  <si>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</si>
  <si>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</si>
  <si>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</si>
  <si>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</si>
  <si>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</si>
  <si>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</si>
  <si>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</si>
  <si>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</si>
  <si>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</si>
  <si>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</si>
  <si>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</si>
  <si>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</si>
  <si>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</si>
  <si>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</si>
  <si>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</si>
  <si>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</si>
  <si>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</si>
  <si>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</si>
  <si>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</si>
  <si>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</si>
  <si>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</si>
  <si>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</si>
  <si>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</si>
  <si>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</si>
  <si>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</si>
  <si>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</si>
  <si>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</si>
  <si>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</si>
  <si>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</si>
  <si>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</si>
  <si>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</si>
  <si>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</si>
  <si>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</si>
  <si>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</si>
  <si>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</si>
  <si>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</si>
  <si>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</si>
  <si>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</si>
  <si>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</si>
  <si>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</si>
  <si>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</si>
  <si>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</si>
  <si>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</si>
  <si>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</si>
  <si>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</si>
  <si>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</si>
  <si>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</si>
  <si>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</si>
  <si>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</si>
  <si>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</si>
  <si>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</si>
  <si>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</si>
  <si>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</si>
  <si>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</si>
  <si>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</si>
  <si>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</si>
  <si>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</si>
  <si>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</si>
  <si>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</si>
  <si>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</si>
  <si>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</si>
  <si>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</si>
  <si>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</si>
  <si>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</si>
  <si>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</si>
  <si>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</si>
  <si>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</si>
  <si>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</si>
  <si>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</si>
  <si>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</si>
  <si>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</si>
  <si>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</si>
  <si>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</si>
  <si>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</si>
  <si>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</si>
  <si>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</si>
  <si>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</si>
  <si>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</si>
  <si>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</si>
  <si>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</si>
  <si>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</si>
  <si>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</si>
  <si>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</si>
  <si>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</si>
  <si>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</si>
  <si>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</si>
  <si>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</si>
  <si>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</si>
  <si>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</si>
  <si>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</si>
  <si>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</si>
  <si>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</si>
  <si>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</si>
  <si>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</si>
  <si>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</si>
  <si>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</si>
  <si>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</si>
  <si>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</si>
  <si>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</si>
  <si>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</si>
  <si>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</si>
  <si>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</si>
  <si>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</si>
  <si>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</si>
  <si>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</si>
  <si>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</si>
  <si>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</si>
  <si>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</si>
  <si>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</si>
  <si>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</si>
  <si>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</si>
  <si>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</si>
  <si>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</si>
  <si>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</si>
  <si>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</si>
  <si>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</si>
  <si>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</si>
  <si>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</si>
  <si>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</si>
  <si>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</si>
  <si>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</si>
  <si>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</si>
  <si>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</si>
  <si>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</si>
  <si>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</si>
  <si>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</si>
  <si>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</si>
  <si>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</si>
  <si>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</si>
  <si>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</si>
  <si>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</si>
  <si>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</si>
  <si>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</si>
  <si>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</si>
  <si>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</si>
  <si>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</si>
  <si>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</si>
  <si>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</si>
  <si>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</si>
  <si>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</si>
  <si>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</si>
  <si>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</si>
  <si>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</si>
  <si>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</si>
  <si>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</si>
  <si>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</si>
  <si>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</si>
  <si>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</si>
  <si>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</si>
  <si>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</si>
  <si>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</si>
  <si>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</si>
  <si>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</si>
  <si>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</si>
  <si>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</si>
  <si>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</si>
  <si>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</si>
  <si>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</si>
  <si>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</si>
  <si>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</si>
  <si>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</si>
  <si>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</si>
  <si>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</si>
  <si>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</si>
  <si>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</si>
  <si>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</si>
  <si>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MB@mrt</t>
  </si>
  <si>
    <t>HsbcRBBT-I#exact</t>
  </si>
  <si>
    <t>HsbcRBBT</t>
  </si>
  <si>
    <t>bday gift #Laz#MB</t>
  </si>
  <si>
    <t>pill 24Aug #cash reimb</t>
  </si>
  <si>
    <t>1.77 !yet</t>
  </si>
  <si>
    <t>HenryLew 8/9 #SCB</t>
  </si>
  <si>
    <t>EGA/CIMB,Citi sav+ccard: $0</t>
  </si>
  <si>
    <t>ATM till 9 Sep</t>
  </si>
  <si>
    <t>eccard L#Giro8th</t>
  </si>
  <si>
    <t>Lagoon</t>
  </si>
  <si>
    <t>BMX bike</t>
  </si>
  <si>
    <t>boy dark cake</t>
  </si>
  <si>
    <t>boy Jollibee</t>
  </si>
  <si>
    <t>boy cakeHistory</t>
  </si>
  <si>
    <t>repay now to simplify?</t>
  </si>
  <si>
    <t>anyW 9/9,10/9</t>
  </si>
  <si>
    <t>specs</t>
  </si>
  <si>
    <t>DIR</t>
  </si>
  <si>
    <t>xfer out after statement shows CrBal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</si>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</sst>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0" t="s">
        <v>1875</v>
      </c>
      <c r="C2" s="1000"/>
      <c r="D2" s="1000"/>
      <c r="E2" s="1002" t="s">
        <v>2491</v>
      </c>
      <c r="F2" s="1002" t="s">
        <v>2513</v>
      </c>
      <c r="G2" s="689"/>
      <c r="H2" s="988"/>
      <c r="I2" s="1001" t="s">
        <v>2617</v>
      </c>
      <c r="J2" s="1001"/>
      <c r="K2" s="990" t="s">
        <v>2614</v>
      </c>
      <c r="L2" s="990" t="s">
        <v>2536</v>
      </c>
      <c r="M2" s="1002" t="s">
        <v>2496</v>
      </c>
      <c r="N2" s="98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3"/>
      <c r="F3" s="1003"/>
      <c r="G3" s="693"/>
      <c r="H3" s="989"/>
      <c r="I3" s="694" t="s">
        <v>2579</v>
      </c>
      <c r="J3" s="695" t="s">
        <v>2210</v>
      </c>
      <c r="K3" s="991"/>
      <c r="L3" s="991"/>
      <c r="M3" s="1003"/>
      <c r="N3" s="98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5" t="s">
        <v>2494</v>
      </c>
      <c r="D10" s="995"/>
      <c r="E10" s="995"/>
      <c r="F10" s="995"/>
      <c r="G10" s="995"/>
      <c r="H10" s="995"/>
      <c r="I10" s="995"/>
      <c r="J10" s="995"/>
      <c r="K10" s="995"/>
      <c r="L10" s="995"/>
      <c r="M10" s="995"/>
      <c r="N10" s="995"/>
      <c r="O10" s="995"/>
      <c r="P10" s="995"/>
    </row>
    <row r="11" spans="2:16" ht="12.75" customHeight="1">
      <c r="B11" s="564"/>
      <c r="C11" s="556" t="s">
        <v>2509</v>
      </c>
      <c r="D11" s="554"/>
      <c r="E11" s="983" t="s">
        <v>2491</v>
      </c>
      <c r="F11" s="983" t="s">
        <v>2513</v>
      </c>
      <c r="G11" s="558"/>
      <c r="H11" s="986" t="s">
        <v>2502</v>
      </c>
      <c r="I11" s="992" t="s">
        <v>2727</v>
      </c>
      <c r="J11" s="996" t="s">
        <v>2615</v>
      </c>
      <c r="K11" s="996"/>
      <c r="L11" s="997"/>
      <c r="M11" s="983" t="s">
        <v>2728</v>
      </c>
      <c r="N11" s="985" t="s">
        <v>2503</v>
      </c>
    </row>
    <row r="12" spans="2:16">
      <c r="B12" s="564"/>
      <c r="C12" s="550" t="s">
        <v>1873</v>
      </c>
      <c r="D12" s="551" t="s">
        <v>2410</v>
      </c>
      <c r="E12" s="984"/>
      <c r="F12" s="984"/>
      <c r="G12" s="560"/>
      <c r="H12" s="987"/>
      <c r="I12" s="993"/>
      <c r="J12" s="697" t="s">
        <v>2511</v>
      </c>
      <c r="K12" s="561" t="s">
        <v>1874</v>
      </c>
      <c r="L12" s="998"/>
      <c r="M12" s="984"/>
      <c r="N12" s="985"/>
    </row>
    <row r="13" spans="2:16" s="622" customFormat="1">
      <c r="B13" s="999">
        <v>8</v>
      </c>
      <c r="C13" s="999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4" t="s">
        <v>2495</v>
      </c>
      <c r="D19" s="994"/>
      <c r="E19" s="994"/>
      <c r="F19" s="994"/>
      <c r="G19" s="994"/>
      <c r="H19" s="994"/>
      <c r="I19" s="994"/>
      <c r="J19" s="994"/>
      <c r="K19" s="994"/>
      <c r="L19" s="994"/>
      <c r="M19" s="994"/>
      <c r="N19" s="994"/>
      <c r="O19" s="994"/>
      <c r="P19" s="994"/>
    </row>
    <row r="20" spans="2:18" s="729" customFormat="1">
      <c r="B20" s="741"/>
      <c r="G20" s="98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4">
        <f>SUMPRODUCT(D4:D33,E4:E33)/365</f>
        <v>25.715295438356168</v>
      </c>
      <c r="E34" s="1004"/>
      <c r="F34" s="773"/>
    </row>
    <row r="35" spans="2:11">
      <c r="B35" s="772" t="s">
        <v>2789</v>
      </c>
      <c r="D35" s="1004" t="s">
        <v>2779</v>
      </c>
      <c r="E35" s="100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3098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4">
        <f>SUMPRODUCT(D3:D33,E3:E33)/365</f>
        <v>11.012449315068492</v>
      </c>
      <c r="E35" s="1004"/>
      <c r="F35" s="740"/>
    </row>
    <row r="36" spans="2:11">
      <c r="B36" s="734" t="s">
        <v>2789</v>
      </c>
      <c r="D36" s="1004" t="s">
        <v>2779</v>
      </c>
      <c r="E36" s="100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5" t="s">
        <v>1897</v>
      </c>
      <c r="D3" s="100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6" t="s">
        <v>2079</v>
      </c>
      <c r="C2" s="1006"/>
      <c r="D2" s="1007" t="s">
        <v>1875</v>
      </c>
      <c r="E2" s="1007"/>
      <c r="F2" s="471"/>
      <c r="G2" s="471"/>
      <c r="H2" s="378"/>
      <c r="I2" s="1010" t="s">
        <v>2255</v>
      </c>
      <c r="J2" s="1011"/>
      <c r="K2" s="1011"/>
      <c r="L2" s="1011"/>
      <c r="M2" s="1011"/>
      <c r="N2" s="1011"/>
      <c r="O2" s="1012"/>
      <c r="P2" s="438"/>
      <c r="Q2" s="101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8" t="s">
        <v>2281</v>
      </c>
      <c r="G3" s="1019"/>
      <c r="H3" s="378"/>
      <c r="I3" s="433"/>
      <c r="J3" s="472"/>
      <c r="K3" s="1015" t="s">
        <v>2418</v>
      </c>
      <c r="L3" s="1016"/>
      <c r="M3" s="1017"/>
      <c r="N3" s="476"/>
      <c r="O3" s="430"/>
      <c r="P3" s="470"/>
      <c r="Q3" s="101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7" t="s">
        <v>124</v>
      </c>
      <c r="C1" s="927"/>
      <c r="D1" s="931" t="s">
        <v>292</v>
      </c>
      <c r="E1" s="931"/>
      <c r="F1" s="931" t="s">
        <v>341</v>
      </c>
      <c r="G1" s="931"/>
      <c r="H1" s="928" t="s">
        <v>127</v>
      </c>
      <c r="I1" s="928"/>
      <c r="J1" s="929" t="s">
        <v>292</v>
      </c>
      <c r="K1" s="929"/>
      <c r="L1" s="930" t="s">
        <v>520</v>
      </c>
      <c r="M1" s="930"/>
      <c r="N1" s="928" t="s">
        <v>146</v>
      </c>
      <c r="O1" s="928"/>
      <c r="P1" s="929" t="s">
        <v>293</v>
      </c>
      <c r="Q1" s="929"/>
      <c r="R1" s="930" t="s">
        <v>522</v>
      </c>
      <c r="S1" s="930"/>
      <c r="T1" s="916" t="s">
        <v>193</v>
      </c>
      <c r="U1" s="916"/>
      <c r="V1" s="929" t="s">
        <v>292</v>
      </c>
      <c r="W1" s="929"/>
      <c r="X1" s="918" t="s">
        <v>524</v>
      </c>
      <c r="Y1" s="918"/>
      <c r="Z1" s="916" t="s">
        <v>241</v>
      </c>
      <c r="AA1" s="916"/>
      <c r="AB1" s="917" t="s">
        <v>292</v>
      </c>
      <c r="AC1" s="917"/>
      <c r="AD1" s="926" t="s">
        <v>524</v>
      </c>
      <c r="AE1" s="926"/>
      <c r="AF1" s="916" t="s">
        <v>367</v>
      </c>
      <c r="AG1" s="916"/>
      <c r="AH1" s="917" t="s">
        <v>292</v>
      </c>
      <c r="AI1" s="917"/>
      <c r="AJ1" s="918" t="s">
        <v>530</v>
      </c>
      <c r="AK1" s="918"/>
      <c r="AL1" s="916" t="s">
        <v>389</v>
      </c>
      <c r="AM1" s="916"/>
      <c r="AN1" s="924" t="s">
        <v>292</v>
      </c>
      <c r="AO1" s="924"/>
      <c r="AP1" s="922" t="s">
        <v>531</v>
      </c>
      <c r="AQ1" s="922"/>
      <c r="AR1" s="916" t="s">
        <v>416</v>
      </c>
      <c r="AS1" s="916"/>
      <c r="AV1" s="922" t="s">
        <v>285</v>
      </c>
      <c r="AW1" s="922"/>
      <c r="AX1" s="925" t="s">
        <v>998</v>
      </c>
      <c r="AY1" s="925"/>
      <c r="AZ1" s="925"/>
      <c r="BA1" s="208"/>
      <c r="BB1" s="920">
        <v>42942</v>
      </c>
      <c r="BC1" s="921"/>
      <c r="BD1" s="9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9" t="s">
        <v>261</v>
      </c>
      <c r="U4" s="919"/>
      <c r="X4" s="119" t="s">
        <v>233</v>
      </c>
      <c r="Y4" s="123">
        <f>Y3-Y6</f>
        <v>4.9669099999591708</v>
      </c>
      <c r="Z4" s="919" t="s">
        <v>262</v>
      </c>
      <c r="AA4" s="919"/>
      <c r="AD4" s="154" t="s">
        <v>233</v>
      </c>
      <c r="AE4" s="154">
        <f>AE3-AE5</f>
        <v>-52.526899999851594</v>
      </c>
      <c r="AF4" s="919" t="s">
        <v>262</v>
      </c>
      <c r="AG4" s="919"/>
      <c r="AH4" s="143"/>
      <c r="AI4" s="143"/>
      <c r="AJ4" s="154" t="s">
        <v>233</v>
      </c>
      <c r="AK4" s="154">
        <f>AK3-AK5</f>
        <v>94.988909999992757</v>
      </c>
      <c r="AL4" s="919" t="s">
        <v>262</v>
      </c>
      <c r="AM4" s="919"/>
      <c r="AP4" s="170" t="s">
        <v>233</v>
      </c>
      <c r="AQ4" s="174">
        <f>AQ3-AQ5</f>
        <v>33.841989999942598</v>
      </c>
      <c r="AR4" s="919" t="s">
        <v>262</v>
      </c>
      <c r="AS4" s="919"/>
      <c r="AX4" s="919" t="s">
        <v>564</v>
      </c>
      <c r="AY4" s="919"/>
      <c r="BB4" s="919" t="s">
        <v>567</v>
      </c>
      <c r="BC4" s="9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9"/>
      <c r="U5" s="919"/>
      <c r="V5" s="3" t="s">
        <v>258</v>
      </c>
      <c r="W5">
        <v>2050</v>
      </c>
      <c r="X5" s="82"/>
      <c r="Z5" s="919"/>
      <c r="AA5" s="9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9"/>
      <c r="AG5" s="919"/>
      <c r="AH5" s="143"/>
      <c r="AI5" s="143"/>
      <c r="AJ5" s="154" t="s">
        <v>352</v>
      </c>
      <c r="AK5" s="162">
        <f>SUM(AK11:AK59)</f>
        <v>30858.011000000002</v>
      </c>
      <c r="AL5" s="919"/>
      <c r="AM5" s="9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9"/>
      <c r="AS5" s="919"/>
      <c r="AX5" s="919"/>
      <c r="AY5" s="919"/>
      <c r="BB5" s="919"/>
      <c r="BC5" s="919"/>
      <c r="BD5" s="923" t="s">
        <v>999</v>
      </c>
      <c r="BE5" s="923"/>
      <c r="BF5" s="923"/>
      <c r="BG5" s="923"/>
      <c r="BH5" s="923"/>
      <c r="BI5" s="923"/>
      <c r="BJ5" s="923"/>
      <c r="BK5" s="9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2" t="s">
        <v>264</v>
      </c>
      <c r="W23" s="9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4"/>
      <c r="W24" s="9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6" t="s">
        <v>2656</v>
      </c>
      <c r="H3" s="937"/>
      <c r="I3" s="590"/>
      <c r="J3" s="936" t="s">
        <v>2657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2553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2552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2551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2645</v>
      </c>
      <c r="F38" s="94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7" t="s">
        <v>909</v>
      </c>
      <c r="C1" s="927"/>
      <c r="D1" s="926" t="s">
        <v>515</v>
      </c>
      <c r="E1" s="926"/>
      <c r="F1" s="927" t="s">
        <v>513</v>
      </c>
      <c r="G1" s="927"/>
      <c r="H1" s="950" t="s">
        <v>549</v>
      </c>
      <c r="I1" s="950"/>
      <c r="J1" s="926" t="s">
        <v>515</v>
      </c>
      <c r="K1" s="926"/>
      <c r="L1" s="927" t="s">
        <v>908</v>
      </c>
      <c r="M1" s="927"/>
      <c r="N1" s="950" t="s">
        <v>549</v>
      </c>
      <c r="O1" s="950"/>
      <c r="P1" s="926" t="s">
        <v>515</v>
      </c>
      <c r="Q1" s="926"/>
      <c r="R1" s="927" t="s">
        <v>552</v>
      </c>
      <c r="S1" s="927"/>
      <c r="T1" s="950" t="s">
        <v>549</v>
      </c>
      <c r="U1" s="950"/>
      <c r="V1" s="926" t="s">
        <v>515</v>
      </c>
      <c r="W1" s="926"/>
      <c r="X1" s="927" t="s">
        <v>907</v>
      </c>
      <c r="Y1" s="927"/>
      <c r="Z1" s="950" t="s">
        <v>549</v>
      </c>
      <c r="AA1" s="950"/>
      <c r="AB1" s="926" t="s">
        <v>515</v>
      </c>
      <c r="AC1" s="926"/>
      <c r="AD1" s="927" t="s">
        <v>591</v>
      </c>
      <c r="AE1" s="927"/>
      <c r="AF1" s="950" t="s">
        <v>549</v>
      </c>
      <c r="AG1" s="950"/>
      <c r="AH1" s="926" t="s">
        <v>515</v>
      </c>
      <c r="AI1" s="926"/>
      <c r="AJ1" s="927" t="s">
        <v>906</v>
      </c>
      <c r="AK1" s="927"/>
      <c r="AL1" s="950" t="s">
        <v>626</v>
      </c>
      <c r="AM1" s="950"/>
      <c r="AN1" s="926" t="s">
        <v>627</v>
      </c>
      <c r="AO1" s="926"/>
      <c r="AP1" s="927" t="s">
        <v>621</v>
      </c>
      <c r="AQ1" s="927"/>
      <c r="AR1" s="950" t="s">
        <v>549</v>
      </c>
      <c r="AS1" s="950"/>
      <c r="AT1" s="926" t="s">
        <v>515</v>
      </c>
      <c r="AU1" s="926"/>
      <c r="AV1" s="927" t="s">
        <v>905</v>
      </c>
      <c r="AW1" s="927"/>
      <c r="AX1" s="950" t="s">
        <v>549</v>
      </c>
      <c r="AY1" s="950"/>
      <c r="AZ1" s="926" t="s">
        <v>515</v>
      </c>
      <c r="BA1" s="926"/>
      <c r="BB1" s="927" t="s">
        <v>653</v>
      </c>
      <c r="BC1" s="927"/>
      <c r="BD1" s="950" t="s">
        <v>549</v>
      </c>
      <c r="BE1" s="950"/>
      <c r="BF1" s="926" t="s">
        <v>515</v>
      </c>
      <c r="BG1" s="926"/>
      <c r="BH1" s="927" t="s">
        <v>904</v>
      </c>
      <c r="BI1" s="927"/>
      <c r="BJ1" s="950" t="s">
        <v>549</v>
      </c>
      <c r="BK1" s="950"/>
      <c r="BL1" s="926" t="s">
        <v>515</v>
      </c>
      <c r="BM1" s="926"/>
      <c r="BN1" s="927" t="s">
        <v>921</v>
      </c>
      <c r="BO1" s="927"/>
      <c r="BP1" s="950" t="s">
        <v>549</v>
      </c>
      <c r="BQ1" s="950"/>
      <c r="BR1" s="926" t="s">
        <v>515</v>
      </c>
      <c r="BS1" s="926"/>
      <c r="BT1" s="927" t="s">
        <v>903</v>
      </c>
      <c r="BU1" s="927"/>
      <c r="BV1" s="950" t="s">
        <v>704</v>
      </c>
      <c r="BW1" s="950"/>
      <c r="BX1" s="926" t="s">
        <v>705</v>
      </c>
      <c r="BY1" s="926"/>
      <c r="BZ1" s="927" t="s">
        <v>703</v>
      </c>
      <c r="CA1" s="927"/>
      <c r="CB1" s="950" t="s">
        <v>730</v>
      </c>
      <c r="CC1" s="950"/>
      <c r="CD1" s="926" t="s">
        <v>731</v>
      </c>
      <c r="CE1" s="926"/>
      <c r="CF1" s="927" t="s">
        <v>902</v>
      </c>
      <c r="CG1" s="927"/>
      <c r="CH1" s="950" t="s">
        <v>730</v>
      </c>
      <c r="CI1" s="950"/>
      <c r="CJ1" s="926" t="s">
        <v>731</v>
      </c>
      <c r="CK1" s="926"/>
      <c r="CL1" s="927" t="s">
        <v>748</v>
      </c>
      <c r="CM1" s="927"/>
      <c r="CN1" s="950" t="s">
        <v>730</v>
      </c>
      <c r="CO1" s="950"/>
      <c r="CP1" s="926" t="s">
        <v>731</v>
      </c>
      <c r="CQ1" s="926"/>
      <c r="CR1" s="927" t="s">
        <v>901</v>
      </c>
      <c r="CS1" s="927"/>
      <c r="CT1" s="950" t="s">
        <v>730</v>
      </c>
      <c r="CU1" s="950"/>
      <c r="CV1" s="954" t="s">
        <v>731</v>
      </c>
      <c r="CW1" s="954"/>
      <c r="CX1" s="927" t="s">
        <v>769</v>
      </c>
      <c r="CY1" s="927"/>
      <c r="CZ1" s="950" t="s">
        <v>730</v>
      </c>
      <c r="DA1" s="950"/>
      <c r="DB1" s="954" t="s">
        <v>731</v>
      </c>
      <c r="DC1" s="954"/>
      <c r="DD1" s="927" t="s">
        <v>900</v>
      </c>
      <c r="DE1" s="927"/>
      <c r="DF1" s="950" t="s">
        <v>816</v>
      </c>
      <c r="DG1" s="950"/>
      <c r="DH1" s="954" t="s">
        <v>817</v>
      </c>
      <c r="DI1" s="954"/>
      <c r="DJ1" s="927" t="s">
        <v>809</v>
      </c>
      <c r="DK1" s="927"/>
      <c r="DL1" s="950" t="s">
        <v>816</v>
      </c>
      <c r="DM1" s="950"/>
      <c r="DN1" s="954" t="s">
        <v>731</v>
      </c>
      <c r="DO1" s="954"/>
      <c r="DP1" s="927" t="s">
        <v>899</v>
      </c>
      <c r="DQ1" s="927"/>
      <c r="DR1" s="950" t="s">
        <v>816</v>
      </c>
      <c r="DS1" s="950"/>
      <c r="DT1" s="954" t="s">
        <v>731</v>
      </c>
      <c r="DU1" s="954"/>
      <c r="DV1" s="927" t="s">
        <v>898</v>
      </c>
      <c r="DW1" s="927"/>
      <c r="DX1" s="950" t="s">
        <v>816</v>
      </c>
      <c r="DY1" s="950"/>
      <c r="DZ1" s="954" t="s">
        <v>731</v>
      </c>
      <c r="EA1" s="954"/>
      <c r="EB1" s="927" t="s">
        <v>897</v>
      </c>
      <c r="EC1" s="927"/>
      <c r="ED1" s="950" t="s">
        <v>816</v>
      </c>
      <c r="EE1" s="950"/>
      <c r="EF1" s="954" t="s">
        <v>731</v>
      </c>
      <c r="EG1" s="954"/>
      <c r="EH1" s="927" t="s">
        <v>883</v>
      </c>
      <c r="EI1" s="927"/>
      <c r="EJ1" s="950" t="s">
        <v>816</v>
      </c>
      <c r="EK1" s="950"/>
      <c r="EL1" s="954" t="s">
        <v>936</v>
      </c>
      <c r="EM1" s="954"/>
      <c r="EN1" s="927" t="s">
        <v>922</v>
      </c>
      <c r="EO1" s="927"/>
      <c r="EP1" s="950" t="s">
        <v>816</v>
      </c>
      <c r="EQ1" s="950"/>
      <c r="ER1" s="954" t="s">
        <v>950</v>
      </c>
      <c r="ES1" s="954"/>
      <c r="ET1" s="927" t="s">
        <v>937</v>
      </c>
      <c r="EU1" s="927"/>
      <c r="EV1" s="950" t="s">
        <v>816</v>
      </c>
      <c r="EW1" s="950"/>
      <c r="EX1" s="954" t="s">
        <v>530</v>
      </c>
      <c r="EY1" s="954"/>
      <c r="EZ1" s="927" t="s">
        <v>952</v>
      </c>
      <c r="FA1" s="92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3" t="s">
        <v>779</v>
      </c>
      <c r="CU7" s="92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3" t="s">
        <v>778</v>
      </c>
      <c r="DA8" s="92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3" t="s">
        <v>778</v>
      </c>
      <c r="DG8" s="92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3" t="s">
        <v>778</v>
      </c>
      <c r="DM8" s="92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3" t="s">
        <v>778</v>
      </c>
      <c r="DS8" s="927"/>
      <c r="DT8" s="142" t="s">
        <v>783</v>
      </c>
      <c r="DU8" s="142">
        <f>SUM(DU13:DU17)</f>
        <v>32</v>
      </c>
      <c r="DV8" s="63"/>
      <c r="DW8" s="63"/>
      <c r="DX8" s="953" t="s">
        <v>778</v>
      </c>
      <c r="DY8" s="9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3" t="s">
        <v>928</v>
      </c>
      <c r="EK8" s="9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3" t="s">
        <v>928</v>
      </c>
      <c r="EQ9" s="92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3" t="s">
        <v>928</v>
      </c>
      <c r="EW9" s="92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3" t="s">
        <v>928</v>
      </c>
      <c r="EE11" s="92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3" t="s">
        <v>778</v>
      </c>
      <c r="CU12" s="9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6" t="s">
        <v>782</v>
      </c>
      <c r="CU19" s="91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E1" zoomScaleNormal="100" workbookViewId="0">
      <selection activeCell="KS24" sqref="KS2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5" t="s">
        <v>1209</v>
      </c>
      <c r="B1" s="965"/>
      <c r="C1" s="924" t="s">
        <v>292</v>
      </c>
      <c r="D1" s="924"/>
      <c r="E1" s="922" t="s">
        <v>1010</v>
      </c>
      <c r="F1" s="922"/>
      <c r="G1" s="965" t="s">
        <v>1210</v>
      </c>
      <c r="H1" s="965"/>
      <c r="I1" s="924" t="s">
        <v>292</v>
      </c>
      <c r="J1" s="924"/>
      <c r="K1" s="922" t="s">
        <v>1011</v>
      </c>
      <c r="L1" s="922"/>
      <c r="M1" s="965" t="s">
        <v>1211</v>
      </c>
      <c r="N1" s="965"/>
      <c r="O1" s="924" t="s">
        <v>292</v>
      </c>
      <c r="P1" s="924"/>
      <c r="Q1" s="922" t="s">
        <v>1057</v>
      </c>
      <c r="R1" s="922"/>
      <c r="S1" s="965" t="s">
        <v>1212</v>
      </c>
      <c r="T1" s="965"/>
      <c r="U1" s="924" t="s">
        <v>292</v>
      </c>
      <c r="V1" s="924"/>
      <c r="W1" s="922" t="s">
        <v>627</v>
      </c>
      <c r="X1" s="922"/>
      <c r="Y1" s="965" t="s">
        <v>1213</v>
      </c>
      <c r="Z1" s="965"/>
      <c r="AA1" s="924" t="s">
        <v>292</v>
      </c>
      <c r="AB1" s="924"/>
      <c r="AC1" s="922" t="s">
        <v>1084</v>
      </c>
      <c r="AD1" s="922"/>
      <c r="AE1" s="965" t="s">
        <v>1214</v>
      </c>
      <c r="AF1" s="965"/>
      <c r="AG1" s="924" t="s">
        <v>292</v>
      </c>
      <c r="AH1" s="924"/>
      <c r="AI1" s="922" t="s">
        <v>1134</v>
      </c>
      <c r="AJ1" s="922"/>
      <c r="AK1" s="965" t="s">
        <v>1217</v>
      </c>
      <c r="AL1" s="965"/>
      <c r="AM1" s="924" t="s">
        <v>1132</v>
      </c>
      <c r="AN1" s="924"/>
      <c r="AO1" s="922" t="s">
        <v>1133</v>
      </c>
      <c r="AP1" s="922"/>
      <c r="AQ1" s="965" t="s">
        <v>1218</v>
      </c>
      <c r="AR1" s="965"/>
      <c r="AS1" s="924" t="s">
        <v>1132</v>
      </c>
      <c r="AT1" s="924"/>
      <c r="AU1" s="922" t="s">
        <v>1178</v>
      </c>
      <c r="AV1" s="922"/>
      <c r="AW1" s="965" t="s">
        <v>1215</v>
      </c>
      <c r="AX1" s="965"/>
      <c r="AY1" s="922" t="s">
        <v>1241</v>
      </c>
      <c r="AZ1" s="922"/>
      <c r="BA1" s="965" t="s">
        <v>1215</v>
      </c>
      <c r="BB1" s="965"/>
      <c r="BC1" s="924" t="s">
        <v>816</v>
      </c>
      <c r="BD1" s="924"/>
      <c r="BE1" s="922" t="s">
        <v>1208</v>
      </c>
      <c r="BF1" s="922"/>
      <c r="BG1" s="965" t="s">
        <v>1216</v>
      </c>
      <c r="BH1" s="965"/>
      <c r="BI1" s="924" t="s">
        <v>816</v>
      </c>
      <c r="BJ1" s="924"/>
      <c r="BK1" s="922" t="s">
        <v>1208</v>
      </c>
      <c r="BL1" s="922"/>
      <c r="BM1" s="965" t="s">
        <v>1226</v>
      </c>
      <c r="BN1" s="965"/>
      <c r="BO1" s="924" t="s">
        <v>816</v>
      </c>
      <c r="BP1" s="924"/>
      <c r="BQ1" s="922" t="s">
        <v>1244</v>
      </c>
      <c r="BR1" s="922"/>
      <c r="BS1" s="965" t="s">
        <v>1243</v>
      </c>
      <c r="BT1" s="965"/>
      <c r="BU1" s="924" t="s">
        <v>816</v>
      </c>
      <c r="BV1" s="924"/>
      <c r="BW1" s="922" t="s">
        <v>1248</v>
      </c>
      <c r="BX1" s="922"/>
      <c r="BY1" s="965" t="s">
        <v>1270</v>
      </c>
      <c r="BZ1" s="965"/>
      <c r="CA1" s="924" t="s">
        <v>816</v>
      </c>
      <c r="CB1" s="924"/>
      <c r="CC1" s="922" t="s">
        <v>1244</v>
      </c>
      <c r="CD1" s="922"/>
      <c r="CE1" s="965" t="s">
        <v>1291</v>
      </c>
      <c r="CF1" s="965"/>
      <c r="CG1" s="924" t="s">
        <v>816</v>
      </c>
      <c r="CH1" s="924"/>
      <c r="CI1" s="922" t="s">
        <v>1248</v>
      </c>
      <c r="CJ1" s="922"/>
      <c r="CK1" s="965" t="s">
        <v>1307</v>
      </c>
      <c r="CL1" s="965"/>
      <c r="CM1" s="924" t="s">
        <v>816</v>
      </c>
      <c r="CN1" s="924"/>
      <c r="CO1" s="922" t="s">
        <v>1244</v>
      </c>
      <c r="CP1" s="922"/>
      <c r="CQ1" s="965" t="s">
        <v>1335</v>
      </c>
      <c r="CR1" s="965"/>
      <c r="CS1" s="959" t="s">
        <v>816</v>
      </c>
      <c r="CT1" s="959"/>
      <c r="CU1" s="922" t="s">
        <v>1391</v>
      </c>
      <c r="CV1" s="922"/>
      <c r="CW1" s="965" t="s">
        <v>1374</v>
      </c>
      <c r="CX1" s="965"/>
      <c r="CY1" s="959" t="s">
        <v>816</v>
      </c>
      <c r="CZ1" s="959"/>
      <c r="DA1" s="922" t="s">
        <v>1597</v>
      </c>
      <c r="DB1" s="922"/>
      <c r="DC1" s="965" t="s">
        <v>1394</v>
      </c>
      <c r="DD1" s="965"/>
      <c r="DE1" s="959" t="s">
        <v>816</v>
      </c>
      <c r="DF1" s="959"/>
      <c r="DG1" s="922" t="s">
        <v>1491</v>
      </c>
      <c r="DH1" s="922"/>
      <c r="DI1" s="965" t="s">
        <v>1594</v>
      </c>
      <c r="DJ1" s="965"/>
      <c r="DK1" s="959" t="s">
        <v>816</v>
      </c>
      <c r="DL1" s="959"/>
      <c r="DM1" s="922" t="s">
        <v>1391</v>
      </c>
      <c r="DN1" s="922"/>
      <c r="DO1" s="965" t="s">
        <v>1595</v>
      </c>
      <c r="DP1" s="965"/>
      <c r="DQ1" s="959" t="s">
        <v>816</v>
      </c>
      <c r="DR1" s="959"/>
      <c r="DS1" s="922" t="s">
        <v>1590</v>
      </c>
      <c r="DT1" s="922"/>
      <c r="DU1" s="965" t="s">
        <v>1596</v>
      </c>
      <c r="DV1" s="965"/>
      <c r="DW1" s="959" t="s">
        <v>816</v>
      </c>
      <c r="DX1" s="959"/>
      <c r="DY1" s="922" t="s">
        <v>1616</v>
      </c>
      <c r="DZ1" s="922"/>
      <c r="EA1" s="958" t="s">
        <v>1611</v>
      </c>
      <c r="EB1" s="958"/>
      <c r="EC1" s="959" t="s">
        <v>816</v>
      </c>
      <c r="ED1" s="959"/>
      <c r="EE1" s="922" t="s">
        <v>1590</v>
      </c>
      <c r="EF1" s="922"/>
      <c r="EG1" s="361"/>
      <c r="EH1" s="958" t="s">
        <v>1641</v>
      </c>
      <c r="EI1" s="958"/>
      <c r="EJ1" s="959" t="s">
        <v>816</v>
      </c>
      <c r="EK1" s="959"/>
      <c r="EL1" s="922" t="s">
        <v>1675</v>
      </c>
      <c r="EM1" s="922"/>
      <c r="EN1" s="958" t="s">
        <v>1666</v>
      </c>
      <c r="EO1" s="958"/>
      <c r="EP1" s="959" t="s">
        <v>816</v>
      </c>
      <c r="EQ1" s="959"/>
      <c r="ER1" s="922" t="s">
        <v>1715</v>
      </c>
      <c r="ES1" s="922"/>
      <c r="ET1" s="958" t="s">
        <v>1708</v>
      </c>
      <c r="EU1" s="958"/>
      <c r="EV1" s="959" t="s">
        <v>816</v>
      </c>
      <c r="EW1" s="959"/>
      <c r="EX1" s="922" t="s">
        <v>1616</v>
      </c>
      <c r="EY1" s="922"/>
      <c r="EZ1" s="958" t="s">
        <v>1743</v>
      </c>
      <c r="FA1" s="958"/>
      <c r="FB1" s="959" t="s">
        <v>816</v>
      </c>
      <c r="FC1" s="959"/>
      <c r="FD1" s="922" t="s">
        <v>1597</v>
      </c>
      <c r="FE1" s="922"/>
      <c r="FF1" s="958" t="s">
        <v>1782</v>
      </c>
      <c r="FG1" s="958"/>
      <c r="FH1" s="959" t="s">
        <v>816</v>
      </c>
      <c r="FI1" s="959"/>
      <c r="FJ1" s="922" t="s">
        <v>1391</v>
      </c>
      <c r="FK1" s="922"/>
      <c r="FL1" s="958" t="s">
        <v>1817</v>
      </c>
      <c r="FM1" s="958"/>
      <c r="FN1" s="959" t="s">
        <v>816</v>
      </c>
      <c r="FO1" s="959"/>
      <c r="FP1" s="922" t="s">
        <v>1864</v>
      </c>
      <c r="FQ1" s="922"/>
      <c r="FR1" s="958" t="s">
        <v>1853</v>
      </c>
      <c r="FS1" s="958"/>
      <c r="FT1" s="959" t="s">
        <v>816</v>
      </c>
      <c r="FU1" s="959"/>
      <c r="FV1" s="922" t="s">
        <v>1864</v>
      </c>
      <c r="FW1" s="922"/>
      <c r="FX1" s="958" t="s">
        <v>1996</v>
      </c>
      <c r="FY1" s="958"/>
      <c r="FZ1" s="959" t="s">
        <v>816</v>
      </c>
      <c r="GA1" s="959"/>
      <c r="GB1" s="922" t="s">
        <v>1616</v>
      </c>
      <c r="GC1" s="922"/>
      <c r="GD1" s="958" t="s">
        <v>1997</v>
      </c>
      <c r="GE1" s="958"/>
      <c r="GF1" s="959" t="s">
        <v>816</v>
      </c>
      <c r="GG1" s="959"/>
      <c r="GH1" s="922" t="s">
        <v>1590</v>
      </c>
      <c r="GI1" s="922"/>
      <c r="GJ1" s="958" t="s">
        <v>2006</v>
      </c>
      <c r="GK1" s="958"/>
      <c r="GL1" s="959" t="s">
        <v>816</v>
      </c>
      <c r="GM1" s="959"/>
      <c r="GN1" s="922" t="s">
        <v>1590</v>
      </c>
      <c r="GO1" s="922"/>
      <c r="GP1" s="958" t="s">
        <v>2048</v>
      </c>
      <c r="GQ1" s="958"/>
      <c r="GR1" s="959" t="s">
        <v>816</v>
      </c>
      <c r="GS1" s="959"/>
      <c r="GT1" s="922" t="s">
        <v>1675</v>
      </c>
      <c r="GU1" s="922"/>
      <c r="GV1" s="958" t="s">
        <v>2082</v>
      </c>
      <c r="GW1" s="958"/>
      <c r="GX1" s="959" t="s">
        <v>816</v>
      </c>
      <c r="GY1" s="959"/>
      <c r="GZ1" s="922" t="s">
        <v>2121</v>
      </c>
      <c r="HA1" s="922"/>
      <c r="HB1" s="958" t="s">
        <v>2141</v>
      </c>
      <c r="HC1" s="958"/>
      <c r="HD1" s="959" t="s">
        <v>816</v>
      </c>
      <c r="HE1" s="959"/>
      <c r="HF1" s="922" t="s">
        <v>1715</v>
      </c>
      <c r="HG1" s="922"/>
      <c r="HH1" s="958" t="s">
        <v>2154</v>
      </c>
      <c r="HI1" s="958"/>
      <c r="HJ1" s="959" t="s">
        <v>816</v>
      </c>
      <c r="HK1" s="959"/>
      <c r="HL1" s="922" t="s">
        <v>1391</v>
      </c>
      <c r="HM1" s="922"/>
      <c r="HN1" s="958" t="s">
        <v>2200</v>
      </c>
      <c r="HO1" s="958"/>
      <c r="HP1" s="959" t="s">
        <v>816</v>
      </c>
      <c r="HQ1" s="959"/>
      <c r="HR1" s="922" t="s">
        <v>1391</v>
      </c>
      <c r="HS1" s="922"/>
      <c r="HT1" s="958" t="s">
        <v>2241</v>
      </c>
      <c r="HU1" s="958"/>
      <c r="HV1" s="959" t="s">
        <v>816</v>
      </c>
      <c r="HW1" s="959"/>
      <c r="HX1" s="922" t="s">
        <v>1616</v>
      </c>
      <c r="HY1" s="922"/>
      <c r="HZ1" s="958" t="s">
        <v>2297</v>
      </c>
      <c r="IA1" s="958"/>
      <c r="IB1" s="959" t="s">
        <v>816</v>
      </c>
      <c r="IC1" s="959"/>
      <c r="ID1" s="922" t="s">
        <v>1715</v>
      </c>
      <c r="IE1" s="922"/>
      <c r="IF1" s="958" t="s">
        <v>2363</v>
      </c>
      <c r="IG1" s="958"/>
      <c r="IH1" s="959" t="s">
        <v>816</v>
      </c>
      <c r="II1" s="959"/>
      <c r="IJ1" s="922" t="s">
        <v>1590</v>
      </c>
      <c r="IK1" s="922"/>
      <c r="IL1" s="958" t="s">
        <v>2436</v>
      </c>
      <c r="IM1" s="958"/>
      <c r="IN1" s="959" t="s">
        <v>816</v>
      </c>
      <c r="IO1" s="959"/>
      <c r="IP1" s="922" t="s">
        <v>1616</v>
      </c>
      <c r="IQ1" s="922"/>
      <c r="IR1" s="958" t="s">
        <v>2648</v>
      </c>
      <c r="IS1" s="958"/>
      <c r="IT1" s="959" t="s">
        <v>816</v>
      </c>
      <c r="IU1" s="959"/>
      <c r="IV1" s="922" t="s">
        <v>1748</v>
      </c>
      <c r="IW1" s="922"/>
      <c r="IX1" s="958" t="s">
        <v>2647</v>
      </c>
      <c r="IY1" s="958"/>
      <c r="IZ1" s="959" t="s">
        <v>816</v>
      </c>
      <c r="JA1" s="959"/>
      <c r="JB1" s="922" t="s">
        <v>1864</v>
      </c>
      <c r="JC1" s="922"/>
      <c r="JD1" s="958" t="s">
        <v>2691</v>
      </c>
      <c r="JE1" s="958"/>
      <c r="JF1" s="959" t="s">
        <v>816</v>
      </c>
      <c r="JG1" s="959"/>
      <c r="JH1" s="922" t="s">
        <v>1748</v>
      </c>
      <c r="JI1" s="922"/>
      <c r="JJ1" s="958" t="s">
        <v>2746</v>
      </c>
      <c r="JK1" s="95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3032</v>
      </c>
      <c r="KI2" s="268">
        <f>KI5+KI3</f>
        <v>80796.44</v>
      </c>
      <c r="KJ2" s="890" t="s">
        <v>295</v>
      </c>
      <c r="KK2" s="492">
        <f>SUM(KK4:KK24)</f>
        <v>-1092.3600000000001</v>
      </c>
      <c r="KL2" s="334" t="s">
        <v>296</v>
      </c>
      <c r="KM2" s="273">
        <f>KK2+KI5-KO4</f>
        <v>73734.280000000013</v>
      </c>
      <c r="KN2" s="890" t="s">
        <v>3027</v>
      </c>
      <c r="KO2" s="268">
        <f>SUM(KO3:KO4)</f>
        <v>55969.8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3028</v>
      </c>
      <c r="KI3" s="268">
        <v>-100000</v>
      </c>
      <c r="KK3" s="492"/>
      <c r="KL3" s="890" t="s">
        <v>2393</v>
      </c>
      <c r="KM3" s="273">
        <f>KM2-KK31-KK30</f>
        <v>2396.2040000000125</v>
      </c>
      <c r="KN3" s="890" t="s">
        <v>3029</v>
      </c>
      <c r="KO3" s="268">
        <v>-50000</v>
      </c>
      <c r="KP3" s="606"/>
    </row>
    <row r="4" spans="1:303" ht="12.75" customHeight="1" thickBot="1">
      <c r="A4" s="919" t="s">
        <v>991</v>
      </c>
      <c r="B4" s="919"/>
      <c r="E4" s="170" t="s">
        <v>233</v>
      </c>
      <c r="F4" s="174">
        <f>F3-F5</f>
        <v>17</v>
      </c>
      <c r="G4" s="919" t="s">
        <v>991</v>
      </c>
      <c r="H4" s="91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0.73000000001047738</v>
      </c>
      <c r="KN4" s="890" t="s">
        <v>3006</v>
      </c>
      <c r="KO4" s="363">
        <f>SUM(KO5:KO33)</f>
        <v>105969.8</v>
      </c>
      <c r="KP4" s="606"/>
      <c r="KQ4" s="905"/>
    </row>
    <row r="5" spans="1:303">
      <c r="A5" s="919"/>
      <c r="B5" s="919"/>
      <c r="E5" s="170" t="s">
        <v>352</v>
      </c>
      <c r="F5" s="174">
        <f>SUM(F15:F58)</f>
        <v>12750</v>
      </c>
      <c r="G5" s="919"/>
      <c r="H5" s="91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3031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73733.55</v>
      </c>
      <c r="KN5" s="905" t="s">
        <v>3024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3024</v>
      </c>
      <c r="KI6" s="268">
        <v>-70600</v>
      </c>
      <c r="KJ6" s="890" t="s">
        <v>3036</v>
      </c>
      <c r="KK6" s="492">
        <v>-5.01</v>
      </c>
      <c r="KL6" s="815" t="s">
        <v>1002</v>
      </c>
      <c r="KM6" s="580"/>
      <c r="KN6" s="905" t="s">
        <v>3082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3025</v>
      </c>
      <c r="KI7" s="268">
        <f>-135000</f>
        <v>-135000</v>
      </c>
      <c r="KJ7" s="909" t="s">
        <v>3078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3020</v>
      </c>
      <c r="KI8" s="492">
        <v>4053</v>
      </c>
      <c r="KJ8" s="908" t="s">
        <v>3084</v>
      </c>
      <c r="KK8" s="2" t="s">
        <v>3085</v>
      </c>
      <c r="KL8" s="346" t="s">
        <v>3059</v>
      </c>
      <c r="KM8" s="890">
        <v>1112.4000000000001</v>
      </c>
      <c r="KN8" s="897" t="s">
        <v>2663</v>
      </c>
      <c r="KO8" s="268">
        <v>-4000</v>
      </c>
      <c r="KP8" s="606" t="s">
        <v>3095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3033</v>
      </c>
      <c r="KI9" s="492"/>
      <c r="KJ9" s="913"/>
      <c r="KK9" s="492"/>
      <c r="KL9" s="346" t="s">
        <v>3100</v>
      </c>
      <c r="KM9" s="61">
        <v>9.4499999999999993</v>
      </c>
      <c r="KN9" s="893" t="s">
        <v>2959</v>
      </c>
      <c r="KO9" s="442">
        <v>340002</v>
      </c>
      <c r="KP9" s="606">
        <v>45181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3083</v>
      </c>
      <c r="KM10" s="890">
        <v>79.72</v>
      </c>
      <c r="KN10" s="897" t="s">
        <v>3037</v>
      </c>
      <c r="KO10" s="268">
        <v>100247</v>
      </c>
      <c r="KP10" s="606">
        <v>45179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3109</v>
      </c>
      <c r="KM11" s="492">
        <v>20000</v>
      </c>
      <c r="KN11" s="895" t="s">
        <v>2994</v>
      </c>
      <c r="KO11" s="605"/>
      <c r="KP11" s="606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v>136363</v>
      </c>
      <c r="KH12" s="205" t="s">
        <v>2976</v>
      </c>
      <c r="KI12" s="961" t="s">
        <v>3002</v>
      </c>
      <c r="KJ12" s="890" t="s">
        <v>2947</v>
      </c>
      <c r="KK12" s="725">
        <f>73.33+0.96</f>
        <v>74.289999999999992</v>
      </c>
      <c r="KL12" s="333" t="s">
        <v>3015</v>
      </c>
      <c r="KM12" s="492"/>
      <c r="KN12" s="320" t="s">
        <v>2993</v>
      </c>
      <c r="KO12" s="403">
        <v>0</v>
      </c>
      <c r="KP12" s="606">
        <v>45175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3023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3021</v>
      </c>
      <c r="KG13" s="492">
        <v>281.16000000000003</v>
      </c>
      <c r="KH13" s="205" t="s">
        <v>2992</v>
      </c>
      <c r="KI13" s="961"/>
      <c r="KJ13" s="890" t="s">
        <v>1799</v>
      </c>
      <c r="KK13" s="725"/>
      <c r="KL13" s="245" t="s">
        <v>3073</v>
      </c>
      <c r="KM13" s="492">
        <v>50065.8</v>
      </c>
      <c r="KN13" s="205" t="s">
        <v>3089</v>
      </c>
      <c r="KO13" s="359">
        <v>30</v>
      </c>
      <c r="KP13" s="606">
        <v>45179</v>
      </c>
      <c r="KQ13" t="s">
        <v>3099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7" t="s">
        <v>2185</v>
      </c>
      <c r="HK14" s="92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2543</v>
      </c>
      <c r="KG14" s="61">
        <v>74.64</v>
      </c>
      <c r="KH14" s="893" t="s">
        <v>2959</v>
      </c>
      <c r="KI14" s="442">
        <v>366011</v>
      </c>
      <c r="KJ14" s="9" t="s">
        <v>2901</v>
      </c>
      <c r="KK14" s="726"/>
      <c r="KL14" s="245" t="s">
        <v>3019</v>
      </c>
      <c r="KM14" s="492">
        <f>KM15*9</f>
        <v>1272.2760000000001</v>
      </c>
      <c r="KN14" s="896" t="s">
        <v>1094</v>
      </c>
      <c r="KO14" s="442">
        <v>-779</v>
      </c>
      <c r="KP14" s="606">
        <v>45170</v>
      </c>
      <c r="KQ14" s="442">
        <v>-501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2" t="s">
        <v>1504</v>
      </c>
      <c r="DP15" s="97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3060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3037</v>
      </c>
      <c r="KC15" s="268">
        <v>100491</v>
      </c>
      <c r="KD15" s="960" t="s">
        <v>2948</v>
      </c>
      <c r="KE15" s="960"/>
      <c r="KF15" s="345" t="s">
        <v>2611</v>
      </c>
      <c r="KG15" s="534">
        <v>131.87</v>
      </c>
      <c r="KH15" s="897" t="s">
        <v>3037</v>
      </c>
      <c r="KI15" s="268">
        <v>100032</v>
      </c>
      <c r="KJ15" s="960" t="s">
        <v>2948</v>
      </c>
      <c r="KK15" s="960"/>
      <c r="KL15" s="345" t="s">
        <v>3022</v>
      </c>
      <c r="KM15" s="505">
        <f>1413.64/10</f>
        <v>141.364</v>
      </c>
      <c r="KN15" s="205" t="s">
        <v>3017</v>
      </c>
      <c r="KO15" s="2">
        <f>KN16-0.99*195000</f>
        <v>-52126</v>
      </c>
      <c r="KP15" s="108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3046</v>
      </c>
      <c r="JM16" s="61">
        <f>25.72</f>
        <v>25.72</v>
      </c>
      <c r="JN16" s="345" t="s">
        <v>2693</v>
      </c>
      <c r="JO16" s="61">
        <v>23.96</v>
      </c>
      <c r="JP16" s="718" t="s">
        <v>3060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2994</v>
      </c>
      <c r="KI16" s="605"/>
      <c r="KJ16" s="9"/>
      <c r="KK16" s="726"/>
      <c r="KL16" s="345" t="s">
        <v>3081</v>
      </c>
      <c r="KM16" s="442"/>
      <c r="KN16" s="885">
        <v>140924</v>
      </c>
      <c r="KO16" s="894"/>
      <c r="KP16" s="606">
        <v>45180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3047</v>
      </c>
      <c r="JM17" s="61">
        <f>180.39+64.94+57.72</f>
        <v>303.04999999999995</v>
      </c>
      <c r="JN17" s="345" t="s">
        <v>3061</v>
      </c>
      <c r="JO17" s="61">
        <v>30</v>
      </c>
      <c r="JP17" s="254" t="s">
        <v>2776</v>
      </c>
      <c r="JQ17" s="605"/>
      <c r="JR17" s="779" t="s">
        <v>3038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2782</v>
      </c>
      <c r="KG17" s="61">
        <f>14.32+18</f>
        <v>32.32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3077</v>
      </c>
      <c r="KN17" s="893" t="s">
        <v>2772</v>
      </c>
      <c r="KO17" s="268">
        <v>2600</v>
      </c>
      <c r="KP17" s="606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3037</v>
      </c>
      <c r="IO18">
        <v>3</v>
      </c>
      <c r="IP18" s="345" t="s">
        <v>2457</v>
      </c>
      <c r="IQ18" s="61">
        <v>42.65</v>
      </c>
      <c r="IR18" s="66" t="s">
        <v>3037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3067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3045</v>
      </c>
      <c r="JE18" s="605">
        <v>3083</v>
      </c>
      <c r="JF18" s="401"/>
      <c r="JG18" s="510"/>
      <c r="JH18" s="345" t="s">
        <v>3040</v>
      </c>
      <c r="JI18" s="61">
        <v>30</v>
      </c>
      <c r="JJ18" s="666" t="s">
        <v>3045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3062</v>
      </c>
      <c r="KG18" s="61">
        <v>180</v>
      </c>
      <c r="KH18" s="205" t="s">
        <v>2995</v>
      </c>
      <c r="KI18" s="359">
        <f>686-1000</f>
        <v>-314</v>
      </c>
      <c r="KJ18" s="9" t="s">
        <v>3076</v>
      </c>
      <c r="KK18" s="726">
        <f>7.87</f>
        <v>7.87</v>
      </c>
      <c r="KL18" s="345" t="s">
        <v>2986</v>
      </c>
      <c r="KM18" s="61"/>
      <c r="KN18" s="897" t="s">
        <v>2773</v>
      </c>
      <c r="KO18" s="268">
        <v>745</v>
      </c>
      <c r="KP18" s="606">
        <v>45180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2" t="s">
        <v>1474</v>
      </c>
      <c r="DJ19" s="97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2833</v>
      </c>
      <c r="KG19" s="203">
        <v>10.8</v>
      </c>
      <c r="KH19" s="205" t="s">
        <v>3010</v>
      </c>
      <c r="KI19" s="359"/>
      <c r="KJ19" s="9" t="s">
        <v>3074</v>
      </c>
      <c r="KK19" s="726">
        <v>12.01</v>
      </c>
      <c r="KL19" s="345" t="s">
        <v>2611</v>
      </c>
      <c r="KM19" s="534"/>
      <c r="KN19" s="897" t="s">
        <v>2774</v>
      </c>
      <c r="KO19" s="517">
        <v>1269</v>
      </c>
      <c r="KP19" s="606">
        <v>45180</v>
      </c>
      <c r="KQ19" s="517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3070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3049</v>
      </c>
      <c r="KE20" s="726" t="s">
        <v>3009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3047</v>
      </c>
      <c r="KK20" s="726">
        <f>135.77+48.88+27.16</f>
        <v>211.81</v>
      </c>
      <c r="KL20" s="345" t="s">
        <v>1195</v>
      </c>
      <c r="KM20" s="61"/>
      <c r="KN20" s="957" t="s">
        <v>3087</v>
      </c>
      <c r="KO20" s="957"/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3050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3051</v>
      </c>
      <c r="KE21" s="510">
        <f>63.91+71.9+199.73+2.07</f>
        <v>337.60999999999996</v>
      </c>
      <c r="KF21" s="337" t="s">
        <v>2991</v>
      </c>
      <c r="KG21" s="61">
        <v>10</v>
      </c>
      <c r="KH21" s="205" t="s">
        <v>2998</v>
      </c>
      <c r="KI21" s="890">
        <f>KH22-0.99*195000</f>
        <v>-242</v>
      </c>
      <c r="KJ21" s="9" t="s">
        <v>3048</v>
      </c>
      <c r="KK21" s="726">
        <v>20.67</v>
      </c>
      <c r="KL21" s="345" t="s">
        <v>2782</v>
      </c>
      <c r="KM21" s="61">
        <f>14.32</f>
        <v>14.32</v>
      </c>
      <c r="KN21" s="897" t="s">
        <v>3072</v>
      </c>
      <c r="KO21" s="268">
        <v>12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6" t="s">
        <v>507</v>
      </c>
      <c r="N22" s="966"/>
      <c r="Q22" s="166" t="s">
        <v>365</v>
      </c>
      <c r="S22" s="966" t="s">
        <v>507</v>
      </c>
      <c r="T22" s="96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3063</v>
      </c>
      <c r="II22">
        <f>9.86*4</f>
        <v>39.44</v>
      </c>
      <c r="IJ22" s="345" t="s">
        <v>2249</v>
      </c>
      <c r="IK22">
        <v>64</v>
      </c>
      <c r="IL22" s="66" t="s">
        <v>3044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6" t="s">
        <v>2170</v>
      </c>
      <c r="IU22" s="916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3064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3052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3004</v>
      </c>
      <c r="KG22" s="61">
        <v>108.001</v>
      </c>
      <c r="KH22" s="885">
        <v>192808</v>
      </c>
      <c r="KI22" s="894"/>
      <c r="KJ22" s="9" t="s">
        <v>3014</v>
      </c>
      <c r="KK22" s="510">
        <v>380.32</v>
      </c>
      <c r="KL22" s="345" t="s">
        <v>3007</v>
      </c>
      <c r="KM22" s="61"/>
      <c r="KN22" s="896" t="s">
        <v>3026</v>
      </c>
      <c r="KO22" s="2">
        <v>140</v>
      </c>
      <c r="KP22" s="606">
        <v>45180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4" t="s">
        <v>990</v>
      </c>
      <c r="N23" s="964"/>
      <c r="Q23" s="166" t="s">
        <v>369</v>
      </c>
      <c r="S23" s="964" t="s">
        <v>990</v>
      </c>
      <c r="T23" s="964"/>
      <c r="W23" s="244" t="s">
        <v>1019</v>
      </c>
      <c r="X23" s="142">
        <v>0</v>
      </c>
      <c r="Y23" s="966" t="s">
        <v>507</v>
      </c>
      <c r="Z23" s="96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6" t="s">
        <v>2170</v>
      </c>
      <c r="HK23" s="91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6" t="s">
        <v>2170</v>
      </c>
      <c r="HW23" s="916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3053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2977</v>
      </c>
      <c r="KG23" s="849">
        <v>135.69999999999999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8" t="s">
        <v>2447</v>
      </c>
      <c r="KO23" s="2">
        <v>1000</v>
      </c>
      <c r="KP23" s="606"/>
    </row>
    <row r="24" spans="1:303">
      <c r="A24" s="966" t="s">
        <v>507</v>
      </c>
      <c r="B24" s="966"/>
      <c r="E24" s="164" t="s">
        <v>237</v>
      </c>
      <c r="F24" s="166"/>
      <c r="G24" s="966" t="s">
        <v>507</v>
      </c>
      <c r="H24" s="966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64" t="s">
        <v>990</v>
      </c>
      <c r="Z24" s="964"/>
      <c r="AC24"/>
      <c r="AE24" s="966" t="s">
        <v>507</v>
      </c>
      <c r="AF24" s="966"/>
      <c r="AI24"/>
      <c r="AK24" s="966" t="s">
        <v>507</v>
      </c>
      <c r="AL24" s="96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2" t="s">
        <v>1536</v>
      </c>
      <c r="EF24" s="96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3039</v>
      </c>
      <c r="KG24" s="533">
        <v>10</v>
      </c>
      <c r="KH24" s="897" t="s">
        <v>2773</v>
      </c>
      <c r="KI24" s="268">
        <v>1</v>
      </c>
      <c r="KJ24" s="900" t="s">
        <v>3013</v>
      </c>
      <c r="KL24" s="345" t="s">
        <v>2362</v>
      </c>
      <c r="KM24" s="61">
        <f>13.32+12.76</f>
        <v>26.08</v>
      </c>
      <c r="KN24" s="895" t="s">
        <v>2465</v>
      </c>
      <c r="KO24" s="61"/>
    </row>
    <row r="25" spans="1:303">
      <c r="A25" s="964" t="s">
        <v>990</v>
      </c>
      <c r="B25" s="964"/>
      <c r="E25" s="164" t="s">
        <v>139</v>
      </c>
      <c r="F25" s="166"/>
      <c r="G25" s="964" t="s">
        <v>990</v>
      </c>
      <c r="H25" s="964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64" t="s">
        <v>990</v>
      </c>
      <c r="AF25" s="964"/>
      <c r="AI25" s="245" t="s">
        <v>1101</v>
      </c>
      <c r="AJ25" s="142">
        <v>30</v>
      </c>
      <c r="AK25" s="964" t="s">
        <v>990</v>
      </c>
      <c r="AL25" s="96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4"/>
      <c r="BH25" s="964"/>
      <c r="BK25" s="266" t="s">
        <v>1222</v>
      </c>
      <c r="BL25" s="205">
        <v>48.54</v>
      </c>
      <c r="BM25" s="964"/>
      <c r="BN25" s="964"/>
      <c r="BQ25" s="266" t="s">
        <v>1051</v>
      </c>
      <c r="BR25" s="205">
        <v>50.15</v>
      </c>
      <c r="BS25" s="964" t="s">
        <v>1245</v>
      </c>
      <c r="BT25" s="964"/>
      <c r="BW25" s="266" t="s">
        <v>1051</v>
      </c>
      <c r="BX25" s="205">
        <v>48.54</v>
      </c>
      <c r="BY25" s="964"/>
      <c r="BZ25" s="964"/>
      <c r="CC25" s="266" t="s">
        <v>1051</v>
      </c>
      <c r="CD25" s="205">
        <v>142.91</v>
      </c>
      <c r="CE25" s="964"/>
      <c r="CF25" s="964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6" t="s">
        <v>2170</v>
      </c>
      <c r="IC25" s="916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2965</v>
      </c>
      <c r="KG25" s="533">
        <v>38</v>
      </c>
      <c r="KH25" s="897" t="s">
        <v>2774</v>
      </c>
      <c r="KI25" s="517">
        <v>408</v>
      </c>
      <c r="KL25" s="337" t="s">
        <v>3034</v>
      </c>
      <c r="KM25" s="61">
        <v>80</v>
      </c>
    </row>
    <row r="26" spans="1:303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8" t="s">
        <v>1536</v>
      </c>
      <c r="DZ26" s="97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2" t="s">
        <v>1536</v>
      </c>
      <c r="ES26" s="962"/>
      <c r="ET26" s="1" t="s">
        <v>1703</v>
      </c>
      <c r="EU26" s="272">
        <v>20000</v>
      </c>
      <c r="EW26" s="96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3040</v>
      </c>
      <c r="KA26" s="61">
        <v>30</v>
      </c>
      <c r="KB26" s="855" t="s">
        <v>2416</v>
      </c>
      <c r="KC26" s="61"/>
      <c r="KD26" s="904"/>
      <c r="KE26" s="904"/>
      <c r="KF26" s="337" t="s">
        <v>2969</v>
      </c>
      <c r="KG26" s="533">
        <v>25.9</v>
      </c>
      <c r="KH26" s="897" t="s">
        <v>2777</v>
      </c>
      <c r="KI26" s="268" t="s">
        <v>2129</v>
      </c>
      <c r="KL26" s="337" t="s">
        <v>3096</v>
      </c>
      <c r="KM26" s="61">
        <v>30</v>
      </c>
      <c r="KN26" s="911" t="s">
        <v>3079</v>
      </c>
    </row>
    <row r="27" spans="1:303">
      <c r="A27" s="939"/>
      <c r="B27" s="939"/>
      <c r="F27" s="194"/>
      <c r="G27" s="939"/>
      <c r="H27" s="939"/>
      <c r="K27"/>
      <c r="M27" s="968" t="s">
        <v>506</v>
      </c>
      <c r="N27" s="968"/>
      <c r="Q27" s="244" t="s">
        <v>1019</v>
      </c>
      <c r="R27" s="142">
        <v>0</v>
      </c>
      <c r="S27" s="968" t="s">
        <v>506</v>
      </c>
      <c r="T27" s="968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68" t="s">
        <v>506</v>
      </c>
      <c r="AF27" s="96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2" t="s">
        <v>1536</v>
      </c>
      <c r="EY27" s="96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6" t="s">
        <v>2170</v>
      </c>
      <c r="HQ27" s="916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2981</v>
      </c>
      <c r="KG27" s="533">
        <v>63.1</v>
      </c>
      <c r="KH27" s="897" t="s">
        <v>2675</v>
      </c>
      <c r="KI27" s="268">
        <v>15</v>
      </c>
      <c r="KL27" s="337" t="s">
        <v>3016</v>
      </c>
      <c r="KM27" s="61">
        <v>30.06</v>
      </c>
      <c r="KN27" s="911" t="s">
        <v>3086</v>
      </c>
      <c r="KO27" s="61">
        <v>220</v>
      </c>
    </row>
    <row r="28" spans="1:303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68" t="s">
        <v>992</v>
      </c>
      <c r="N28" s="968"/>
      <c r="Q28" s="244" t="s">
        <v>1073</v>
      </c>
      <c r="R28" s="205">
        <v>200</v>
      </c>
      <c r="S28" s="968" t="s">
        <v>992</v>
      </c>
      <c r="T28" s="968"/>
      <c r="W28" s="143" t="s">
        <v>1016</v>
      </c>
      <c r="X28" s="142">
        <v>61.35</v>
      </c>
      <c r="Y28" s="968" t="s">
        <v>506</v>
      </c>
      <c r="Z28" s="968"/>
      <c r="AC28" s="219" t="s">
        <v>1088</v>
      </c>
      <c r="AD28" s="219">
        <f>53+207+63</f>
        <v>323</v>
      </c>
      <c r="AE28" s="968" t="s">
        <v>992</v>
      </c>
      <c r="AF28" s="96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2" t="s">
        <v>1747</v>
      </c>
      <c r="FE28" s="96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6" t="s">
        <v>2170</v>
      </c>
      <c r="JA28" s="916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3065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3065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2985</v>
      </c>
      <c r="KG28" s="533">
        <v>45.74</v>
      </c>
      <c r="KH28" s="896" t="s">
        <v>2671</v>
      </c>
      <c r="KI28" s="2">
        <v>130</v>
      </c>
      <c r="KL28" s="337" t="s">
        <v>3105</v>
      </c>
      <c r="KM28" s="61">
        <v>21.5</v>
      </c>
      <c r="KN28" s="915" t="s">
        <v>3097</v>
      </c>
      <c r="KO28" s="61" t="s">
        <v>3104</v>
      </c>
    </row>
    <row r="29" spans="1:303">
      <c r="A29" s="968" t="s">
        <v>506</v>
      </c>
      <c r="B29" s="968"/>
      <c r="E29" s="193" t="s">
        <v>282</v>
      </c>
      <c r="F29" s="194"/>
      <c r="G29" s="968" t="s">
        <v>506</v>
      </c>
      <c r="H29" s="968"/>
      <c r="K29" s="143" t="s">
        <v>1016</v>
      </c>
      <c r="L29" s="142">
        <v>0</v>
      </c>
      <c r="M29" s="967" t="s">
        <v>93</v>
      </c>
      <c r="N29" s="967"/>
      <c r="Q29" s="244" t="s">
        <v>1050</v>
      </c>
      <c r="R29" s="142">
        <v>0</v>
      </c>
      <c r="S29" s="967" t="s">
        <v>93</v>
      </c>
      <c r="T29" s="967"/>
      <c r="W29" s="143" t="s">
        <v>1015</v>
      </c>
      <c r="X29" s="142">
        <v>64</v>
      </c>
      <c r="Y29" s="968" t="s">
        <v>992</v>
      </c>
      <c r="Z29" s="968"/>
      <c r="AC29" s="219" t="s">
        <v>1089</v>
      </c>
      <c r="AD29" s="219">
        <f>63+46</f>
        <v>109</v>
      </c>
      <c r="AE29" s="967" t="s">
        <v>93</v>
      </c>
      <c r="AF29" s="96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2" t="s">
        <v>1536</v>
      </c>
      <c r="EM29" s="96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2989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68" t="s">
        <v>992</v>
      </c>
      <c r="B30" s="968"/>
      <c r="E30" s="193" t="s">
        <v>372</v>
      </c>
      <c r="F30" s="194"/>
      <c r="G30" s="968" t="s">
        <v>992</v>
      </c>
      <c r="H30" s="968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67" t="s">
        <v>93</v>
      </c>
      <c r="Z30" s="967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2" t="s">
        <v>1747</v>
      </c>
      <c r="FK30" s="96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2987</v>
      </c>
      <c r="KO30" s="283">
        <v>52.8</v>
      </c>
    </row>
    <row r="31" spans="1:303" ht="12.75" customHeight="1">
      <c r="A31" s="967" t="s">
        <v>93</v>
      </c>
      <c r="B31" s="967"/>
      <c r="E31" s="193" t="s">
        <v>1007</v>
      </c>
      <c r="F31" s="170"/>
      <c r="G31" s="967" t="s">
        <v>93</v>
      </c>
      <c r="H31" s="967"/>
      <c r="K31" s="143" t="s">
        <v>1014</v>
      </c>
      <c r="L31" s="142">
        <v>50.01</v>
      </c>
      <c r="M31" s="957" t="s">
        <v>1001</v>
      </c>
      <c r="N31" s="957"/>
      <c r="Q31" s="143" t="s">
        <v>1052</v>
      </c>
      <c r="R31" s="142">
        <v>26</v>
      </c>
      <c r="S31" s="957" t="s">
        <v>1001</v>
      </c>
      <c r="T31" s="957"/>
      <c r="W31"/>
      <c r="Y31" s="939" t="s">
        <v>385</v>
      </c>
      <c r="Z31" s="939"/>
      <c r="AC31" s="142" t="s">
        <v>1090</v>
      </c>
      <c r="AD31" s="142">
        <v>10</v>
      </c>
      <c r="AE31" s="957" t="s">
        <v>1001</v>
      </c>
      <c r="AF31" s="95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895" t="s">
        <v>3071</v>
      </c>
      <c r="KO31" s="890">
        <v>104</v>
      </c>
      <c r="KP31" s="907"/>
    </row>
    <row r="32" spans="1:303">
      <c r="A32" s="939" t="s">
        <v>385</v>
      </c>
      <c r="B32" s="939"/>
      <c r="E32" s="170"/>
      <c r="F32" s="170"/>
      <c r="G32" s="939" t="s">
        <v>385</v>
      </c>
      <c r="H32" s="939"/>
      <c r="K32"/>
      <c r="M32" s="964" t="s">
        <v>243</v>
      </c>
      <c r="N32" s="964"/>
      <c r="Q32" s="143" t="s">
        <v>1051</v>
      </c>
      <c r="R32" s="142">
        <v>55</v>
      </c>
      <c r="S32" s="964" t="s">
        <v>243</v>
      </c>
      <c r="T32" s="964"/>
      <c r="W32" s="243" t="s">
        <v>1072</v>
      </c>
      <c r="X32" s="243">
        <v>0</v>
      </c>
      <c r="Y32" s="957" t="s">
        <v>1001</v>
      </c>
      <c r="Z32" s="957"/>
      <c r="AE32" s="964" t="s">
        <v>243</v>
      </c>
      <c r="AF32" s="96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1" t="s">
        <v>1438</v>
      </c>
      <c r="DP32" s="97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6" t="s">
        <v>2170</v>
      </c>
      <c r="IO32" s="916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3065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3075</v>
      </c>
      <c r="KM32" s="78">
        <v>400</v>
      </c>
      <c r="KN32" s="912"/>
      <c r="KO32" s="2"/>
      <c r="KP32" s="907"/>
    </row>
    <row r="33" spans="1:303">
      <c r="A33" s="957" t="s">
        <v>1001</v>
      </c>
      <c r="B33" s="957"/>
      <c r="C33" s="3"/>
      <c r="D33" s="3"/>
      <c r="E33" s="246"/>
      <c r="F33" s="246"/>
      <c r="G33" s="957" t="s">
        <v>1001</v>
      </c>
      <c r="H33" s="957"/>
      <c r="K33" s="243" t="s">
        <v>1021</v>
      </c>
      <c r="L33" s="243"/>
      <c r="M33" s="969" t="s">
        <v>1034</v>
      </c>
      <c r="N33" s="969"/>
      <c r="Q33" s="143" t="s">
        <v>1016</v>
      </c>
      <c r="R33" s="142">
        <v>77.239999999999995</v>
      </c>
      <c r="S33" s="969" t="s">
        <v>1034</v>
      </c>
      <c r="T33" s="969"/>
      <c r="Y33" s="964" t="s">
        <v>243</v>
      </c>
      <c r="Z33" s="964"/>
      <c r="AC33" s="197" t="s">
        <v>1012</v>
      </c>
      <c r="AD33" s="142">
        <v>350</v>
      </c>
      <c r="AE33" s="969" t="s">
        <v>1034</v>
      </c>
      <c r="AF33" s="96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4" t="s">
        <v>1411</v>
      </c>
      <c r="DB33" s="97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3068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SUM(KG13:KG20)</f>
        <v>844.86000000000013</v>
      </c>
      <c r="KF33" s="409">
        <v>10</v>
      </c>
      <c r="KG33" s="816" t="s">
        <v>2874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v>165</v>
      </c>
      <c r="KN33" s="914"/>
      <c r="KO33" s="2"/>
    </row>
    <row r="34" spans="1:303">
      <c r="A34" s="964" t="s">
        <v>243</v>
      </c>
      <c r="B34" s="964"/>
      <c r="E34" s="170"/>
      <c r="F34" s="170"/>
      <c r="G34" s="964" t="s">
        <v>243</v>
      </c>
      <c r="H34" s="96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9" t="s">
        <v>1034</v>
      </c>
      <c r="Z34" s="96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2987</v>
      </c>
      <c r="KI34" s="283">
        <v>52.8</v>
      </c>
      <c r="KJ34" s="348" t="s">
        <v>2949</v>
      </c>
      <c r="KK34" s="2">
        <f>SUM(KM15:KM24)</f>
        <v>192.56400000000002</v>
      </c>
      <c r="KL34" s="412">
        <v>27.24</v>
      </c>
      <c r="KM34" s="534"/>
      <c r="KN34" s="890" t="s">
        <v>506</v>
      </c>
    </row>
    <row r="35" spans="1:303" ht="14.25" customHeight="1">
      <c r="A35" s="970" t="s">
        <v>342</v>
      </c>
      <c r="B35" s="970"/>
      <c r="E35" s="187" t="s">
        <v>368</v>
      </c>
      <c r="F35" s="170"/>
      <c r="G35" s="970" t="s">
        <v>342</v>
      </c>
      <c r="H35" s="97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3069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SUM(KG23:KG29)</f>
        <v>339.56</v>
      </c>
      <c r="KF35" s="409">
        <v>45</v>
      </c>
      <c r="KG35" s="543" t="s">
        <v>2218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KI28+KK38-KO22</f>
        <v>190</v>
      </c>
      <c r="KN35" s="956" t="s">
        <v>1034</v>
      </c>
      <c r="KO35" s="939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30</v>
      </c>
      <c r="KG36" s="543" t="s">
        <v>2970</v>
      </c>
      <c r="KH36" s="895" t="s">
        <v>2416</v>
      </c>
      <c r="KJ36" s="337" t="s">
        <v>2972</v>
      </c>
      <c r="KK36" s="868">
        <f>SUM(KM9:KM31)</f>
        <v>71781.37000000001</v>
      </c>
      <c r="KL36" s="409">
        <v>30</v>
      </c>
      <c r="KM36" s="816" t="s">
        <v>2218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6" t="s">
        <v>1536</v>
      </c>
      <c r="DT37" s="97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6</v>
      </c>
      <c r="KG37" s="543" t="s">
        <v>2968</v>
      </c>
      <c r="KH37" s="895" t="s">
        <v>3011</v>
      </c>
      <c r="KI37" s="2">
        <v>194</v>
      </c>
      <c r="KL37" s="409">
        <v>6</v>
      </c>
      <c r="KM37" s="543" t="s">
        <v>3094</v>
      </c>
      <c r="KN37" s="890" t="s">
        <v>3107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25.9</v>
      </c>
      <c r="KG38" s="543" t="s">
        <v>2999</v>
      </c>
      <c r="KJ38" s="341" t="s">
        <v>3088</v>
      </c>
      <c r="KK38" s="869">
        <v>200</v>
      </c>
      <c r="KL38" s="409">
        <v>10</v>
      </c>
      <c r="KM38" s="543" t="s">
        <v>3093</v>
      </c>
      <c r="KN38" s="890" t="s">
        <v>3108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882" t="s">
        <v>2990</v>
      </c>
      <c r="KG39" s="532">
        <v>70</v>
      </c>
      <c r="KL39" s="409">
        <v>6</v>
      </c>
      <c r="KM39" s="543" t="s">
        <v>3092</v>
      </c>
      <c r="KQ39" s="745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1" t="s">
        <v>1438</v>
      </c>
      <c r="DJ40" s="97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6" t="s">
        <v>2170</v>
      </c>
      <c r="II40" s="916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65" t="s">
        <v>3042</v>
      </c>
      <c r="KG40" s="849">
        <v>324</v>
      </c>
      <c r="KH40" s="890" t="s">
        <v>506</v>
      </c>
      <c r="KJ40" s="890" t="s">
        <v>3101</v>
      </c>
      <c r="KK40" s="896"/>
      <c r="KL40" s="409">
        <v>100</v>
      </c>
      <c r="KM40" s="543" t="s">
        <v>3090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901" t="s">
        <v>2971</v>
      </c>
      <c r="KG41" s="849">
        <v>39.700000000000003</v>
      </c>
      <c r="KH41" s="890" t="s">
        <v>93</v>
      </c>
      <c r="KI41" s="890"/>
      <c r="KJ41" s="890" t="s">
        <v>3102</v>
      </c>
      <c r="KK41" s="896"/>
      <c r="KL41" s="409">
        <v>9</v>
      </c>
      <c r="KM41" s="543" t="s">
        <v>3091</v>
      </c>
      <c r="KN41" s="890"/>
      <c r="KO41" s="890"/>
      <c r="KP41" s="890"/>
      <c r="KQ41" s="807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212" t="s">
        <v>2590</v>
      </c>
      <c r="KG42" s="407">
        <v>110.1</v>
      </c>
      <c r="KK42" s="896"/>
      <c r="KL42" s="409">
        <v>10</v>
      </c>
      <c r="KM42" s="543" t="s">
        <v>3103</v>
      </c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896"/>
      <c r="KF43" s="901" t="s">
        <v>2983</v>
      </c>
      <c r="KG43" s="849">
        <v>81.84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2967</v>
      </c>
      <c r="KG44" s="849">
        <v>37.700000000000003</v>
      </c>
      <c r="KL44" s="882" t="s">
        <v>3080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2966</v>
      </c>
      <c r="KG45" s="849">
        <v>35.25</v>
      </c>
      <c r="KL45" s="890" t="s">
        <v>3106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 t="s">
        <v>2855</v>
      </c>
      <c r="KF46" s="902" t="s">
        <v>2984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3065</v>
      </c>
      <c r="KA47" s="78">
        <f>8+61+1</f>
        <v>70</v>
      </c>
      <c r="KE47" s="896"/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3066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3035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5:KO35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7" t="s">
        <v>2975</v>
      </c>
      <c r="S4" s="927"/>
      <c r="T4" s="767" t="s">
        <v>2808</v>
      </c>
      <c r="V4" s="927" t="s">
        <v>2975</v>
      </c>
      <c r="W4" s="927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3030</v>
      </c>
      <c r="T37" s="872">
        <v>386</v>
      </c>
      <c r="V37" s="879" t="s">
        <v>3030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2023-09-12T04:25:05Z</dcterms:modified>
</cp:coreProperties>
</file>