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FAAAFF1-5A05-4FD8-98AA-CAB93331EC11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M18" i="32" l="1"/>
  <c r="JM36" i="32" l="1"/>
  <c r="JO24" i="32"/>
  <c r="JO21" i="32"/>
  <c r="JM17" i="32" l="1"/>
  <c r="JM2" i="32" s="1"/>
  <c r="JI11" i="32" l="1"/>
  <c r="JO15" i="32"/>
  <c r="JO14" i="32" s="1"/>
  <c r="JO22" i="32" l="1"/>
  <c r="JO33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7" i="32" l="1"/>
  <c r="JM34" i="32" s="1"/>
  <c r="JM28" i="32"/>
  <c r="JM30" i="32"/>
  <c r="JN44" i="32" l="1"/>
  <c r="JC17" i="32" l="1"/>
  <c r="JC16" i="32" s="1"/>
  <c r="JI12" i="32" l="1"/>
  <c r="JO35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<sst xmlns="http://schemas.openxmlformats.org/spreadsheetml/2006/main" count="7031" uniqueCount="2844">
  <si>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</si>
  <si>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</si>
  <si>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</si>
  <si>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</si>
  <si>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</si>
  <si>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</si>
  <si>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</si>
  <si>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</si>
  <si>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</si>
  <si>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</si>
  <si>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</si>
  <si>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</si>
  <si>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</si>
  <si>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</si>
  <si>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</si>
  <si>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</si>
  <si>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</si>
  <si>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</si>
  <si>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</si>
  <si>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</si>
  <si>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</si>
  <si>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</si>
  <si>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</si>
  <si>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</si>
  <si>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</si>
  <si>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</si>
  <si>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</si>
  <si>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</si>
  <si>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</si>
  <si>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</si>
  <si>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</si>
  <si>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</si>
  <si>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</si>
  <si>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</si>
  <si>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</si>
  <si>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</si>
  <si>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</si>
  <si>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</si>
  <si>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</si>
  <si>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</si>
  <si>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</si>
  <si>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</si>
  <si>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</si>
  <si>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</si>
  <si>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</si>
  <si>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</si>
  <si>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</si>
  <si>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</si>
  <si>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</si>
  <si>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</si>
  <si>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</si>
  <si>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</si>
  <si>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</si>
  <si>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</si>
  <si>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</si>
  <si>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</si>
  <si>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</si>
  <si>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</si>
  <si>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</si>
  <si>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</si>
  <si>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</si>
  <si>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</si>
  <si>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</si>
  <si>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</si>
  <si>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</si>
  <si>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</si>
  <si>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</si>
  <si>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</si>
  <si>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</si>
  <si>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</si>
  <si>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</si>
  <si>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</si>
  <si>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</si>
  <si>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</si>
  <si>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</si>
  <si>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</si>
  <si>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</si>
  <si>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</si>
  <si>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</si>
  <si>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</si>
  <si>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</si>
  <si>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</si>
  <si>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</si>
  <si>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</si>
  <si>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</si>
  <si>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</si>
  <si>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</si>
  <si>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</si>
  <si>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</si>
  <si>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</si>
  <si>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</si>
  <si>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</si>
  <si>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</si>
  <si>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</si>
  <si>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</si>
  <si>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</si>
  <si>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</si>
  <si>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</si>
  <si>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</si>
  <si>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</si>
  <si>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</si>
  <si>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</si>
  <si>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</si>
  <si>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</si>
  <si>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</si>
  <si>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</si>
  <si>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</si>
  <si>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</si>
  <si>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</si>
  <si>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</si>
  <si>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</si>
  <si>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</si>
  <si>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</si>
  <si>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</si>
  <si>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</si>
  <si>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</si>
  <si>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</si>
  <si>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</si>
  <si>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</si>
  <si>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</si>
  <si>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</si>
  <si>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</si>
  <si>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</si>
  <si>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</si>
  <si>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</si>
  <si>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</si>
  <si>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</si>
  <si>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</si>
  <si>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</si>
  <si>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</si>
  <si>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</si>
  <si>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</si>
  <si>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</si>
  <si>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</si>
  <si>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</si>
  <si>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</si>
  <si>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</si>
  <si>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</si>
  <si>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</si>
  <si>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</si>
  <si>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</si>
  <si>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</si>
  <si>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</si>
  <si>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</si>
  <si>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</si>
  <si>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</si>
  <si>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</si>
  <si>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</si>
  <si>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</si>
  <si>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</si>
  <si>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</si>
  <si>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</si>
  <si>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</si>
  <si>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</si>
  <si>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</si>
  <si>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</si>
  <si>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</si>
  <si>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</si>
  <si>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</si>
  <si>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</si>
  <si>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</si>
  <si>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</si>
  <si>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</si>
  <si>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</si>
  <si>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</si>
  <si>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</si>
  <si>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</si>
  <si>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</si>
  <si>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</si>
  <si>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</si>
  <si>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</si>
  <si>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</si>
  <si>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</si>
  <si>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</si>
  <si>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</si>
  <si>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</si>
  <si>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</si>
  <si>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</si>
  <si>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</si>
  <si>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</si>
  <si>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</si>
  <si>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</si>
  <si>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</si>
  <si>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</si>
  <si>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</si>
  <si>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</si>
  <si>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</si>
  <si>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</si>
  <si>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</si>
  <si>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</si>
  <si>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</si>
  <si>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</si>
  <si>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</si>
  <si>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</si>
  <si>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</si>
  <si>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</si>
  <si>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</si>
  <si>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</si>
  <si>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</si>
  <si>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</si>
  <si>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</si>
  <si>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</si>
  <si>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</si>
  <si>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</si>
  <si>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</si>
  <si>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</si>
  <si>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</si>
  <si>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</si>
  <si>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</si>
  <si>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</si>
  <si>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</si>
  <si>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</si>
  <si>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</si>
  <si>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</si>
  <si>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</si>
  <si>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</si>
  <si>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</si>
  <si>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</si>
  <si>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</si>
  <si>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</si>
  <si>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</si>
  <si>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</si>
  <si>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</si>
  <si>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</si>
  <si>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</si>
  <si>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</si>
  <si>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</si>
  <si>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</si>
  <si>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</si>
  <si>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</si>
  <si>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</si>
  <si>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</si>
  <si>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</si>
  <si>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</si>
  <si>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</si>
  <si>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</si>
  <si>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</si>
  <si>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</si>
  <si>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</si>
  <si>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</si>
  <si>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</si>
  <si>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</si>
  <si>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</si>
  <si>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</si>
  <si>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</si>
  <si>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</si>
  <si>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</si>
  <si>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</si>
  <si>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</si>
  <si>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</si>
  <si>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</si>
  <si>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</si>
  <si>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</si>
  <si>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</si>
  <si>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</si>
  <si>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</si>
  <si>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</si>
  <si>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</si>
  <si>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</si>
  <si>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</si>
  <si>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</si>
  <si>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</si>
  <si>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</si>
  <si>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</si>
  <si>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</si>
  <si>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</si>
  <si>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</si>
  <si>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</si>
  <si>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</si>
  <si>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</si>
  <si>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</si>
  <si>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</si>
  <si>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</si>
  <si>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</si>
  <si>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</si>
  <si>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</si>
  <si>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</si>
  <si>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</si>
  <si>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</si>
  <si>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</si>
  <si>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</si>
  <si>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</si>
  <si>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</si>
  <si>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</si>
  <si>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</si>
  <si>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</si>
  <si>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</si>
  <si>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</si>
  <si>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</si>
  <si>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</si>
  <si>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</si>
  <si>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</si>
  <si>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</si>
  <si>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</si>
  <si>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</si>
  <si>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</si>
  <si>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</si>
  <si>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</si>
  <si>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</si>
  <si>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</si>
  <si>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</si>
  <si>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</si>
  <si>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</si>
  <si>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</si>
  <si>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</si>
  <si>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</si>
  <si>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</si>
  <si>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</si>
  <si>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</si>
  <si>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</si>
  <si>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</si>
  <si>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</si>
  <si>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</si>
  <si>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</si>
  <si>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</si>
  <si>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</si>
  <si>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</si>
  <si>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</si>
  <si>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</si>
  <si>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</si>
  <si>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</si>
  <si>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</si>
  <si>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</si>
  <si>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</si>
  <si>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</si>
  <si>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</si>
  <si>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</si>
  <si>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</si>
  <si>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</si>
  <si>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</si>
  <si>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</si>
  <si>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</si>
  <si>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</si>
  <si>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</si>
  <si>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</si>
  <si>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</si>
  <si>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</si>
  <si>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</si>
  <si>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</si>
  <si>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</si>
  <si>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</si>
  <si>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</si>
  <si>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</si>
  <si>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</si>
  <si>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</si>
  <si>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</si>
  <si>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</si>
  <si>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</si>
  <si>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</si>
  <si>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</si>
  <si>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</si>
  <si>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</si>
  <si>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</si>
  <si>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</si>
  <si>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</si>
  <si>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</si>
  <si>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</si>
  <si>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</si>
  <si>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</si>
  <si>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</si>
  <si>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</si>
  <si>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</si>
  <si>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</si>
  <si>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</si>
  <si>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</si>
  <si>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</si>
  <si>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</si>
  <si>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</si>
  <si>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</si>
  <si>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</si>
  <si>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</si>
  <si>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</si>
  <si>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</si>
  <si>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</si>
  <si>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</si>
  <si>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</si>
  <si>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</si>
  <si>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</si>
  <si>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</si>
  <si>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</si>
  <si>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</si>
  <si>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</si>
  <si>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</si>
  <si>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</si>
  <si>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</si>
  <si>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</si>
  <si>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</si>
  <si>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</si>
  <si>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</si>
  <si>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</si>
  <si>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</si>
  <si>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</si>
  <si>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</si>
  <si>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</si>
  <si>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</si>
  <si>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</si>
  <si>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</si>
  <si>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</si>
  <si>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</si>
  <si>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</si>
  <si>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</si>
  <si>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</si>
  <si>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</si>
  <si>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</si>
  <si>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</si>
  <si>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</si>
  <si>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</si>
  <si>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</si>
  <si>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</si>
  <si>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</si>
  <si>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</si>
  <si>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</si>
  <si>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</si>
  <si>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</si>
  <si>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</si>
  <si>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</si>
  <si>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</si>
  <si>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</si>
  <si>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</si>
  <si>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</si>
  <si>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</si>
  <si>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</si>
  <si>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</si>
  <si>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</si>
  <si>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</si>
  <si>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</si>
  <si>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</si>
  <si>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</si>
  <si>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</si>
  <si>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</si>
  <si>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</si>
  <si>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</si>
  <si>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</si>
  <si>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</si>
  <si>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</si>
  <si>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</si>
  <si>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</si>
  <si>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</si>
  <si>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</si>
  <si>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</si>
  <si>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</si>
  <si>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</si>
  <si>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</si>
  <si>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</si>
  <si>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</si>
  <si>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</si>
  <si>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</si>
  <si>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</si>
  <si>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</si>
  <si>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</si>
  <si>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</si>
  <si>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</si>
  <si>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</si>
  <si>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</si>
  <si>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</si>
  <si>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</si>
  <si>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</si>
  <si>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</si>
  <si>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</si>
  <si>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</si>
  <si>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</si>
  <si>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</si>
  <si>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</si>
  <si>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</si>
  <si>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</si>
  <si>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</si>
  <si>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</si>
  <si>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</si>
  <si>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</si>
  <si>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</si>
  <si>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</si>
  <si>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</si>
  <si>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</si>
  <si>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</si>
  <si>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</si>
  <si>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</si>
  <si>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</si>
  <si>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</si>
  <si>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</si>
  <si>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</si>
  <si>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</si>
  <si>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</si>
  <si>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</si>
  <si>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</si>
  <si>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</si>
  <si>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</si>
  <si>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</si>
  <si>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</si>
  <si>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</si>
  <si>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</si>
  <si>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</si>
  <si>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</si>
  <si>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</si>
  <si>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</si>
  <si>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</si>
  <si>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</si>
  <si>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</si>
  <si>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</si>
  <si>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</si>
  <si>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</si>
  <si>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</si>
  <si>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</si>
  <si>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</si>
  <si>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</si>
  <si>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</si>
  <si>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</si>
  <si>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</si>
  <si>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</si>
  <si>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</si>
  <si>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</si>
  <si>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</si>
  <si>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</si>
  <si>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</si>
  <si>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</si>
  <si>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</si>
  <si>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</si>
  <si>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</si>
  <si>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</si>
  <si>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</si>
  <si>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</si>
  <si>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</si>
  <si>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</si>
  <si>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</si>
  <si>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</si>
  <si>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</si>
  <si>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</si>
  <si>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</si>
  <si>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</si>
  <si>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</si>
  <si>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</si>
  <si>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</si>
  <si>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</si>
  <si>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</si>
  <si>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</si>
  <si>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</si>
  <si>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</si>
  <si>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</si>
  <si>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</si>
  <si>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</si>
  <si>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</si>
  <si>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</si>
  <si>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</si>
  <si>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</si>
  <si>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</si>
  <si>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</si>
  <si>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</si>
  <si>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</si>
  <si>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</si>
  <si>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</si>
  <si>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</si>
  <si>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</si>
  <si>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</si>
  <si>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</si>
  <si>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</si>
  <si>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</si>
  <si>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</si>
  <si>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</si>
  <si>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</si>
  <si>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</si>
  <si>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</si>
  <si>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</si>
  <si>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</si>
  <si>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</si>
  <si>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</si>
  <si>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</si>
  <si>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</si>
  <si>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</si>
  <si>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</si>
  <si>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</si>
  <si>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</si>
  <si>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</si>
  <si>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</si>
  <si>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</si>
  <si>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</si>
  <si>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</si>
  <si>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</si>
  <si>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</si>
  <si>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</si>
  <si>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</si>
  <si>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</si>
  <si>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</si>
  <si>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</si>
  <si>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</si>
  <si>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</si>
  <si>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</si>
  <si>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</si>
  <si>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</si>
  <si>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</si>
  <si>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</si>
  <si>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</si>
  <si>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</si>
  <si>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</si>
  <si>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</si>
  <si>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</si>
  <si>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</si>
  <si>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</si>
  <si>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</si>
  <si>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</si>
  <si>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</si>
  <si>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</si>
  <si>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</si>
  <si>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</si>
  <si>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</si>
  <si>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</si>
  <si>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</si>
  <si>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</si>
  <si>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</si>
  <si>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</si>
  <si>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</si>
  <si>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</si>
  <si>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</si>
  <si>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</si>
  <si>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</si>
  <si>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</si>
  <si>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</si>
  <si>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</si>
  <si>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</si>
  <si>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</si>
  <si>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</si>
  <si>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</si>
  <si>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</si>
  <si>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</si>
  <si>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</si>
  <si>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</si>
  <si>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</si>
  <si>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</si>
  <si>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</si>
  <si>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</si>
  <si>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</si>
  <si>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</si>
  <si>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</si>
  <si>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</si>
  <si>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</si>
  <si>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</si>
  <si>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</si>
  <si>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</si>
  <si>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</si>
  <si>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</si>
  <si>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</si>
  <si>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</si>
  <si>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</si>
  <si>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</si>
  <si>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</si>
  <si>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</si>
  <si>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</si>
  <si>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</si>
  <si>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</si>
  <si>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</si>
  <si>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</si>
  <si>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</si>
  <si>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</si>
  <si>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</si>
  <si>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</si>
  <si>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</si>
  <si>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</si>
  <si>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</si>
  <si>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</si>
  <si>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</si>
  <si>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</si>
  <si>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</si>
  <si>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</si>
  <si>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</si>
  <si>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</si>
  <si>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</si>
  <si>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</si>
  <si>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</si>
  <si>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</si>
  <si>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</si>
  <si>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</si>
  <si>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</si>
  <si>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</si>
  <si>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</si>
  <si>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</si>
  <si>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</si>
  <si>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</si>
  <si>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</si>
  <si>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</si>
  <si>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</si>
  <si>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</si>
  <si>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</si>
  <si>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</si>
  <si>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</si>
  <si>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</si>
  <si>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</si>
  <si>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</si>
  <si>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</si>
  <si>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</si>
  <si>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</si>
  <si>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</si>
  <si>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</si>
  <si>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</si>
  <si>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</si>
  <si>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</si>
  <si>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</si>
  <si>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</si>
  <si>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</si>
  <si>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</si>
  <si>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</si>
  <si>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</si>
  <si>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</si>
  <si>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</si>
  <si>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</si>
  <si>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</si>
  <si>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</si>
  <si>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</si>
  <si>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</si>
  <si>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</si>
  <si>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</si>
  <si>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</si>
  <si>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</si>
  <si>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</si>
  <si>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</si>
  <si>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</si>
  <si>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</si>
  <si>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</si>
  <si>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</si>
  <si>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</si>
  <si>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</si>
  <si>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</si>
  <si>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</si>
  <si>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</si>
  <si>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</si>
  <si>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</si>
  <si>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</si>
  <si>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</si>
  <si>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</si>
  <si>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</si>
  <si>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</si>
  <si>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</si>
  <si>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</si>
  <si>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</si>
  <si>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</si>
  <si>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</si>
  <si>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</si>
  <si>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</si>
  <si>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</si>
  <si>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</si>
  <si>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</si>
  <si>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</si>
  <si>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</si>
  <si>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</si>
  <si>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</si>
  <si>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</si>
  <si>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</si>
  <si>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</si>
  <si>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</si>
  <si>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</si>
  <si>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</si>
  <si>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</si>
  <si>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</si>
  <si>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</si>
  <si>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</si>
  <si>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</si>
  <si>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</si>
  <si>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</si>
  <si>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</si>
  <si>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</si>
  <si>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</si>
  <si>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</si>
  <si>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</si>
  <si>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</si>
  <si>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</si>
  <si>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</si>
  <si>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</si>
  <si>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</si>
  <si>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</si>
  <si>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</si>
  <si>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</si>
  <si>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</si>
  <si>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</si>
  <si>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</si>
  <si>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</si>
  <si>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</si>
  <si>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</si>
  <si>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</si>
  <si>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</si>
  <si>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</si>
  <si>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</si>
  <si>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</si>
  <si>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</si>
  <si>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</si>
  <si>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</si>
  <si>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</si>
  <si>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</si>
  <si>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</si>
  <si>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</si>
  <si>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</si>
  <si>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</si>
  <si>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</si>
  <si>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</si>
  <si>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</si>
  <si>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</si>
  <si>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</si>
  <si>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</si>
  <si>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</si>
  <si>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</si>
  <si>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</si>
  <si>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</si>
  <si>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</si>
  <si>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</si>
  <si>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</si>
  <si>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</si>
  <si>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</si>
  <si>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</si>
  <si>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</si>
  <si>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</si>
  <si>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</si>
  <si>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</si>
  <si>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</si>
  <si>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</si>
  <si>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</si>
  <si>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</si>
  <si>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</si>
  <si>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</si>
  <si>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</si>
  <si>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</si>
  <si>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</si>
  <si>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</si>
  <si>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</si>
  <si>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</si>
  <si>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</si>
  <si>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</si>
  <si>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</si>
  <si>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</si>
  <si>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</si>
  <si>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</si>
  <si>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</si>
  <si>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</si>
  <si>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</si>
  <si>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</si>
  <si>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</si>
  <si>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</si>
  <si>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</si>
  <si>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</si>
  <si>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</si>
  <si>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</si>
  <si>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</si>
  <si>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</si>
  <si>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</si>
  <si>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</si>
  <si>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</si>
  <si>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</si>
  <si>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</si>
  <si>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</si>
  <si>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</si>
  <si>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</si>
  <si>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</si>
  <si>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</si>
  <si>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</si>
  <si>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</si>
  <si>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</si>
  <si>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</si>
  <si>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</si>
  <si>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</si>
  <si>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</si>
  <si>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</si>
  <si>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</si>
  <si>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</si>
  <si>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</si>
  <si>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</si>
  <si>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</si>
  <si>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</si>
  <si>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</si>
  <si>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</si>
  <si>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</si>
  <si>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</si>
  <si>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</si>
  <si>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</si>
  <si>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</si>
  <si>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</si>
  <si>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</si>
  <si>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</si>
  <si>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</si>
  <si>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</si>
  <si>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</si>
  <si>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</si>
  <si>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</si>
  <si>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</si>
  <si>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</si>
  <si>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</si>
  <si>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</si>
  <si>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</si>
  <si>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</si>
  <si>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</si>
  <si>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</si>
  <si>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</si>
  <si>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</si>
  <si>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</si>
  <si>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</si>
  <si>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</si>
  <si>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</si>
  <si>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</si>
  <si>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</si>
  <si>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</si>
  <si>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</si>
  <si>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</si>
  <si>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</si>
  <si>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</si>
  <si>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</si>
  <si>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</si>
  <si>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</si>
  <si>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</si>
  <si>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</si>
  <si>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</si>
  <si>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</si>
  <si>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</si>
  <si>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</si>
  <si>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</si>
  <si>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</si>
  <si>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</si>
  <si>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</si>
  <si>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</si>
  <si>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</si>
  <si>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</si>
  <si>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</si>
  <si>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</si>
  <si>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</si>
  <si>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</si>
  <si>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</si>
  <si>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</si>
  <si>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</si>
  <si>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</si>
  <si>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</si>
  <si>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</si>
  <si>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</si>
  <si>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</si>
  <si>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</si>
  <si>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</si>
  <si>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</si>
  <si>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</si>
  <si>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</si>
  <si>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</si>
  <si>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</si>
  <si>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</si>
  <si>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</si>
  <si>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</si>
  <si>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</si>
  <si>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</si>
  <si>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</si>
  <si>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</si>
  <si>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</si>
  <si>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</si>
  <si>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</si>
  <si>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</si>
  <si>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</si>
  <si>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</si>
  <si>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</si>
  <si>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</si>
  <si>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</si>
  <si>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</si>
  <si>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</si>
  <si>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</si>
  <si>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</si>
  <si>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</si>
  <si>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</si>
  <si>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</si>
  <si>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</si>
  <si>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</si>
  <si>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</si>
  <si>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</si>
  <si>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</si>
  <si>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</si>
  <si>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</si>
  <si>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</si>
  <si>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</si>
  <si>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</si>
  <si>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</si>
  <si>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</si>
  <si>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</si>
  <si>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</si>
  <si>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</si>
  <si>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</si>
  <si>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</si>
  <si>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</si>
  <si>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</si>
  <si>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</si>
  <si>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</si>
  <si>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</si>
  <si>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</si>
  <si>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</si>
  <si>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</si>
  <si>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</si>
  <si>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</si>
  <si>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</si>
  <si>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</si>
  <si>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</si>
  <si>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</si>
  <si>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</si>
  <si>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</si>
  <si>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</si>
  <si>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</si>
  <si>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</si>
  <si>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</si>
  <si>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</si>
  <si>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</si>
  <si>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</si>
  <si>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</si>
  <si>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</si>
  <si>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</si>
  <si>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</si>
  <si>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</si>
  <si>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</si>
  <si>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</si>
  <si>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</si>
  <si>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</si>
  <si>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</si>
  <si>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</si>
  <si>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</si>
  <si>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</si>
  <si>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</si>
  <si>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</si>
  <si>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</si>
  <si>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</si>
  <si>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</si>
  <si>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</si>
  <si>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</si>
  <si>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</si>
  <si>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</si>
  <si>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</si>
  <si>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</si>
  <si>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</si>
  <si>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</si>
  <si>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</si>
  <si>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</si>
  <si>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</si>
  <si>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</si>
  <si>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</si>
  <si>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</si>
  <si>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</si>
  <si>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</si>
  <si>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</si>
  <si>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</si>
  <si>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</si>
  <si>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</si>
  <si>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</si>
  <si>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</si>
  <si>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</si>
  <si>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</si>
  <si>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</si>
  <si>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</si>
  <si>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</si>
  <si>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</si>
  <si>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</si>
  <si>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</si>
  <si>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</si>
  <si>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</si>
  <si>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</si>
  <si>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</si>
  <si>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</si>
  <si>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</si>
  <si>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</si>
  <si>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</si>
  <si>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</si>
  <si>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</si>
  <si>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</si>
  <si>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</si>
  <si>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</si>
  <si>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</si>
  <si>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</si>
  <si>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</si>
  <si>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</si>
  <si>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</si>
  <si>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</si>
  <si>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</si>
  <si>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</si>
  <si>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</si>
  <si>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</si>
  <si>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</si>
  <si>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</si>
  <si>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</si>
  <si>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</si>
  <si>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</si>
  <si>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</si>
  <si>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</si>
  <si>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</si>
  <si>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</si>
  <si>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</si>
  <si>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</si>
  <si>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</si>
  <si>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</si>
  <si>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</si>
  <si>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</si>
  <si>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</si>
  <si>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</si>
  <si>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</si>
  <si>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</si>
  <si>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</si>
  <si>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</si>
  <si>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</si>
  <si>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</si>
  <si>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</si>
  <si>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</si>
  <si>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</si>
  <si>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</si>
  <si>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</si>
  <si>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</si>
  <si>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</si>
  <si>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</si>
  <si>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</si>
  <si>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</si>
  <si>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</si>
  <si>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</si>
  <si>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</si>
  <si>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</si>
  <si>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</si>
  <si>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</si>
  <si>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</si>
  <si>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</si>
  <si>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</si>
  <si>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</si>
  <si>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</si>
  <si>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</si>
  <si>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</si>
  <si>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</si>
  <si>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</si>
  <si>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</si>
  <si>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</si>
  <si>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</si>
  <si>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</si>
  <si>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</si>
  <si>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</si>
  <si>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</si>
  <si>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</si>
  <si>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</si>
  <si>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</si>
  <si>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</si>
  <si>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</si>
  <si>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</si>
  <si>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</si>
  <si>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</si>
  <si>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</si>
  <si>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</si>
  <si>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</si>
  <si>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</si>
  <si>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</si>
  <si>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</si>
  <si>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</si>
  <si>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</si>
  <si>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</si>
  <si>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</si>
  <si>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</si>
  <si>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</si>
  <si>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</si>
  <si>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</si>
  <si>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</si>
  <si>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</si>
  <si>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</si>
  <si>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</si>
  <si>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</si>
  <si>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</si>
  <si>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</si>
  <si>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</si>
  <si>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</si>
  <si>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</si>
  <si>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</si>
  <si>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</si>
  <si>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</si>
  <si>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</si>
  <si>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</si>
  <si>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</si>
  <si>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</si>
  <si>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</si>
  <si>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</si>
  <si>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</si>
  <si>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</si>
  <si>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</si>
  <si>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</si>
  <si>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</si>
  <si>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</si>
  <si>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</si>
  <si>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</si>
  <si>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</si>
  <si>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</si>
  <si>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</si>
  <si>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</si>
  <si>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</si>
  <si>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</si>
  <si>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</si>
  <si>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</si>
  <si>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</si>
  <si>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</si>
  <si>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</si>
  <si>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</si>
  <si>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</si>
  <si>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</si>
  <si>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</si>
  <si>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</si>
  <si>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</si>
  <si>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</si>
  <si>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</si>
  <si>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</si>
  <si>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</si>
  <si>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</si>
  <si>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</si>
  <si>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</si>
  <si>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</si>
  <si>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</si>
  <si>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</si>
  <si>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</si>
  <si>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</si>
  <si>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</si>
  <si>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</si>
  <si>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</si>
  <si>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</si>
  <si>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</si>
  <si>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</si>
  <si>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</si>
  <si>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</si>
  <si>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</si>
  <si>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</si>
  <si>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</si>
  <si>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</si>
  <si>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</si>
  <si>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</si>
  <si>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</si>
  <si>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</si>
  <si>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</si>
  <si>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</si>
  <si>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</si>
  <si>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</si>
  <si>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</si>
  <si>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</si>
  <si>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</si>
  <si>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</si>
  <si>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</si>
  <si>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</si>
  <si>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</si>
  <si>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</si>
  <si>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</si>
  <si>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</si>
  <si>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</si>
  <si>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</si>
  <si>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</si>
  <si>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</si>
  <si>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</si>
  <si>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</si>
  <si>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</si>
  <si>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</si>
  <si>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</si>
  <si>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</si>
  <si>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</si>
  <si>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</si>
  <si>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</si>
  <si>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</si>
  <si>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</si>
  <si>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</si>
  <si>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</si>
  <si>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</si>
  <si>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</si>
  <si>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</si>
  <si>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</si>
  <si>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</si>
  <si>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</si>
  <si>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</si>
  <si>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</si>
  <si>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</si>
  <si>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</si>
  <si>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</si>
  <si>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</si>
  <si>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</si>
  <si>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</si>
  <si>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</si>
  <si>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</si>
  <si>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</si>
  <si>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</si>
  <si>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</si>
  <si>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</si>
  <si>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</si>
  <si>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</si>
  <si>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</si>
  <si>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</si>
  <si>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</si>
  <si>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</si>
  <si>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</si>
  <si>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</si>
  <si>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</si>
  <si>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</si>
  <si>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</si>
  <si>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</si>
  <si>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</si>
  <si>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</si>
  <si>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</si>
  <si>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</si>
  <si>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</si>
  <si>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</si>
  <si>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</si>
  <si>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</si>
  <si>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</si>
  <si>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</si>
  <si>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</si>
  <si>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</si>
  <si>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</si>
  <si>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</si>
  <si>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</si>
  <si>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</si>
  <si>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</si>
  <si>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</si>
  <si>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</si>
  <si>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</si>
  <si>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</si>
  <si>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</si>
  <si>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</si>
  <si>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</si>
  <si>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</si>
  <si>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</si>
  <si>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</si>
  <si>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</si>
  <si>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</si>
  <si>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</si>
  <si>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</si>
  <si>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</si>
  <si>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</si>
  <si>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</si>
  <si>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</si>
  <si>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</si>
  <si>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</si>
  <si>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</si>
  <si>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</si>
  <si>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</si>
  <si>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</si>
  <si>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</si>
  <si>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</si>
  <si>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</si>
  <si>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</si>
  <si>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</si>
  <si>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</si>
  <si>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</si>
  <si>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</si>
  <si>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</si>
  <si>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</si>
  <si>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</si>
  <si>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</si>
  <si>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</si>
  <si>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</si>
  <si>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</si>
  <si>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</si>
  <si>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</si>
  <si>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</si>
  <si>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</si>
  <si>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</si>
  <si>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</si>
  <si>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</si>
  <si>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</si>
  <si>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</si>
  <si>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</si>
  <si>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</si>
  <si>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</si>
  <si>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</si>
  <si>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</si>
  <si>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</si>
  <si>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</si>
  <si>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</si>
  <si>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</si>
  <si>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</si>
  <si>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</si>
  <si>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</si>
  <si>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</si>
  <si>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</si>
  <si>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</si>
  <si>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</si>
  <si>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</si>
  <si>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</si>
  <si>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</si>
  <si>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</si>
  <si>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</si>
  <si>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</si>
  <si>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</si>
  <si>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</si>
  <si>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</si>
  <si>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</si>
  <si>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</si>
  <si>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</si>
  <si>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</si>
  <si>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</si>
  <si>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</si>
  <si>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</si>
  <si>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</si>
  <si>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</si>
  <si>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</si>
  <si>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</si>
  <si>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</si>
  <si>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</si>
  <si>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</si>
  <si>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</si>
  <si>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</si>
  <si>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</si>
  <si>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</si>
  <si>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</si>
  <si>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</si>
  <si>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</si>
  <si>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</si>
  <si>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</si>
  <si>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</si>
  <si>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</si>
  <si>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</si>
  <si>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</si>
  <si>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</si>
  <si>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</si>
  <si>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</si>
  <si>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</si>
  <si>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</si>
  <si>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</si>
  <si>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</si>
  <si>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</si>
  <si>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</si>
  <si>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</si>
  <si>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</si>
  <si>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</si>
  <si>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</si>
  <si>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</si>
  <si>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</si>
  <si>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</si>
  <si>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</si>
  <si>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</si>
  <si>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</si>
  <si>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</si>
  <si>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</si>
  <si>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</si>
  <si>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</si>
  <si>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</si>
  <si>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</si>
  <si>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</si>
  <si>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</si>
  <si>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</si>
  <si>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</si>
  <si>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</si>
  <si>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</si>
  <si>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</si>
  <si>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</si>
  <si>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</si>
  <si>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</si>
  <si>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</si>
  <si>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</si>
  <si>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</si>
  <si>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</si>
  <si>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</si>
  <si>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</si>
  <si>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</si>
  <si>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</si>
  <si>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</si>
  <si>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</si>
  <si>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</si>
  <si>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</si>
  <si>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</si>
  <si>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</si>
  <si>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</si>
  <si>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</si>
  <si>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</si>
  <si>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</si>
  <si>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</si>
  <si>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</si>
  <si>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</si>
  <si>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</si>
  <si>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</si>
  <si>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</si>
  <si>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</si>
  <si>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</si>
  <si>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</si>
  <si>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</si>
  <si>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</si>
  <si>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</si>
  <si>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</si>
  <si>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</si>
  <si>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</si>
  <si>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</si>
  <si>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</si>
  <si>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</si>
  <si>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</si>
  <si>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</si>
  <si>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</si>
  <si>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</si>
  <si>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</si>
  <si>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</si>
  <si>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</si>
  <si>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</si>
  <si>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</si>
  <si>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</si>
  <si>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</si>
  <si>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</si>
  <si>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</si>
  <si>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</si>
  <si>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</si>
  <si>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</si>
  <si>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</si>
  <si>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</si>
  <si>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</si>
  <si>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</si>
  <si>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</si>
  <si>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</si>
  <si>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</si>
  <si>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</si>
  <si>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</si>
  <si>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</si>
  <si>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</si>
  <si>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</si>
  <si>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</si>
  <si>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</si>
  <si>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</si>
  <si>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</si>
  <si>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</si>
  <si>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</si>
  <si>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</si>
  <si>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</si>
  <si>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</si>
  <si>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</si>
  <si>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</si>
  <si>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</si>
  <si>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</si>
  <si>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</si>
  <si>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</si>
  <si>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</si>
  <si>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</si>
  <si>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</si>
  <si>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</si>
  <si>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</si>
  <si>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</si>
  <si>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</si>
  <si>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</si>
  <si>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</si>
  <si>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</si>
  <si>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</si>
  <si>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</si>
  <si>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</si>
  <si>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</si>
  <si>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</si>
  <si>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</si>
  <si>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</si>
  <si>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</si>
  <si>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</si>
  <si>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</si>
  <si>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</si>
  <si>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</si>
  <si>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</si>
  <si>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</si>
  <si>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</si>
  <si>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</si>
  <si>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</si>
  <si>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</si>
  <si>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</si>
  <si>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</si>
  <si>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</si>
  <si>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</si>
  <si>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</si>
  <si>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</si>
  <si>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</si>
  <si>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</si>
  <si>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</si>
  <si>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</si>
  <si>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</si>
  <si>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</si>
  <si>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</si>
  <si>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</si>
  <si>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</si>
  <si>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</si>
  <si>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</si>
  <si>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</si>
  <si>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</si>
  <si>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</si>
  <si>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</si>
  <si>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</si>
  <si>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</si>
  <si>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</si>
  <si>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</si>
  <si>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</si>
  <si>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</si>
  <si>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</si>
  <si>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</si>
  <si>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</si>
  <si>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</si>
  <si>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</si>
  <si>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</si>
  <si>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</si>
  <si>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</si>
  <si>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</si>
  <si>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</si>
  <si>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</si>
  <si>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</si>
  <si>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</si>
  <si>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</si>
  <si>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</si>
  <si>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</si>
  <si>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</si>
  <si>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</si>
  <si>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</si>
  <si>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</si>
  <si>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</si>
  <si>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</si>
  <si>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</si>
  <si>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</si>
  <si>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</si>
  <si>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</si>
  <si>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</si>
  <si>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</si>
  <si>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</si>
  <si>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</si>
  <si>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</si>
  <si>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</si>
  <si>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</si>
  <si>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</si>
  <si>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</si>
  <si>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</si>
  <si>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</si>
  <si>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</si>
  <si>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</si>
  <si>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</si>
  <si>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</si>
  <si>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</si>
  <si>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</si>
  <si>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</si>
  <si>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</si>
  <si>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</si>
  <si>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</si>
  <si>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</si>
  <si>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</si>
  <si>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</si>
  <si>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</si>
  <si>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</si>
  <si>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</si>
  <si>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</si>
  <si>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</si>
  <si>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</si>
  <si>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</si>
  <si>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</si>
  <si>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</si>
  <si>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</si>
  <si>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</si>
  <si>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</si>
  <si>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</si>
  <si>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</si>
  <si>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</si>
  <si>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</si>
  <si>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</si>
  <si>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</si>
  <si>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</si>
  <si>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</si>
  <si>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</si>
  <si>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</si>
  <si>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</si>
  <si>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</si>
  <si>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</si>
  <si>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</si>
  <si>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</si>
  <si>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</si>
  <si>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</si>
  <si>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</si>
  <si>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</si>
  <si>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</si>
  <si>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</si>
  <si>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</si>
  <si>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</si>
  <si>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</si>
  <si>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</si>
  <si>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</si>
  <si>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</si>
  <si>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</si>
  <si>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</si>
  <si>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</si>
  <si>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</si>
  <si>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</si>
  <si>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</si>
  <si>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</si>
  <si>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</si>
  <si>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</si>
  <si>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</si>
  <si>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</si>
  <si>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</si>
  <si>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</si>
  <si>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</si>
  <si>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</si>
  <si>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</si>
  <si>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</si>
  <si>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</si>
  <si>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</si>
  <si>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</si>
  <si>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</si>
  <si>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</si>
  <si>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</si>
  <si>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</si>
  <si>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</si>
  <si>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</si>
  <si>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</si>
  <si>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</si>
  <si>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</si>
  <si>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</si>
  <si>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</si>
  <si>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</si>
  <si>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</si>
  <si>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</si>
  <si>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</si>
  <si>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</si>
  <si>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</si>
  <si>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</si>
  <si>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</si>
  <si>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</si>
  <si>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</si>
  <si>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</si>
  <si>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</si>
  <si>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</si>
  <si>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</si>
  <si>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</si>
  <si>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</si>
  <si>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</si>
  <si>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</si>
  <si>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</si>
  <si>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</si>
  <si>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</si>
  <si>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</si>
  <si>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</si>
  <si>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</si>
  <si>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</si>
  <si>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</si>
  <si>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</si>
  <si>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</si>
  <si>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</si>
  <si>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</si>
  <si>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</si>
  <si>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</si>
  <si>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</si>
  <si>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</si>
  <si>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</si>
  <si>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</si>
  <si>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</si>
  <si>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</si>
  <si>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</si>
  <si>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</si>
  <si>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</si>
  <si>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</si>
  <si>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</si>
  <si>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</si>
  <si>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</si>
  <si>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</si>
  <si>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</si>
  <si>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</si>
  <si>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</si>
  <si>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</si>
  <si>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</si>
  <si>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</si>
  <si>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</si>
  <si>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</si>
  <si>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</si>
  <si>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</si>
  <si>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</si>
  <si>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</si>
  <si>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</si>
  <si>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</si>
  <si>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</si>
  <si>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</si>
  <si>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</si>
  <si>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</si>
  <si>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</si>
  <si>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</si>
  <si>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</si>
  <si>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</si>
  <si>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</si>
  <si>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</si>
  <si>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</si>
  <si>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</si>
  <si>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</si>
  <si>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</si>
  <si>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</si>
  <si>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</si>
  <si>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</si>
  <si>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</si>
  <si>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</si>
  <si>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</si>
  <si>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</si>
  <si>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</si>
  <si>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</si>
  <si>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</si>
  <si>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</si>
  <si>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</si>
  <si>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</si>
  <si>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</si>
  <si>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</si>
  <si>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</si>
  <si>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</si>
  <si>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</si>
  <si>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</si>
  <si>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</si>
  <si>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</si>
  <si>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</si>
  <si>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</si>
  <si>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</si>
  <si>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</si>
  <si>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</si>
  <si>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</si>
  <si>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</si>
  <si>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</si>
  <si>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</si>
  <si>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</si>
  <si>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</si>
  <si>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</si>
  <si>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</si>
  <si>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</si>
  <si>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</si>
  <si>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</si>
  <si>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</si>
  <si>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</si>
  <si>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</si>
  <si>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</si>
  <si>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</si>
  <si>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</si>
  <si>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</si>
  <si>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</si>
  <si>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</si>
  <si>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</si>
  <si>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</si>
  <si>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</si>
  <si>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</si>
  <si>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</si>
  <si>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</si>
  <si>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</si>
  <si>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</si>
  <si>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</si>
  <si>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</si>
  <si>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</si>
  <si>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</si>
  <si>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</si>
  <si>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</si>
  <si>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</si>
  <si>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</si>
  <si>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</si>
  <si>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</si>
  <si>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</si>
  <si>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</si>
  <si>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</si>
  <si>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</si>
  <si>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</si>
  <si>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</si>
  <si>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</si>
  <si>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</si>
  <si>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</si>
  <si>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</si>
  <si>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</si>
  <si>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</si>
  <si>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</si>
  <si>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</si>
  <si>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</si>
  <si>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</si>
  <si>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</si>
  <si>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</si>
  <si>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</si>
  <si>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</si>
  <si>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</si>
  <si>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</si>
  <si>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</si>
  <si>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</si>
  <si>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</si>
  <si>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</si>
  <si>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</si>
  <si>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</si>
  <si>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</si>
  <si>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</si>
  <si>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</si>
  <si>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</si>
  <si>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</si>
  <si>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</si>
  <si>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</si>
  <si>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</si>
  <si>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</si>
  <si>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</si>
  <si>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</si>
  <si>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</si>
  <si>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</si>
  <si>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</si>
  <si>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</si>
  <si>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</si>
  <si>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</si>
  <si>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</si>
  <si>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</si>
  <si>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</si>
  <si>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</si>
  <si>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</si>
  <si>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</si>
  <si>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</si>
  <si>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</si>
  <si>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</si>
  <si>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</si>
  <si>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</si>
  <si>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</si>
  <si>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</si>
  <si>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</si>
  <si>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</si>
  <si>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</si>
  <si>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</si>
  <si>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</si>
  <si>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</si>
  <si>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</si>
  <si>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</si>
  <si>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</si>
  <si>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</si>
  <si>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</si>
  <si>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</si>
  <si>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</si>
  <si>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</si>
  <si>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</si>
  <si>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</si>
  <si>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</si>
  <si>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</si>
  <si>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</si>
  <si>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</si>
  <si>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</si>
  <si>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</si>
  <si>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</si>
  <si>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</si>
  <si>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</si>
  <si>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</si>
  <si>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</si>
  <si>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</si>
  <si>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</si>
  <si>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</si>
  <si>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</si>
  <si>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</si>
  <si>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</si>
  <si>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</si>
  <si>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</si>
  <si>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</si>
  <si>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</si>
  <si>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</si>
  <si>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</si>
  <si>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</si>
  <si>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</si>
  <si>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</si>
  <si>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</si>
  <si>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</si>
  <si>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</si>
  <si>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</si>
  <si>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</si>
  <si>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</si>
  <si>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</si>
  <si>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</si>
  <si>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</si>
  <si>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</si>
  <si>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</si>
  <si>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</si>
  <si>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</si>
  <si>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</si>
  <si>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</si>
  <si>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</si>
  <si>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</si>
  <si>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</si>
  <si>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</si>
  <si>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</si>
  <si>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</si>
  <si>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</si>
  <si>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</si>
  <si>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</si>
  <si>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</si>
  <si>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</si>
  <si>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</si>
  <si>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</si>
  <si>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</si>
  <si>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</si>
  <si>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</si>
  <si>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</si>
  <si>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</si>
  <si>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</si>
  <si>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</si>
  <si>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</si>
  <si>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</si>
  <si>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</si>
  <si>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</si>
  <si>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</si>
  <si>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</si>
  <si>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</si>
  <si>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</si>
  <si>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</si>
  <si>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</si>
  <si>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</si>
  <si>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</si>
  <si>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</si>
  <si>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</si>
  <si>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</si>
  <si>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</si>
  <si>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</si>
  <si>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</si>
  <si>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</si>
  <si>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</si>
  <si>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</si>
  <si>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</si>
  <si>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</si>
  <si>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</si>
  <si>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</si>
  <si>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</si>
  <si>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</si>
  <si>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</si>
  <si>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</si>
  <si>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</si>
  <si>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</si>
  <si>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</si>
  <si>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</si>
  <si>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</si>
  <si>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</si>
  <si>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</si>
  <si>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</si>
  <si>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</si>
  <si>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</si>
  <si>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</si>
  <si>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</si>
  <si>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</si>
  <si>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</si>
  <si>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</si>
  <si>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</si>
  <si>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</si>
  <si>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</si>
  <si>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</si>
  <si>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</si>
  <si>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</si>
  <si>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</si>
  <si>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</si>
  <si>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</si>
  <si>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</si>
  <si>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</si>
  <si>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</si>
  <si>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</si>
  <si>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</si>
  <si>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</si>
  <si>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</si>
  <si>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</si>
  <si>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</si>
  <si>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</si>
  <si>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</si>
  <si>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</si>
  <si>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</si>
  <si>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</si>
  <si>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</si>
  <si>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</si>
  <si>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</si>
  <si>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</si>
  <si>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</si>
  <si>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</si>
  <si>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</si>
  <si>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</si>
  <si>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</si>
  <si>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</si>
  <si>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</si>
  <si>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</si>
  <si>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</si>
  <si>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</si>
  <si>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</si>
  <si>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</si>
  <si>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</si>
  <si>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</si>
  <si>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</si>
  <si>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</si>
  <si>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</si>
  <si>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</si>
  <si>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</si>
  <si>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</si>
  <si>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</si>
  <si>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</si>
  <si>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</si>
  <si>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</si>
  <si>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</si>
  <si>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</si>
  <si>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</si>
  <si>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</si>
  <si>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</si>
  <si>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</si>
  <si>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</si>
  <si>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</si>
  <si>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</si>
  <si>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</si>
  <si>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</si>
  <si>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</si>
  <si>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</si>
  <si>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</si>
  <si>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</si>
  <si>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</si>
  <si>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</si>
  <si>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</si>
  <si>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</si>
  <si>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</si>
  <si>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</si>
  <si>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</si>
  <si>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</si>
  <si>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</si>
  <si>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</si>
  <si>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</si>
  <si>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</si>
  <si>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</si>
  <si>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</si>
  <si>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</si>
  <si>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</si>
  <si>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</si>
  <si>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</si>
  <si>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</si>
  <si>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</si>
  <si>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</si>
  <si>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</si>
  <si>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</si>
  <si>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</si>
  <si>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</si>
  <si>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</si>
  <si>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</si>
  <si>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</si>
  <si>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</si>
  <si>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</si>
  <si>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</si>
  <si>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</si>
  <si>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</si>
  <si>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</si>
  <si>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</si>
  <si>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</si>
  <si>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</si>
  <si>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</si>
  <si>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</si>
  <si>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</si>
  <si>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</si>
  <si>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</si>
  <si>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</si>
  <si>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</si>
  <si>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</si>
  <si>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</si>
  <si>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</si>
  <si>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</si>
  <si>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</si>
  <si>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</si>
  <si>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</si>
  <si>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</si>
  <si>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</si>
  <si>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</si>
  <si>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</si>
  <si>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</si>
  <si>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</si>
  <si>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</si>
  <si>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</si>
  <si>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</si>
  <si>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</si>
  <si>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</si>
  <si>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</si>
  <si>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</si>
  <si>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</si>
  <si>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</si>
  <si>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</si>
  <si>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</si>
  <si>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</si>
  <si>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</si>
  <si>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</si>
  <si>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</si>
  <si>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</si>
  <si>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</si>
  <si>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</si>
  <si>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</si>
  <si>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</si>
  <si>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</si>
  <si>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</si>
  <si>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</si>
  <si>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</si>
  <si>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</si>
  <si>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</si>
  <si>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</si>
  <si>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</si>
  <si>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</si>
  <si>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</si>
  <si>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</si>
  <si>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</si>
  <si>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</si>
  <si>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</si>
  <si>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</si>
  <si>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</si>
  <si>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</si>
  <si>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</si>
  <si>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</si>
  <si>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</si>
  <si>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</si>
  <si>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</si>
  <si>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</si>
  <si>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</si>
  <si>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</si>
  <si>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</si>
  <si>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</si>
  <si>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</si>
  <si>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</si>
  <si>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</si>
  <si>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</si>
  <si>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</si>
  <si>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</si>
  <si>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</si>
  <si>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</si>
  <si>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</si>
  <si>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</si>
  <si>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</si>
  <si>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</si>
  <si>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</si>
  <si>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</si>
  <si>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</si>
  <si>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</si>
  <si>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</si>
  <si>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</si>
  <si>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</si>
  <si>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</si>
  <si>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</si>
  <si>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</si>
  <si>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</si>
  <si>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</si>
  <si>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</si>
  <si>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</si>
  <si>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</si>
  <si>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</si>
  <si>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</si>
  <si>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</si>
  <si>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</si>
  <si>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</si>
  <si>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</si>
  <si>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</si>
  <si>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</si>
  <si>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</si>
  <si>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</si>
  <si>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</si>
  <si>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</si>
  <si>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</si>
  <si>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</si>
  <si>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</si>
  <si>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</si>
  <si>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</si>
  <si>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</si>
  <si>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</si>
  <si>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</si>
  <si>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</si>
  <si>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</si>
  <si>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</si>
  <si>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</si>
  <si>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</si>
  <si>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</si>
  <si>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</si>
  <si>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</si>
  <si>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</si>
  <si>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</si>
  <si>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</si>
  <si>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</si>
  <si>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</si>
  <si>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</si>
  <si>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</si>
  <si>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</si>
  <si>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</si>
  <si>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</si>
  <si>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</si>
  <si>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</si>
  <si>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</si>
  <si>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</si>
  <si>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</si>
  <si>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</si>
  <si>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</si>
  <si>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</si>
  <si>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</si>
  <si>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</si>
  <si>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</si>
  <si>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</si>
  <si>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</si>
  <si>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</si>
  <si>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</si>
  <si>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</si>
  <si>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</si>
  <si>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</si>
  <si>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</si>
  <si>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</si>
  <si>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</si>
  <si>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</si>
  <si>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</si>
  <si>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</si>
  <si>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</si>
  <si>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</si>
  <si>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</si>
  <si>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</si>
  <si>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</si>
  <si>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</si>
  <si>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</si>
  <si>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</si>
  <si>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</si>
  <si>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</si>
  <si>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</si>
  <si>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</si>
  <si>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</si>
  <si>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</si>
  <si>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</si>
  <si>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</si>
  <si>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</si>
  <si>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</si>
  <si>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</si>
  <si>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</si>
  <si>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</si>
  <si>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</si>
  <si>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</si>
  <si>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</si>
  <si>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</si>
  <si>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</si>
  <si>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</si>
  <si>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</si>
  <si>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</si>
  <si>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</si>
  <si>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</si>
  <si>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</si>
  <si>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</si>
  <si>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</si>
  <si>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</si>
  <si>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</si>
  <si>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</si>
  <si>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</si>
  <si>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</si>
  <si>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</si>
  <si>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</si>
  <si>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</si>
  <si>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</si>
  <si>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</si>
  <si>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</si>
  <si>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</si>
  <si>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</si>
  <si>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</si>
  <si>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</si>
  <si>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</si>
  <si>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</si>
  <si>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</si>
  <si>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</si>
  <si>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</si>
  <si>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</si>
  <si>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</si>
  <si>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</si>
  <si>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</si>
  <si>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</si>
  <si>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</si>
  <si>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</si>
  <si>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</si>
  <si>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</si>
  <si>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</si>
  <si>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</si>
  <si>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</si>
  <si>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</si>
  <si>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</si>
  <si>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</si>
  <si>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</si>
  <si>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</si>
  <si>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</si>
  <si>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</si>
  <si>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</si>
  <si>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</si>
  <si>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</si>
  <si>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</si>
  <si>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</si>
  <si>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</si>
  <si>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</si>
  <si>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</si>
  <si>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</si>
  <si>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</si>
  <si>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</si>
  <si>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</si>
  <si>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</si>
  <si>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</si>
  <si>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</si>
  <si>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</si>
  <si>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</si>
  <si>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</si>
  <si>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</si>
  <si>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</si>
  <si>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</si>
  <si>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</si>
  <si>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</si>
  <si>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</si>
  <si>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</si>
  <si>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</si>
  <si>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</si>
  <si>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</si>
  <si>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</si>
  <si>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</si>
  <si>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</si>
  <si>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</si>
  <si>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</si>
  <si>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</si>
  <si>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</si>
  <si>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</si>
  <si>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</si>
  <si>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</si>
  <si>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</si>
  <si>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</si>
  <si>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</si>
  <si>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</si>
  <si>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</si>
  <si>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</si>
  <si>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</si>
  <si>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</si>
  <si>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</si>
  <si>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</si>
  <si>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</si>
  <si>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</si>
  <si>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</si>
  <si>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</si>
  <si>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</si>
  <si>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</si>
  <si>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</si>
  <si>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</si>
  <si>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</si>
  <si>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</si>
  <si>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</si>
  <si>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</si>
  <si>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</si>
  <si>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</si>
  <si>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</si>
  <si>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</si>
  <si>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</si>
  <si>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</si>
  <si>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</si>
  <si>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</si>
  <si>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</si>
  <si>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</si>
  <si>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</si>
  <si>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</si>
  <si>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</si>
  <si>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</si>
  <si>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</si>
  <si>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</si>
  <si>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</si>
  <si>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</si>
  <si>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</si>
  <si>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</si>
  <si>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</si>
  <si>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</si>
  <si>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</si>
  <si>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</si>
  <si>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</si>
  <si>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</si>
  <si>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</si>
  <si>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</si>
  <si>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</si>
  <si>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</si>
  <si>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</si>
  <si>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</si>
  <si>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</si>
  <si>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</si>
  <si>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</si>
  <si>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</si>
  <si>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</si>
  <si>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</si>
  <si>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</si>
  <si>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</si>
  <si>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</si>
  <si>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</si>
  <si>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</si>
  <si>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</si>
  <si>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</si>
  <si>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</si>
  <si>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</si>
  <si>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</si>
  <si>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</si>
  <si>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</si>
  <si>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</si>
  <si>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</si>
  <si>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</si>
  <si>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</si>
  <si>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</si>
  <si>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</si>
  <si>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</si>
  <si>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</si>
  <si>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</si>
  <si>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</si>
  <si>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</si>
  <si>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</si>
  <si>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</si>
  <si>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</si>
  <si>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</si>
  <si>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</si>
  <si>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</si>
  <si>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</si>
  <si>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</si>
  <si>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</si>
  <si>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</si>
  <si>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</si>
  <si>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</si>
  <si>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</si>
  <si>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</si>
  <si>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</si>
  <si>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</si>
  <si>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</si>
  <si>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</si>
  <si>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</si>
  <si>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</si>
  <si>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</si>
  <si>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</si>
  <si>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</si>
  <si>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</si>
  <si>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</si>
  <si>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</si>
  <si>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</si>
  <si>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</si>
  <si>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</si>
  <si>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</si>
  <si>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</si>
  <si>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</si>
  <si>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</si>
  <si>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</si>
  <si>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</si>
  <si>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</si>
  <si>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</si>
  <si>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</si>
  <si>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</si>
  <si>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</si>
  <si>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</si>
  <si>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</si>
  <si>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</si>
  <si>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</si>
  <si>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</si>
  <si>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</si>
  <si>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</si>
  <si>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</si>
  <si>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</si>
  <si>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</si>
  <si>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</si>
  <si>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</si>
  <si>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</si>
  <si>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</si>
  <si>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</si>
  <si>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</si>
  <si>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</si>
  <si>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</si>
  <si>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</si>
  <si>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</si>
  <si>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</si>
  <si>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</si>
  <si>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</si>
  <si>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</si>
  <si>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</si>
  <si>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</si>
  <si>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</si>
  <si>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</si>
  <si>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</si>
  <si>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</si>
  <si>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</si>
  <si>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</si>
  <si>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</si>
  <si>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</si>
  <si>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</si>
  <si>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</si>
  <si>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</si>
  <si>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</si>
  <si>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</si>
  <si>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</si>
  <si>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</si>
  <si>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</si>
  <si>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</si>
  <si>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</si>
  <si>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</si>
  <si>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</si>
  <si>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</si>
  <si>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</si>
  <si>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</si>
  <si>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</si>
  <si>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</si>
  <si>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</si>
  <si>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</si>
  <si>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</si>
  <si>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</si>
  <si>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</si>
  <si>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</si>
  <si>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</si>
  <si>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</si>
  <si>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</si>
  <si>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</si>
  <si>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</si>
  <si>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</si>
  <si>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</si>
  <si>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</si>
  <si>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</si>
  <si>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</si>
  <si>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</si>
  <si>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</si>
  <si>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</si>
  <si>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</si>
  <si>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</si>
  <si>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</si>
  <si>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</si>
  <si>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</si>
  <si>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</si>
  <si>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</si>
  <si>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</si>
  <si>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</si>
  <si>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</si>
  <si>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</si>
  <si>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</si>
  <si>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</si>
  <si>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</si>
  <si>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</si>
  <si>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</si>
  <si>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</si>
  <si>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</si>
  <si>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</si>
  <si>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</si>
  <si>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</si>
  <si>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</si>
  <si>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</si>
  <si>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</si>
  <si>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</si>
  <si>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</si>
  <si>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</si>
  <si>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</si>
  <si>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</si>
  <si>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</si>
  <si>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</si>
  <si>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</si>
  <si>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</si>
  <si>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</si>
  <si>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</si>
  <si>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</si>
  <si>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</si>
  <si>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</si>
  <si>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</si>
  <si>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</si>
  <si>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</si>
  <si>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</si>
  <si>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</si>
  <si>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</si>
  <si>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</si>
  <si>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</si>
  <si>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</si>
  <si>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</si>
  <si>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</si>
  <si>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</si>
  <si>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</si>
  <si>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</si>
  <si>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</si>
  <si>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</si>
  <si>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</si>
  <si>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</si>
  <si>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</si>
  <si>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</si>
  <si>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</si>
  <si>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</si>
  <si>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</si>
  <si>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</si>
  <si>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</si>
  <si>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</si>
  <si>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</si>
  <si>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</si>
  <si>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</si>
  <si>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</si>
  <si>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</si>
  <si>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</si>
  <si>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</si>
  <si>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</si>
  <si>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</si>
  <si>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</si>
  <si>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</si>
  <si>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</si>
  <si>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</si>
  <si>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</si>
  <si>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</si>
  <si>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</si>
  <si>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</si>
  <si>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</si>
  <si>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</si>
  <si>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</si>
  <si>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</si>
  <si>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</si>
  <si>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</si>
  <si>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</si>
  <si>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</si>
  <si>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</si>
  <si>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</si>
  <si>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</si>
  <si>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</si>
  <si>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</si>
  <si>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</si>
  <si>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</si>
  <si>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</si>
  <si>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</si>
  <si>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</si>
  <si>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</si>
  <si>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</si>
  <si>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</si>
  <si>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</si>
  <si>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</si>
  <si>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</si>
  <si>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</si>
  <si>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</si>
  <si>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</si>
  <si>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</si>
  <si>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</si>
  <si>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</si>
  <si>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</si>
  <si>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</si>
  <si>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</si>
  <si>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</si>
  <si>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</si>
  <si>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</si>
  <si>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</si>
  <si>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</si>
  <si>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</si>
  <si>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</si>
  <si>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</si>
  <si>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</si>
  <si>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</si>
  <si>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</si>
  <si>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</si>
  <si>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</si>
  <si>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</si>
  <si>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</si>
  <si>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</si>
  <si>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</si>
  <si>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</si>
  <si>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</si>
  <si>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</si>
  <si>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</si>
  <si>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</si>
  <si>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</si>
  <si>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</si>
  <si>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</si>
  <si>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</si>
  <si>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</si>
  <si>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</si>
  <si>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</si>
  <si>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</si>
  <si>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</si>
  <si>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</si>
  <si>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</si>
  <si>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</si>
  <si>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</si>
  <si>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</si>
  <si>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</si>
  <si>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</si>
  <si>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</si>
  <si>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</si>
  <si>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</si>
  <si>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</si>
  <si>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</si>
  <si>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</si>
  <si>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</si>
  <si>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</si>
  <si>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</si>
  <si>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</si>
  <si>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</si>
  <si>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</si>
  <si>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</si>
  <si>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</si>
  <si>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</si>
  <si>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</si>
  <si>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</si>
  <si>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</si>
  <si>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</si>
  <si>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</si>
  <si>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</si>
  <si>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</si>
  <si>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</si>
  <si>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</si>
  <si>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</si>
  <si>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</si>
  <si>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</si>
  <si>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</si>
  <si>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</si>
  <si>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</si>
  <si>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</si>
  <si>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</si>
  <si>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</si>
  <si>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</si>
  <si>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</si>
  <si>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</si>
  <si>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</si>
  <si>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</si>
  <si>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</si>
  <si>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</si>
  <si>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</si>
  <si>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</si>
  <si>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</si>
  <si>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</si>
  <si>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</si>
  <si>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</si>
  <si>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</si>
  <si>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</si>
  <si>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</si>
  <si>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</si>
  <si>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</si>
  <si>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</si>
  <si>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</si>
  <si>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</si>
  <si>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</si>
  <si>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</si>
  <si>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</si>
  <si>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</si>
  <si>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</si>
  <si>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</si>
  <si>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</si>
  <si>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</si>
  <si>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</si>
  <si>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</si>
  <si>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</si>
  <si>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</si>
  <si>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</si>
  <si>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</si>
  <si>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</si>
  <si>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</si>
  <si>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</si>
  <si>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</si>
  <si>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</si>
  <si>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</si>
  <si>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</si>
  <si>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</si>
  <si>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</si>
  <si>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</si>
  <si>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</si>
  <si>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</si>
  <si>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</si>
  <si>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</si>
  <si>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</si>
  <si>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</si>
  <si>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</si>
  <si>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</si>
  <si>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</si>
  <si>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</si>
  <si>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</si>
  <si>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</si>
  <si>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</si>
  <si>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</si>
  <si>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</si>
  <si>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</si>
  <si>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</si>
  <si>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</si>
  <si>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</si>
  <si>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</si>
  <si>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</si>
  <si>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</si>
  <si>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</si>
  <si>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</si>
  <si>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</si>
  <si>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</si>
  <si>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</si>
  <si>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</si>
  <si>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</si>
  <si>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</si>
  <si>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</si>
  <si>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</si>
  <si>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</si>
  <si>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</si>
  <si>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</si>
  <si>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</si>
  <si>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</si>
  <si>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</si>
  <si>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</si>
  <si>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</si>
  <si>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Atome#MB#final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</si>
  <si>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</si>
  <si>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</si>
  <si>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</si>
  <si>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</si>
  <si>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</si>
  <si>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</si>
  <si>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fairprice div?</t>
  </si>
  <si>
    <t>..B9b) dining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</si>
</sst>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2811</v>
      </c>
      <c r="C2" s="740"/>
      <c r="D2" s="748" t="s">
        <v>2820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2697</v>
      </c>
      <c r="I28" s="582" t="s">
        <v>2698</v>
      </c>
      <c r="J28" s="582" t="s">
        <v>2812</v>
      </c>
      <c r="K28" s="582" t="s">
        <v>2699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2836</v>
      </c>
      <c r="D35" s="849" t="s">
        <v>2821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2729</v>
      </c>
      <c r="C2" s="679" t="s">
        <v>311</v>
      </c>
      <c r="D2" s="680" t="s">
        <v>2733</v>
      </c>
      <c r="E2" s="681" t="s">
        <v>2730</v>
      </c>
      <c r="F2" s="681" t="s">
        <v>2764</v>
      </c>
      <c r="G2" s="681" t="s">
        <v>2731</v>
      </c>
      <c r="H2" s="679" t="s">
        <v>460</v>
      </c>
      <c r="I2" s="678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2763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2763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2735</v>
      </c>
      <c r="D10" s="227"/>
      <c r="E10" s="227"/>
      <c r="F10" s="710"/>
      <c r="G10" s="227" t="s">
        <v>2736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2763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6" t="s">
        <v>124</v>
      </c>
      <c r="C1" s="776"/>
      <c r="D1" s="780" t="s">
        <v>292</v>
      </c>
      <c r="E1" s="780"/>
      <c r="F1" s="780" t="s">
        <v>341</v>
      </c>
      <c r="G1" s="780"/>
      <c r="H1" s="777" t="s">
        <v>127</v>
      </c>
      <c r="I1" s="777"/>
      <c r="J1" s="778" t="s">
        <v>292</v>
      </c>
      <c r="K1" s="778"/>
      <c r="L1" s="779" t="s">
        <v>520</v>
      </c>
      <c r="M1" s="779"/>
      <c r="N1" s="777" t="s">
        <v>146</v>
      </c>
      <c r="O1" s="777"/>
      <c r="P1" s="778" t="s">
        <v>293</v>
      </c>
      <c r="Q1" s="778"/>
      <c r="R1" s="779" t="s">
        <v>522</v>
      </c>
      <c r="S1" s="779"/>
      <c r="T1" s="765" t="s">
        <v>193</v>
      </c>
      <c r="U1" s="765"/>
      <c r="V1" s="778" t="s">
        <v>292</v>
      </c>
      <c r="W1" s="778"/>
      <c r="X1" s="767" t="s">
        <v>524</v>
      </c>
      <c r="Y1" s="767"/>
      <c r="Z1" s="765" t="s">
        <v>241</v>
      </c>
      <c r="AA1" s="765"/>
      <c r="AB1" s="766" t="s">
        <v>292</v>
      </c>
      <c r="AC1" s="766"/>
      <c r="AD1" s="775" t="s">
        <v>524</v>
      </c>
      <c r="AE1" s="775"/>
      <c r="AF1" s="765" t="s">
        <v>367</v>
      </c>
      <c r="AG1" s="765"/>
      <c r="AH1" s="766" t="s">
        <v>292</v>
      </c>
      <c r="AI1" s="766"/>
      <c r="AJ1" s="767" t="s">
        <v>530</v>
      </c>
      <c r="AK1" s="767"/>
      <c r="AL1" s="765" t="s">
        <v>389</v>
      </c>
      <c r="AM1" s="765"/>
      <c r="AN1" s="773" t="s">
        <v>292</v>
      </c>
      <c r="AO1" s="773"/>
      <c r="AP1" s="771" t="s">
        <v>531</v>
      </c>
      <c r="AQ1" s="771"/>
      <c r="AR1" s="765" t="s">
        <v>416</v>
      </c>
      <c r="AS1" s="765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8" t="s">
        <v>261</v>
      </c>
      <c r="U4" s="768"/>
      <c r="X4" s="119" t="s">
        <v>233</v>
      </c>
      <c r="Y4" s="123">
        <f>Y3-Y6</f>
        <v>4.9669099999591708</v>
      </c>
      <c r="Z4" s="768" t="s">
        <v>262</v>
      </c>
      <c r="AA4" s="768"/>
      <c r="AD4" s="154" t="s">
        <v>233</v>
      </c>
      <c r="AE4" s="154">
        <f>AE3-AE5</f>
        <v>-52.526899999851594</v>
      </c>
      <c r="AF4" s="768" t="s">
        <v>262</v>
      </c>
      <c r="AG4" s="768"/>
      <c r="AH4" s="143"/>
      <c r="AI4" s="143"/>
      <c r="AJ4" s="154" t="s">
        <v>233</v>
      </c>
      <c r="AK4" s="154">
        <f>AK3-AK5</f>
        <v>94.988909999992757</v>
      </c>
      <c r="AL4" s="768" t="s">
        <v>262</v>
      </c>
      <c r="AM4" s="768"/>
      <c r="AP4" s="170" t="s">
        <v>233</v>
      </c>
      <c r="AQ4" s="174">
        <f>AQ3-AQ5</f>
        <v>33.841989999942598</v>
      </c>
      <c r="AR4" s="768" t="s">
        <v>262</v>
      </c>
      <c r="AS4" s="768"/>
      <c r="AX4" s="768" t="s">
        <v>564</v>
      </c>
      <c r="AY4" s="768"/>
      <c r="BB4" s="768" t="s">
        <v>567</v>
      </c>
      <c r="BC4" s="76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8"/>
      <c r="U5" s="768"/>
      <c r="V5" s="3" t="s">
        <v>258</v>
      </c>
      <c r="W5">
        <v>2050</v>
      </c>
      <c r="X5" s="82"/>
      <c r="Z5" s="768"/>
      <c r="AA5" s="76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8"/>
      <c r="AG5" s="768"/>
      <c r="AH5" s="143"/>
      <c r="AI5" s="143"/>
      <c r="AJ5" s="154" t="s">
        <v>352</v>
      </c>
      <c r="AK5" s="162">
        <f>SUM(AK11:AK59)</f>
        <v>30858.011000000002</v>
      </c>
      <c r="AL5" s="768"/>
      <c r="AM5" s="76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8"/>
      <c r="AS5" s="768"/>
      <c r="AX5" s="768"/>
      <c r="AY5" s="768"/>
      <c r="BB5" s="768"/>
      <c r="BC5" s="768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1" t="s">
        <v>264</v>
      </c>
      <c r="W23" s="7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3"/>
      <c r="W24" s="7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2674</v>
      </c>
      <c r="H3" s="786"/>
      <c r="I3" s="592"/>
      <c r="J3" s="785" t="s">
        <v>2675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2661</v>
      </c>
      <c r="F38" s="798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6" t="s">
        <v>909</v>
      </c>
      <c r="C1" s="776"/>
      <c r="D1" s="775" t="s">
        <v>515</v>
      </c>
      <c r="E1" s="775"/>
      <c r="F1" s="776" t="s">
        <v>513</v>
      </c>
      <c r="G1" s="776"/>
      <c r="H1" s="799" t="s">
        <v>549</v>
      </c>
      <c r="I1" s="799"/>
      <c r="J1" s="775" t="s">
        <v>515</v>
      </c>
      <c r="K1" s="775"/>
      <c r="L1" s="776" t="s">
        <v>908</v>
      </c>
      <c r="M1" s="776"/>
      <c r="N1" s="799" t="s">
        <v>549</v>
      </c>
      <c r="O1" s="799"/>
      <c r="P1" s="775" t="s">
        <v>515</v>
      </c>
      <c r="Q1" s="775"/>
      <c r="R1" s="776" t="s">
        <v>552</v>
      </c>
      <c r="S1" s="776"/>
      <c r="T1" s="799" t="s">
        <v>549</v>
      </c>
      <c r="U1" s="799"/>
      <c r="V1" s="775" t="s">
        <v>515</v>
      </c>
      <c r="W1" s="775"/>
      <c r="X1" s="776" t="s">
        <v>907</v>
      </c>
      <c r="Y1" s="776"/>
      <c r="Z1" s="799" t="s">
        <v>549</v>
      </c>
      <c r="AA1" s="799"/>
      <c r="AB1" s="775" t="s">
        <v>515</v>
      </c>
      <c r="AC1" s="775"/>
      <c r="AD1" s="776" t="s">
        <v>591</v>
      </c>
      <c r="AE1" s="776"/>
      <c r="AF1" s="799" t="s">
        <v>549</v>
      </c>
      <c r="AG1" s="799"/>
      <c r="AH1" s="775" t="s">
        <v>515</v>
      </c>
      <c r="AI1" s="775"/>
      <c r="AJ1" s="776" t="s">
        <v>906</v>
      </c>
      <c r="AK1" s="776"/>
      <c r="AL1" s="799" t="s">
        <v>626</v>
      </c>
      <c r="AM1" s="799"/>
      <c r="AN1" s="775" t="s">
        <v>627</v>
      </c>
      <c r="AO1" s="775"/>
      <c r="AP1" s="776" t="s">
        <v>621</v>
      </c>
      <c r="AQ1" s="776"/>
      <c r="AR1" s="799" t="s">
        <v>549</v>
      </c>
      <c r="AS1" s="799"/>
      <c r="AT1" s="775" t="s">
        <v>515</v>
      </c>
      <c r="AU1" s="775"/>
      <c r="AV1" s="776" t="s">
        <v>905</v>
      </c>
      <c r="AW1" s="776"/>
      <c r="AX1" s="799" t="s">
        <v>549</v>
      </c>
      <c r="AY1" s="799"/>
      <c r="AZ1" s="775" t="s">
        <v>515</v>
      </c>
      <c r="BA1" s="775"/>
      <c r="BB1" s="776" t="s">
        <v>653</v>
      </c>
      <c r="BC1" s="776"/>
      <c r="BD1" s="799" t="s">
        <v>549</v>
      </c>
      <c r="BE1" s="799"/>
      <c r="BF1" s="775" t="s">
        <v>515</v>
      </c>
      <c r="BG1" s="775"/>
      <c r="BH1" s="776" t="s">
        <v>904</v>
      </c>
      <c r="BI1" s="776"/>
      <c r="BJ1" s="799" t="s">
        <v>549</v>
      </c>
      <c r="BK1" s="799"/>
      <c r="BL1" s="775" t="s">
        <v>515</v>
      </c>
      <c r="BM1" s="775"/>
      <c r="BN1" s="776" t="s">
        <v>921</v>
      </c>
      <c r="BO1" s="776"/>
      <c r="BP1" s="799" t="s">
        <v>549</v>
      </c>
      <c r="BQ1" s="799"/>
      <c r="BR1" s="775" t="s">
        <v>515</v>
      </c>
      <c r="BS1" s="775"/>
      <c r="BT1" s="776" t="s">
        <v>903</v>
      </c>
      <c r="BU1" s="776"/>
      <c r="BV1" s="799" t="s">
        <v>704</v>
      </c>
      <c r="BW1" s="799"/>
      <c r="BX1" s="775" t="s">
        <v>705</v>
      </c>
      <c r="BY1" s="775"/>
      <c r="BZ1" s="776" t="s">
        <v>703</v>
      </c>
      <c r="CA1" s="776"/>
      <c r="CB1" s="799" t="s">
        <v>730</v>
      </c>
      <c r="CC1" s="799"/>
      <c r="CD1" s="775" t="s">
        <v>731</v>
      </c>
      <c r="CE1" s="775"/>
      <c r="CF1" s="776" t="s">
        <v>902</v>
      </c>
      <c r="CG1" s="776"/>
      <c r="CH1" s="799" t="s">
        <v>730</v>
      </c>
      <c r="CI1" s="799"/>
      <c r="CJ1" s="775" t="s">
        <v>731</v>
      </c>
      <c r="CK1" s="775"/>
      <c r="CL1" s="776" t="s">
        <v>748</v>
      </c>
      <c r="CM1" s="776"/>
      <c r="CN1" s="799" t="s">
        <v>730</v>
      </c>
      <c r="CO1" s="799"/>
      <c r="CP1" s="775" t="s">
        <v>731</v>
      </c>
      <c r="CQ1" s="775"/>
      <c r="CR1" s="776" t="s">
        <v>901</v>
      </c>
      <c r="CS1" s="776"/>
      <c r="CT1" s="799" t="s">
        <v>730</v>
      </c>
      <c r="CU1" s="799"/>
      <c r="CV1" s="803" t="s">
        <v>731</v>
      </c>
      <c r="CW1" s="803"/>
      <c r="CX1" s="776" t="s">
        <v>769</v>
      </c>
      <c r="CY1" s="776"/>
      <c r="CZ1" s="799" t="s">
        <v>730</v>
      </c>
      <c r="DA1" s="799"/>
      <c r="DB1" s="803" t="s">
        <v>731</v>
      </c>
      <c r="DC1" s="803"/>
      <c r="DD1" s="776" t="s">
        <v>900</v>
      </c>
      <c r="DE1" s="776"/>
      <c r="DF1" s="799" t="s">
        <v>816</v>
      </c>
      <c r="DG1" s="799"/>
      <c r="DH1" s="803" t="s">
        <v>817</v>
      </c>
      <c r="DI1" s="803"/>
      <c r="DJ1" s="776" t="s">
        <v>809</v>
      </c>
      <c r="DK1" s="776"/>
      <c r="DL1" s="799" t="s">
        <v>816</v>
      </c>
      <c r="DM1" s="799"/>
      <c r="DN1" s="803" t="s">
        <v>731</v>
      </c>
      <c r="DO1" s="803"/>
      <c r="DP1" s="776" t="s">
        <v>899</v>
      </c>
      <c r="DQ1" s="776"/>
      <c r="DR1" s="799" t="s">
        <v>816</v>
      </c>
      <c r="DS1" s="799"/>
      <c r="DT1" s="803" t="s">
        <v>731</v>
      </c>
      <c r="DU1" s="803"/>
      <c r="DV1" s="776" t="s">
        <v>898</v>
      </c>
      <c r="DW1" s="776"/>
      <c r="DX1" s="799" t="s">
        <v>816</v>
      </c>
      <c r="DY1" s="799"/>
      <c r="DZ1" s="803" t="s">
        <v>731</v>
      </c>
      <c r="EA1" s="803"/>
      <c r="EB1" s="776" t="s">
        <v>897</v>
      </c>
      <c r="EC1" s="776"/>
      <c r="ED1" s="799" t="s">
        <v>816</v>
      </c>
      <c r="EE1" s="799"/>
      <c r="EF1" s="803" t="s">
        <v>731</v>
      </c>
      <c r="EG1" s="803"/>
      <c r="EH1" s="776" t="s">
        <v>883</v>
      </c>
      <c r="EI1" s="776"/>
      <c r="EJ1" s="799" t="s">
        <v>816</v>
      </c>
      <c r="EK1" s="799"/>
      <c r="EL1" s="803" t="s">
        <v>936</v>
      </c>
      <c r="EM1" s="803"/>
      <c r="EN1" s="776" t="s">
        <v>922</v>
      </c>
      <c r="EO1" s="776"/>
      <c r="EP1" s="799" t="s">
        <v>816</v>
      </c>
      <c r="EQ1" s="799"/>
      <c r="ER1" s="803" t="s">
        <v>950</v>
      </c>
      <c r="ES1" s="803"/>
      <c r="ET1" s="776" t="s">
        <v>937</v>
      </c>
      <c r="EU1" s="776"/>
      <c r="EV1" s="799" t="s">
        <v>816</v>
      </c>
      <c r="EW1" s="799"/>
      <c r="EX1" s="803" t="s">
        <v>530</v>
      </c>
      <c r="EY1" s="803"/>
      <c r="EZ1" s="776" t="s">
        <v>952</v>
      </c>
      <c r="FA1" s="77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2" t="s">
        <v>779</v>
      </c>
      <c r="CU7" s="7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2" t="s">
        <v>778</v>
      </c>
      <c r="DA8" s="7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2" t="s">
        <v>778</v>
      </c>
      <c r="DG8" s="7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2" t="s">
        <v>778</v>
      </c>
      <c r="DM8" s="7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2" t="s">
        <v>778</v>
      </c>
      <c r="DS8" s="776"/>
      <c r="DT8" s="142" t="s">
        <v>783</v>
      </c>
      <c r="DU8" s="142">
        <f>SUM(DU13:DU17)</f>
        <v>32</v>
      </c>
      <c r="DV8" s="63"/>
      <c r="DW8" s="63"/>
      <c r="DX8" s="802" t="s">
        <v>778</v>
      </c>
      <c r="DY8" s="7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2" t="s">
        <v>928</v>
      </c>
      <c r="EK8" s="7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2" t="s">
        <v>928</v>
      </c>
      <c r="EQ9" s="7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2" t="s">
        <v>928</v>
      </c>
      <c r="EW9" s="7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2" t="s">
        <v>928</v>
      </c>
      <c r="EE11" s="7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2" t="s">
        <v>778</v>
      </c>
      <c r="CU12" s="7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5" t="s">
        <v>782</v>
      </c>
      <c r="CU19" s="76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804" t="s">
        <v>1546</v>
      </c>
      <c r="FF21" s="804"/>
      <c r="FG21" s="80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M1" zoomScaleNormal="100" workbookViewId="0">
      <selection activeCell="JU25" sqref="JU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5.5703125" style="582" bestFit="1" customWidth="1"/>
    <col min="280" max="280" width="21.140625" style="716" bestFit="1" customWidth="1"/>
  </cols>
  <sheetData>
    <row r="1" spans="1:280" s="142" customFormat="1" x14ac:dyDescent="0.2">
      <c r="A1" s="810" t="s">
        <v>1209</v>
      </c>
      <c r="B1" s="810"/>
      <c r="C1" s="773" t="s">
        <v>292</v>
      </c>
      <c r="D1" s="773"/>
      <c r="E1" s="771" t="s">
        <v>1010</v>
      </c>
      <c r="F1" s="771"/>
      <c r="G1" s="810" t="s">
        <v>1210</v>
      </c>
      <c r="H1" s="810"/>
      <c r="I1" s="773" t="s">
        <v>292</v>
      </c>
      <c r="J1" s="773"/>
      <c r="K1" s="771" t="s">
        <v>1011</v>
      </c>
      <c r="L1" s="771"/>
      <c r="M1" s="810" t="s">
        <v>1211</v>
      </c>
      <c r="N1" s="810"/>
      <c r="O1" s="773" t="s">
        <v>292</v>
      </c>
      <c r="P1" s="773"/>
      <c r="Q1" s="771" t="s">
        <v>1057</v>
      </c>
      <c r="R1" s="771"/>
      <c r="S1" s="810" t="s">
        <v>1212</v>
      </c>
      <c r="T1" s="810"/>
      <c r="U1" s="773" t="s">
        <v>292</v>
      </c>
      <c r="V1" s="773"/>
      <c r="W1" s="771" t="s">
        <v>627</v>
      </c>
      <c r="X1" s="771"/>
      <c r="Y1" s="810" t="s">
        <v>1213</v>
      </c>
      <c r="Z1" s="810"/>
      <c r="AA1" s="773" t="s">
        <v>292</v>
      </c>
      <c r="AB1" s="773"/>
      <c r="AC1" s="771" t="s">
        <v>1084</v>
      </c>
      <c r="AD1" s="771"/>
      <c r="AE1" s="810" t="s">
        <v>1214</v>
      </c>
      <c r="AF1" s="810"/>
      <c r="AG1" s="773" t="s">
        <v>292</v>
      </c>
      <c r="AH1" s="773"/>
      <c r="AI1" s="771" t="s">
        <v>1134</v>
      </c>
      <c r="AJ1" s="771"/>
      <c r="AK1" s="810" t="s">
        <v>1217</v>
      </c>
      <c r="AL1" s="810"/>
      <c r="AM1" s="773" t="s">
        <v>1132</v>
      </c>
      <c r="AN1" s="773"/>
      <c r="AO1" s="771" t="s">
        <v>1133</v>
      </c>
      <c r="AP1" s="771"/>
      <c r="AQ1" s="810" t="s">
        <v>1218</v>
      </c>
      <c r="AR1" s="810"/>
      <c r="AS1" s="773" t="s">
        <v>1132</v>
      </c>
      <c r="AT1" s="773"/>
      <c r="AU1" s="771" t="s">
        <v>1178</v>
      </c>
      <c r="AV1" s="771"/>
      <c r="AW1" s="810" t="s">
        <v>1215</v>
      </c>
      <c r="AX1" s="810"/>
      <c r="AY1" s="771" t="s">
        <v>1241</v>
      </c>
      <c r="AZ1" s="771"/>
      <c r="BA1" s="810" t="s">
        <v>1215</v>
      </c>
      <c r="BB1" s="810"/>
      <c r="BC1" s="773" t="s">
        <v>816</v>
      </c>
      <c r="BD1" s="773"/>
      <c r="BE1" s="771" t="s">
        <v>1208</v>
      </c>
      <c r="BF1" s="771"/>
      <c r="BG1" s="810" t="s">
        <v>1216</v>
      </c>
      <c r="BH1" s="810"/>
      <c r="BI1" s="773" t="s">
        <v>816</v>
      </c>
      <c r="BJ1" s="773"/>
      <c r="BK1" s="771" t="s">
        <v>1208</v>
      </c>
      <c r="BL1" s="771"/>
      <c r="BM1" s="810" t="s">
        <v>1226</v>
      </c>
      <c r="BN1" s="810"/>
      <c r="BO1" s="773" t="s">
        <v>816</v>
      </c>
      <c r="BP1" s="773"/>
      <c r="BQ1" s="771" t="s">
        <v>1244</v>
      </c>
      <c r="BR1" s="771"/>
      <c r="BS1" s="810" t="s">
        <v>1243</v>
      </c>
      <c r="BT1" s="810"/>
      <c r="BU1" s="773" t="s">
        <v>816</v>
      </c>
      <c r="BV1" s="773"/>
      <c r="BW1" s="771" t="s">
        <v>1248</v>
      </c>
      <c r="BX1" s="771"/>
      <c r="BY1" s="810" t="s">
        <v>1270</v>
      </c>
      <c r="BZ1" s="810"/>
      <c r="CA1" s="773" t="s">
        <v>816</v>
      </c>
      <c r="CB1" s="773"/>
      <c r="CC1" s="771" t="s">
        <v>1244</v>
      </c>
      <c r="CD1" s="771"/>
      <c r="CE1" s="810" t="s">
        <v>1291</v>
      </c>
      <c r="CF1" s="810"/>
      <c r="CG1" s="773" t="s">
        <v>816</v>
      </c>
      <c r="CH1" s="773"/>
      <c r="CI1" s="771" t="s">
        <v>1248</v>
      </c>
      <c r="CJ1" s="771"/>
      <c r="CK1" s="810" t="s">
        <v>1307</v>
      </c>
      <c r="CL1" s="810"/>
      <c r="CM1" s="773" t="s">
        <v>816</v>
      </c>
      <c r="CN1" s="773"/>
      <c r="CO1" s="771" t="s">
        <v>1244</v>
      </c>
      <c r="CP1" s="771"/>
      <c r="CQ1" s="810" t="s">
        <v>1335</v>
      </c>
      <c r="CR1" s="810"/>
      <c r="CS1" s="806" t="s">
        <v>816</v>
      </c>
      <c r="CT1" s="806"/>
      <c r="CU1" s="771" t="s">
        <v>1391</v>
      </c>
      <c r="CV1" s="771"/>
      <c r="CW1" s="810" t="s">
        <v>1374</v>
      </c>
      <c r="CX1" s="810"/>
      <c r="CY1" s="806" t="s">
        <v>816</v>
      </c>
      <c r="CZ1" s="806"/>
      <c r="DA1" s="771" t="s">
        <v>1597</v>
      </c>
      <c r="DB1" s="771"/>
      <c r="DC1" s="810" t="s">
        <v>1394</v>
      </c>
      <c r="DD1" s="810"/>
      <c r="DE1" s="806" t="s">
        <v>816</v>
      </c>
      <c r="DF1" s="806"/>
      <c r="DG1" s="771" t="s">
        <v>1491</v>
      </c>
      <c r="DH1" s="771"/>
      <c r="DI1" s="810" t="s">
        <v>1594</v>
      </c>
      <c r="DJ1" s="810"/>
      <c r="DK1" s="806" t="s">
        <v>816</v>
      </c>
      <c r="DL1" s="806"/>
      <c r="DM1" s="771" t="s">
        <v>1391</v>
      </c>
      <c r="DN1" s="771"/>
      <c r="DO1" s="810" t="s">
        <v>1595</v>
      </c>
      <c r="DP1" s="810"/>
      <c r="DQ1" s="806" t="s">
        <v>816</v>
      </c>
      <c r="DR1" s="806"/>
      <c r="DS1" s="771" t="s">
        <v>1590</v>
      </c>
      <c r="DT1" s="771"/>
      <c r="DU1" s="810" t="s">
        <v>1596</v>
      </c>
      <c r="DV1" s="810"/>
      <c r="DW1" s="806" t="s">
        <v>816</v>
      </c>
      <c r="DX1" s="806"/>
      <c r="DY1" s="771" t="s">
        <v>1616</v>
      </c>
      <c r="DZ1" s="771"/>
      <c r="EA1" s="805" t="s">
        <v>1611</v>
      </c>
      <c r="EB1" s="805"/>
      <c r="EC1" s="806" t="s">
        <v>816</v>
      </c>
      <c r="ED1" s="806"/>
      <c r="EE1" s="771" t="s">
        <v>1590</v>
      </c>
      <c r="EF1" s="771"/>
      <c r="EG1" s="361"/>
      <c r="EH1" s="805" t="s">
        <v>1641</v>
      </c>
      <c r="EI1" s="805"/>
      <c r="EJ1" s="806" t="s">
        <v>816</v>
      </c>
      <c r="EK1" s="806"/>
      <c r="EL1" s="771" t="s">
        <v>1675</v>
      </c>
      <c r="EM1" s="771"/>
      <c r="EN1" s="805" t="s">
        <v>1666</v>
      </c>
      <c r="EO1" s="805"/>
      <c r="EP1" s="806" t="s">
        <v>816</v>
      </c>
      <c r="EQ1" s="806"/>
      <c r="ER1" s="771" t="s">
        <v>1715</v>
      </c>
      <c r="ES1" s="771"/>
      <c r="ET1" s="805" t="s">
        <v>1708</v>
      </c>
      <c r="EU1" s="805"/>
      <c r="EV1" s="806" t="s">
        <v>816</v>
      </c>
      <c r="EW1" s="806"/>
      <c r="EX1" s="771" t="s">
        <v>1616</v>
      </c>
      <c r="EY1" s="771"/>
      <c r="EZ1" s="805" t="s">
        <v>1743</v>
      </c>
      <c r="FA1" s="805"/>
      <c r="FB1" s="806" t="s">
        <v>816</v>
      </c>
      <c r="FC1" s="806"/>
      <c r="FD1" s="771" t="s">
        <v>1597</v>
      </c>
      <c r="FE1" s="771"/>
      <c r="FF1" s="805" t="s">
        <v>1782</v>
      </c>
      <c r="FG1" s="805"/>
      <c r="FH1" s="806" t="s">
        <v>816</v>
      </c>
      <c r="FI1" s="806"/>
      <c r="FJ1" s="771" t="s">
        <v>1391</v>
      </c>
      <c r="FK1" s="771"/>
      <c r="FL1" s="805" t="s">
        <v>1817</v>
      </c>
      <c r="FM1" s="805"/>
      <c r="FN1" s="806" t="s">
        <v>816</v>
      </c>
      <c r="FO1" s="806"/>
      <c r="FP1" s="771" t="s">
        <v>1864</v>
      </c>
      <c r="FQ1" s="771"/>
      <c r="FR1" s="805" t="s">
        <v>1853</v>
      </c>
      <c r="FS1" s="805"/>
      <c r="FT1" s="806" t="s">
        <v>816</v>
      </c>
      <c r="FU1" s="806"/>
      <c r="FV1" s="771" t="s">
        <v>1864</v>
      </c>
      <c r="FW1" s="771"/>
      <c r="FX1" s="805" t="s">
        <v>1997</v>
      </c>
      <c r="FY1" s="805"/>
      <c r="FZ1" s="806" t="s">
        <v>816</v>
      </c>
      <c r="GA1" s="806"/>
      <c r="GB1" s="771" t="s">
        <v>1616</v>
      </c>
      <c r="GC1" s="771"/>
      <c r="GD1" s="805" t="s">
        <v>1998</v>
      </c>
      <c r="GE1" s="805"/>
      <c r="GF1" s="806" t="s">
        <v>816</v>
      </c>
      <c r="GG1" s="806"/>
      <c r="GH1" s="771" t="s">
        <v>1590</v>
      </c>
      <c r="GI1" s="771"/>
      <c r="GJ1" s="805" t="s">
        <v>2007</v>
      </c>
      <c r="GK1" s="805"/>
      <c r="GL1" s="806" t="s">
        <v>816</v>
      </c>
      <c r="GM1" s="806"/>
      <c r="GN1" s="771" t="s">
        <v>1590</v>
      </c>
      <c r="GO1" s="771"/>
      <c r="GP1" s="805" t="s">
        <v>2049</v>
      </c>
      <c r="GQ1" s="805"/>
      <c r="GR1" s="806" t="s">
        <v>816</v>
      </c>
      <c r="GS1" s="806"/>
      <c r="GT1" s="771" t="s">
        <v>1675</v>
      </c>
      <c r="GU1" s="771"/>
      <c r="GV1" s="805" t="s">
        <v>2083</v>
      </c>
      <c r="GW1" s="805"/>
      <c r="GX1" s="806" t="s">
        <v>816</v>
      </c>
      <c r="GY1" s="806"/>
      <c r="GZ1" s="771" t="s">
        <v>2122</v>
      </c>
      <c r="HA1" s="771"/>
      <c r="HB1" s="805" t="s">
        <v>2142</v>
      </c>
      <c r="HC1" s="805"/>
      <c r="HD1" s="806" t="s">
        <v>816</v>
      </c>
      <c r="HE1" s="806"/>
      <c r="HF1" s="771" t="s">
        <v>1715</v>
      </c>
      <c r="HG1" s="771"/>
      <c r="HH1" s="805" t="s">
        <v>2155</v>
      </c>
      <c r="HI1" s="805"/>
      <c r="HJ1" s="806" t="s">
        <v>816</v>
      </c>
      <c r="HK1" s="806"/>
      <c r="HL1" s="771" t="s">
        <v>1391</v>
      </c>
      <c r="HM1" s="771"/>
      <c r="HN1" s="805" t="s">
        <v>2201</v>
      </c>
      <c r="HO1" s="805"/>
      <c r="HP1" s="806" t="s">
        <v>816</v>
      </c>
      <c r="HQ1" s="806"/>
      <c r="HR1" s="771" t="s">
        <v>1391</v>
      </c>
      <c r="HS1" s="771"/>
      <c r="HT1" s="805" t="s">
        <v>2243</v>
      </c>
      <c r="HU1" s="805"/>
      <c r="HV1" s="806" t="s">
        <v>816</v>
      </c>
      <c r="HW1" s="806"/>
      <c r="HX1" s="771" t="s">
        <v>1616</v>
      </c>
      <c r="HY1" s="771"/>
      <c r="HZ1" s="805" t="s">
        <v>2300</v>
      </c>
      <c r="IA1" s="805"/>
      <c r="IB1" s="806" t="s">
        <v>816</v>
      </c>
      <c r="IC1" s="806"/>
      <c r="ID1" s="771" t="s">
        <v>1715</v>
      </c>
      <c r="IE1" s="771"/>
      <c r="IF1" s="805" t="s">
        <v>2367</v>
      </c>
      <c r="IG1" s="805"/>
      <c r="IH1" s="806" t="s">
        <v>816</v>
      </c>
      <c r="II1" s="806"/>
      <c r="IJ1" s="771" t="s">
        <v>1590</v>
      </c>
      <c r="IK1" s="771"/>
      <c r="IL1" s="805" t="s">
        <v>2443</v>
      </c>
      <c r="IM1" s="805"/>
      <c r="IN1" s="806" t="s">
        <v>816</v>
      </c>
      <c r="IO1" s="806"/>
      <c r="IP1" s="771" t="s">
        <v>1616</v>
      </c>
      <c r="IQ1" s="771"/>
      <c r="IR1" s="805" t="s">
        <v>2664</v>
      </c>
      <c r="IS1" s="805"/>
      <c r="IT1" s="806" t="s">
        <v>816</v>
      </c>
      <c r="IU1" s="806"/>
      <c r="IV1" s="771" t="s">
        <v>1748</v>
      </c>
      <c r="IW1" s="771"/>
      <c r="IX1" s="805" t="s">
        <v>2663</v>
      </c>
      <c r="IY1" s="805"/>
      <c r="IZ1" s="806" t="s">
        <v>816</v>
      </c>
      <c r="JA1" s="806"/>
      <c r="JB1" s="771" t="s">
        <v>1864</v>
      </c>
      <c r="JC1" s="771"/>
      <c r="JD1" s="805" t="s">
        <v>2713</v>
      </c>
      <c r="JE1" s="805"/>
      <c r="JF1" s="806" t="s">
        <v>816</v>
      </c>
      <c r="JG1" s="806"/>
      <c r="JH1" s="771" t="s">
        <v>1748</v>
      </c>
      <c r="JI1" s="771"/>
      <c r="JJ1" s="805" t="s">
        <v>2777</v>
      </c>
      <c r="JK1" s="805"/>
      <c r="JL1" s="718" t="s">
        <v>816</v>
      </c>
      <c r="JM1" s="718"/>
      <c r="JN1" s="715" t="s">
        <v>1748</v>
      </c>
      <c r="JO1" s="715"/>
      <c r="JP1" s="717" t="s">
        <v>2666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16945.761999999999</v>
      </c>
      <c r="JN2" s="334" t="s">
        <v>296</v>
      </c>
      <c r="JO2" s="273">
        <f>JM2+JK2-JQ2</f>
        <v>123189.26200000005</v>
      </c>
      <c r="JP2" s="716" t="s">
        <v>1911</v>
      </c>
      <c r="JQ2" s="363">
        <f>SUM(JQ3:JQ33)</f>
        <v>154640.59999999998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6351.8660000000482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8" t="s">
        <v>991</v>
      </c>
      <c r="B4" s="768"/>
      <c r="E4" s="170" t="s">
        <v>233</v>
      </c>
      <c r="F4" s="174">
        <f>F3-F5</f>
        <v>17</v>
      </c>
      <c r="G4" s="768" t="s">
        <v>991</v>
      </c>
      <c r="H4" s="76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2813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2813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2.911000000036438</v>
      </c>
      <c r="JP4" s="716" t="s">
        <v>2813</v>
      </c>
      <c r="JQ4" s="268">
        <f>-71000-140000</f>
        <v>-211000</v>
      </c>
      <c r="JR4" s="609"/>
    </row>
    <row r="5" spans="1:280" x14ac:dyDescent="0.2">
      <c r="A5" s="768"/>
      <c r="B5" s="768"/>
      <c r="E5" s="170" t="s">
        <v>352</v>
      </c>
      <c r="F5" s="174">
        <f>SUM(F15:F57)</f>
        <v>12750</v>
      </c>
      <c r="G5" s="768"/>
      <c r="H5" s="76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2684</v>
      </c>
      <c r="JK5" s="272">
        <v>-75000</v>
      </c>
      <c r="JL5" s="716" t="s">
        <v>2668</v>
      </c>
      <c r="JM5" s="541"/>
      <c r="JN5" s="716" t="s">
        <v>352</v>
      </c>
      <c r="JO5" s="273">
        <f>SUM(JO6:JO53)</f>
        <v>123186.35100000001</v>
      </c>
      <c r="JP5" s="722" t="s">
        <v>2684</v>
      </c>
      <c r="JQ5" s="442">
        <v>-80000</v>
      </c>
      <c r="JR5" s="609">
        <v>45057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6" t="s">
        <v>2607</v>
      </c>
      <c r="JM6" s="492">
        <v>-1400</v>
      </c>
      <c r="JN6" s="192" t="s">
        <v>2800</v>
      </c>
      <c r="JO6" s="582">
        <v>1000.07</v>
      </c>
      <c r="JP6" s="723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2834</v>
      </c>
      <c r="JO8" s="61">
        <v>48.69</v>
      </c>
      <c r="JP8" s="716" t="s">
        <v>2830</v>
      </c>
      <c r="JQ8" s="268">
        <v>417005</v>
      </c>
      <c r="JR8" s="608">
        <v>45056</v>
      </c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6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45056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2839</v>
      </c>
      <c r="JM10" s="716">
        <v>4.09</v>
      </c>
      <c r="JN10" s="346" t="s">
        <v>2823</v>
      </c>
      <c r="JO10" s="61">
        <f>259.2+410.4</f>
        <v>669.59999999999991</v>
      </c>
      <c r="JP10" s="722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2824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2823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346" t="s">
        <v>2778</v>
      </c>
      <c r="JO11" s="61"/>
      <c r="JP11" s="720" t="s">
        <v>2814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2783</v>
      </c>
      <c r="JO12" s="492">
        <v>1396.9</v>
      </c>
      <c r="JP12" s="723" t="s">
        <v>2815</v>
      </c>
      <c r="JQ12" s="268">
        <v>682</v>
      </c>
      <c r="JR12" s="608">
        <v>45056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2805</v>
      </c>
      <c r="JG13" s="492">
        <v>22.41</v>
      </c>
      <c r="JH13" s="245" t="s">
        <v>2782</v>
      </c>
      <c r="JI13" s="725"/>
      <c r="JJ13" s="670" t="s">
        <v>1506</v>
      </c>
      <c r="JK13" s="268">
        <v>1556</v>
      </c>
      <c r="JL13" s="9" t="s">
        <v>2689</v>
      </c>
      <c r="JM13" s="731"/>
      <c r="JN13" s="245" t="s">
        <v>2832</v>
      </c>
      <c r="JO13" s="648">
        <v>110000</v>
      </c>
      <c r="JP13" s="723" t="s">
        <v>2816</v>
      </c>
      <c r="JQ13" s="268">
        <v>892</v>
      </c>
      <c r="JR13" s="608">
        <v>45056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6" t="s">
        <v>2186</v>
      </c>
      <c r="HK14" s="7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6" t="s">
        <v>2765</v>
      </c>
      <c r="JG14" s="492">
        <v>118.15</v>
      </c>
      <c r="JH14" s="245" t="s">
        <v>2831</v>
      </c>
      <c r="JI14" s="492">
        <v>1422.53</v>
      </c>
      <c r="JJ14" s="670" t="s">
        <v>2700</v>
      </c>
      <c r="JK14" s="268">
        <v>4000</v>
      </c>
      <c r="JL14" s="716" t="s">
        <v>1799</v>
      </c>
      <c r="JM14" s="61">
        <v>13.11</v>
      </c>
      <c r="JN14" s="245" t="s">
        <v>2623</v>
      </c>
      <c r="JO14" s="52">
        <f>JO15*4</f>
        <v>2540.3759999999997</v>
      </c>
      <c r="JP14" s="723" t="s">
        <v>2817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8" t="s">
        <v>1504</v>
      </c>
      <c r="DP15" s="8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3" t="s">
        <v>2742</v>
      </c>
      <c r="JK15" s="268">
        <f>25000.29+90000.29+140000.29+10000</f>
        <v>265000.87</v>
      </c>
      <c r="JL15" s="716" t="s">
        <v>2599</v>
      </c>
      <c r="JM15" s="731"/>
      <c r="JN15" s="345" t="s">
        <v>2773</v>
      </c>
      <c r="JO15" s="52">
        <f>3175.47/5</f>
        <v>635.09399999999994</v>
      </c>
      <c r="JP15" s="723" t="s">
        <v>2822</v>
      </c>
      <c r="JQ15" s="607">
        <v>100448</v>
      </c>
      <c r="JR15" s="608">
        <v>45057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2805</v>
      </c>
      <c r="JA16" s="492">
        <v>16.05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6" t="s">
        <v>2808</v>
      </c>
      <c r="JM16" s="731">
        <v>7.0010000000000003</v>
      </c>
      <c r="JN16" s="345" t="s">
        <v>2555</v>
      </c>
      <c r="JO16" s="61">
        <v>53.91</v>
      </c>
      <c r="JP16" s="254" t="s">
        <v>2818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47" t="s">
        <v>2710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6" t="s">
        <v>2710</v>
      </c>
      <c r="JM17" s="61">
        <f>25.72+1.96+180.39+64.94+57.72</f>
        <v>330.73</v>
      </c>
      <c r="JN17" s="345" t="s">
        <v>2555</v>
      </c>
      <c r="JO17" s="61" t="s">
        <v>2833</v>
      </c>
      <c r="JP17" s="723" t="s">
        <v>2819</v>
      </c>
      <c r="JQ17" s="268">
        <v>0</v>
      </c>
      <c r="JR17" s="608">
        <v>45053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2805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3" t="s">
        <v>2781</v>
      </c>
      <c r="JK18" s="583">
        <v>44.23</v>
      </c>
      <c r="JL18" s="401" t="s">
        <v>2810</v>
      </c>
      <c r="JM18" s="510">
        <f>228.82+344.82+65.55+23.84</f>
        <v>663.03</v>
      </c>
      <c r="JN18" s="345" t="s">
        <v>2716</v>
      </c>
      <c r="JO18" s="61">
        <v>23.96</v>
      </c>
      <c r="JP18" s="723" t="s">
        <v>2695</v>
      </c>
      <c r="JQ18" s="268">
        <v>14</v>
      </c>
      <c r="JR18" s="608">
        <v>45051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8" t="s">
        <v>1474</v>
      </c>
      <c r="DJ19" s="8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2805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2716</v>
      </c>
      <c r="JC19" s="61">
        <v>109.57</v>
      </c>
      <c r="JD19" s="662" t="s">
        <v>2691</v>
      </c>
      <c r="JE19" s="619">
        <v>130</v>
      </c>
      <c r="JF19" s="685"/>
      <c r="JG19" s="685"/>
      <c r="JH19" s="345" t="s">
        <v>2626</v>
      </c>
      <c r="JI19" s="534">
        <v>115.37</v>
      </c>
      <c r="JJ19" s="670" t="s">
        <v>2695</v>
      </c>
      <c r="JK19" s="607">
        <v>10</v>
      </c>
      <c r="JL19" s="726" t="s">
        <v>2842</v>
      </c>
      <c r="JM19" s="726">
        <v>2</v>
      </c>
      <c r="JN19" s="345" t="s">
        <v>2717</v>
      </c>
      <c r="JO19" s="61">
        <v>30</v>
      </c>
      <c r="JP19" s="722" t="s">
        <v>2691</v>
      </c>
      <c r="JQ19" s="2">
        <v>230</v>
      </c>
      <c r="JR19" s="608">
        <v>45057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2789</v>
      </c>
      <c r="JO20" s="534">
        <v>157.54</v>
      </c>
      <c r="JP20" s="722" t="s">
        <v>2690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401"/>
      <c r="JA21" s="510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1195</v>
      </c>
      <c r="JO21" s="61">
        <f>15+6.5+30</f>
        <v>51.5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1" t="s">
        <v>507</v>
      </c>
      <c r="N22" s="811"/>
      <c r="Q22" s="166" t="s">
        <v>365</v>
      </c>
      <c r="S22" s="811" t="s">
        <v>507</v>
      </c>
      <c r="T22" s="8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5" t="s">
        <v>2171</v>
      </c>
      <c r="IU22" s="765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2827</v>
      </c>
      <c r="JO22" s="61">
        <f>9+14.32</f>
        <v>23.32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9" t="s">
        <v>990</v>
      </c>
      <c r="N23" s="809"/>
      <c r="Q23" s="166" t="s">
        <v>369</v>
      </c>
      <c r="S23" s="809" t="s">
        <v>990</v>
      </c>
      <c r="T23" s="809"/>
      <c r="W23" s="244" t="s">
        <v>1019</v>
      </c>
      <c r="X23" s="142">
        <v>0</v>
      </c>
      <c r="Y23" s="811" t="s">
        <v>507</v>
      </c>
      <c r="Z23" s="8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5" t="s">
        <v>2171</v>
      </c>
      <c r="HK23" s="76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5" t="s">
        <v>2171</v>
      </c>
      <c r="HW23" s="76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2752</v>
      </c>
      <c r="JI23" s="533">
        <v>4.05</v>
      </c>
      <c r="JJ23" s="668" t="s">
        <v>2472</v>
      </c>
      <c r="JL23" s="401"/>
      <c r="JM23" s="510"/>
      <c r="JN23" s="345" t="s">
        <v>2795</v>
      </c>
      <c r="JO23" s="61" t="s">
        <v>2025</v>
      </c>
      <c r="JP23" s="753" t="s">
        <v>2837</v>
      </c>
      <c r="JQ23" s="2">
        <v>14.8</v>
      </c>
      <c r="JR23" s="752"/>
    </row>
    <row r="24" spans="1:280" x14ac:dyDescent="0.2">
      <c r="A24" s="811" t="s">
        <v>507</v>
      </c>
      <c r="B24" s="811"/>
      <c r="E24" s="164" t="s">
        <v>237</v>
      </c>
      <c r="F24" s="166"/>
      <c r="G24" s="811" t="s">
        <v>507</v>
      </c>
      <c r="H24" s="811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09" t="s">
        <v>990</v>
      </c>
      <c r="Z24" s="809"/>
      <c r="AC24"/>
      <c r="AE24" s="811" t="s">
        <v>507</v>
      </c>
      <c r="AF24" s="811"/>
      <c r="AI24"/>
      <c r="AK24" s="811" t="s">
        <v>507</v>
      </c>
      <c r="AL24" s="8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7" t="s">
        <v>1536</v>
      </c>
      <c r="EF24" s="8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11.94+10+20.54+17.31+14.45+15.78+10</f>
        <v>100.02</v>
      </c>
      <c r="JP24" s="721" t="s">
        <v>2472</v>
      </c>
      <c r="JQ24" s="2"/>
      <c r="JR24" s="732"/>
    </row>
    <row r="25" spans="1:280" x14ac:dyDescent="0.2">
      <c r="A25" s="809" t="s">
        <v>990</v>
      </c>
      <c r="B25" s="809"/>
      <c r="E25" s="164" t="s">
        <v>139</v>
      </c>
      <c r="F25" s="166"/>
      <c r="G25" s="809" t="s">
        <v>990</v>
      </c>
      <c r="H25" s="809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09" t="s">
        <v>990</v>
      </c>
      <c r="AF25" s="809"/>
      <c r="AI25" s="245" t="s">
        <v>1101</v>
      </c>
      <c r="AJ25" s="142">
        <v>30</v>
      </c>
      <c r="AK25" s="809" t="s">
        <v>990</v>
      </c>
      <c r="AL25" s="8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9"/>
      <c r="BH25" s="809"/>
      <c r="BK25" s="266" t="s">
        <v>1222</v>
      </c>
      <c r="BL25" s="205">
        <v>48.54</v>
      </c>
      <c r="BM25" s="809"/>
      <c r="BN25" s="809"/>
      <c r="BQ25" s="266" t="s">
        <v>1051</v>
      </c>
      <c r="BR25" s="205">
        <v>50.15</v>
      </c>
      <c r="BS25" s="809" t="s">
        <v>1245</v>
      </c>
      <c r="BT25" s="809"/>
      <c r="BW25" s="266" t="s">
        <v>1051</v>
      </c>
      <c r="BX25" s="205">
        <v>48.54</v>
      </c>
      <c r="BY25" s="809"/>
      <c r="BZ25" s="809"/>
      <c r="CC25" s="266" t="s">
        <v>1051</v>
      </c>
      <c r="CD25" s="205">
        <v>142.91</v>
      </c>
      <c r="CE25" s="809"/>
      <c r="CF25" s="809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5" t="s">
        <v>2171</v>
      </c>
      <c r="IC25" s="76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6" t="s">
        <v>2753</v>
      </c>
      <c r="JK25" s="685">
        <v>59.4</v>
      </c>
      <c r="JL25" s="402"/>
      <c r="JN25" s="337" t="s">
        <v>2826</v>
      </c>
      <c r="JO25" s="61">
        <v>2953</v>
      </c>
      <c r="JP25" s="733" t="s">
        <v>2809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4" t="s">
        <v>1536</v>
      </c>
      <c r="DZ26" s="8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7" t="s">
        <v>1536</v>
      </c>
      <c r="ES26" s="807"/>
      <c r="ET26" s="1" t="s">
        <v>1703</v>
      </c>
      <c r="EU26" s="272">
        <v>20000</v>
      </c>
      <c r="EW26" s="8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2706</v>
      </c>
      <c r="JC26" s="61">
        <v>10</v>
      </c>
      <c r="JH26" s="337" t="s">
        <v>2748</v>
      </c>
      <c r="JI26" s="61">
        <v>30</v>
      </c>
      <c r="JJ26" s="704" t="s">
        <v>2754</v>
      </c>
      <c r="JK26" s="666">
        <v>75.599999999999994</v>
      </c>
      <c r="JN26" s="337" t="s">
        <v>2793</v>
      </c>
      <c r="JO26" s="61">
        <v>50.23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14" t="s">
        <v>506</v>
      </c>
      <c r="N27" s="814"/>
      <c r="Q27" s="244" t="s">
        <v>1019</v>
      </c>
      <c r="R27" s="142">
        <v>0</v>
      </c>
      <c r="S27" s="814" t="s">
        <v>506</v>
      </c>
      <c r="T27" s="814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14" t="s">
        <v>506</v>
      </c>
      <c r="AF27" s="8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7" t="s">
        <v>1536</v>
      </c>
      <c r="EY27" s="8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5" t="s">
        <v>2171</v>
      </c>
      <c r="HQ27" s="76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2712</v>
      </c>
      <c r="JC27" s="61">
        <v>7</v>
      </c>
      <c r="JD27" s="619" t="s">
        <v>506</v>
      </c>
      <c r="JF27" s="675" t="s">
        <v>2722</v>
      </c>
      <c r="JG27" s="675"/>
      <c r="JH27" s="337" t="s">
        <v>2774</v>
      </c>
      <c r="JI27" s="61">
        <f>55.72+65.82</f>
        <v>121.53999999999999</v>
      </c>
      <c r="JJ27" s="684"/>
      <c r="JL27" s="728" t="s">
        <v>2799</v>
      </c>
      <c r="JM27" s="728"/>
      <c r="JN27" s="337" t="s">
        <v>2801</v>
      </c>
      <c r="JO27" s="61">
        <f>9+2</f>
        <v>11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14" t="s">
        <v>992</v>
      </c>
      <c r="N28" s="814"/>
      <c r="Q28" s="244" t="s">
        <v>1073</v>
      </c>
      <c r="R28" s="205">
        <v>200</v>
      </c>
      <c r="S28" s="814" t="s">
        <v>992</v>
      </c>
      <c r="T28" s="814"/>
      <c r="W28" s="143" t="s">
        <v>1016</v>
      </c>
      <c r="X28" s="142">
        <v>61.35</v>
      </c>
      <c r="Y28" s="814" t="s">
        <v>506</v>
      </c>
      <c r="Z28" s="814"/>
      <c r="AC28" s="219" t="s">
        <v>1088</v>
      </c>
      <c r="AD28" s="219">
        <f>53+207+63</f>
        <v>323</v>
      </c>
      <c r="AE28" s="814" t="s">
        <v>992</v>
      </c>
      <c r="AF28" s="8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7" t="s">
        <v>1747</v>
      </c>
      <c r="FE28" s="8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5" t="s">
        <v>2171</v>
      </c>
      <c r="JA28" s="765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2807</v>
      </c>
      <c r="JO28" s="61">
        <v>16.100000000000001</v>
      </c>
      <c r="JP28" s="762"/>
      <c r="JQ28" s="2"/>
    </row>
    <row r="29" spans="1:280" x14ac:dyDescent="0.2">
      <c r="A29" s="814" t="s">
        <v>506</v>
      </c>
      <c r="B29" s="814"/>
      <c r="E29" s="193" t="s">
        <v>282</v>
      </c>
      <c r="F29" s="194"/>
      <c r="G29" s="814" t="s">
        <v>506</v>
      </c>
      <c r="H29" s="814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4" t="s">
        <v>992</v>
      </c>
      <c r="Z29" s="814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7" t="s">
        <v>1536</v>
      </c>
      <c r="EM29" s="8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2843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2825</v>
      </c>
      <c r="JO29" s="533">
        <v>42.9</v>
      </c>
      <c r="JQ29" s="2"/>
    </row>
    <row r="30" spans="1:280" x14ac:dyDescent="0.2">
      <c r="A30" s="814" t="s">
        <v>992</v>
      </c>
      <c r="B30" s="814"/>
      <c r="E30" s="193" t="s">
        <v>372</v>
      </c>
      <c r="F30" s="194"/>
      <c r="G30" s="814" t="s">
        <v>992</v>
      </c>
      <c r="H30" s="814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7" t="s">
        <v>1747</v>
      </c>
      <c r="FK30" s="8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2687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2" t="s">
        <v>1001</v>
      </c>
      <c r="N31" s="812"/>
      <c r="Q31" s="143" t="s">
        <v>1052</v>
      </c>
      <c r="R31" s="142">
        <v>26</v>
      </c>
      <c r="S31" s="812" t="s">
        <v>1001</v>
      </c>
      <c r="T31" s="812"/>
      <c r="W31"/>
      <c r="Y31" s="788" t="s">
        <v>385</v>
      </c>
      <c r="Z31" s="788"/>
      <c r="AC31" s="142" t="s">
        <v>1090</v>
      </c>
      <c r="AD31" s="142">
        <v>10</v>
      </c>
      <c r="AE31" s="812" t="s">
        <v>1001</v>
      </c>
      <c r="AF31" s="8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2688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09" t="s">
        <v>243</v>
      </c>
      <c r="N32" s="809"/>
      <c r="Q32" s="143" t="s">
        <v>1051</v>
      </c>
      <c r="R32" s="142">
        <v>55</v>
      </c>
      <c r="S32" s="809" t="s">
        <v>243</v>
      </c>
      <c r="T32" s="809"/>
      <c r="W32" s="243" t="s">
        <v>1072</v>
      </c>
      <c r="X32" s="243">
        <v>0</v>
      </c>
      <c r="Y32" s="812" t="s">
        <v>1001</v>
      </c>
      <c r="Z32" s="812"/>
      <c r="AE32" s="809" t="s">
        <v>243</v>
      </c>
      <c r="AF32" s="8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7" t="s">
        <v>1438</v>
      </c>
      <c r="DP32" s="8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5" t="s">
        <v>2171</v>
      </c>
      <c r="IO32" s="76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346" t="s">
        <v>2166</v>
      </c>
      <c r="JA32" s="2">
        <f>SUM(JC11:JC13)</f>
        <v>762.4899999999999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SUM(JO15:JO24)</f>
        <v>1075.3440000000001</v>
      </c>
      <c r="JN32" s="716" t="s">
        <v>2723</v>
      </c>
      <c r="JO32" s="78">
        <v>20</v>
      </c>
      <c r="JQ32" s="2"/>
    </row>
    <row r="33" spans="1:279" x14ac:dyDescent="0.2">
      <c r="A33" s="812" t="s">
        <v>1001</v>
      </c>
      <c r="B33" s="812"/>
      <c r="C33" s="3"/>
      <c r="D33" s="3"/>
      <c r="E33" s="246"/>
      <c r="F33" s="246"/>
      <c r="G33" s="812" t="s">
        <v>1001</v>
      </c>
      <c r="H33" s="812"/>
      <c r="K33" s="243" t="s">
        <v>1021</v>
      </c>
      <c r="L33" s="243"/>
      <c r="M33" s="815" t="s">
        <v>1034</v>
      </c>
      <c r="N33" s="815"/>
      <c r="Q33" s="143" t="s">
        <v>1016</v>
      </c>
      <c r="R33" s="142">
        <v>77.239999999999995</v>
      </c>
      <c r="S33" s="815" t="s">
        <v>1034</v>
      </c>
      <c r="T33" s="815"/>
      <c r="Y33" s="809" t="s">
        <v>243</v>
      </c>
      <c r="Z33" s="809"/>
      <c r="AC33" s="197" t="s">
        <v>1012</v>
      </c>
      <c r="AD33" s="142">
        <v>350</v>
      </c>
      <c r="AE33" s="815" t="s">
        <v>1034</v>
      </c>
      <c r="AF33" s="8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0" t="s">
        <v>1411</v>
      </c>
      <c r="DB33" s="8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SUM(JO25:JO31)</f>
        <v>3073.23</v>
      </c>
      <c r="JN33" s="9" t="s">
        <v>2197</v>
      </c>
      <c r="JO33" s="534">
        <f>250+254</f>
        <v>504</v>
      </c>
    </row>
    <row r="34" spans="1:279" x14ac:dyDescent="0.2">
      <c r="A34" s="809" t="s">
        <v>243</v>
      </c>
      <c r="B34" s="809"/>
      <c r="E34" s="170"/>
      <c r="F34" s="170"/>
      <c r="G34" s="809" t="s">
        <v>243</v>
      </c>
      <c r="H34" s="8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5" t="s">
        <v>1034</v>
      </c>
      <c r="Z34" s="8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2709</v>
      </c>
      <c r="JC34" s="61">
        <v>55</v>
      </c>
      <c r="JF34" s="337" t="s">
        <v>2843</v>
      </c>
      <c r="JG34" s="666">
        <f>SUM(JI27:JI31)</f>
        <v>303.64</v>
      </c>
      <c r="JH34" s="412">
        <v>23.04</v>
      </c>
      <c r="JI34" s="534"/>
      <c r="JL34" s="337" t="s">
        <v>2843</v>
      </c>
      <c r="JM34" s="716">
        <f>SUM(JO26:JO31)</f>
        <v>120.22999999999999</v>
      </c>
      <c r="JN34" s="412">
        <v>42.34</v>
      </c>
      <c r="JO34" s="534"/>
      <c r="JP34" s="716" t="s">
        <v>506</v>
      </c>
    </row>
    <row r="35" spans="1:279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2843</v>
      </c>
      <c r="JA35" s="619">
        <f>SUM(JC28:JC34)</f>
        <v>337.85099999999994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JK20+JM36-JQ19</f>
        <v>750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19" t="s">
        <v>2841</v>
      </c>
      <c r="JM36" s="353">
        <f>50+400+200+100</f>
        <v>750</v>
      </c>
      <c r="JN36" s="409">
        <v>40</v>
      </c>
      <c r="JO36" s="543" t="s">
        <v>1828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2" t="s">
        <v>1536</v>
      </c>
      <c r="DT37" s="8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JB37" s="412">
        <v>23.85</v>
      </c>
      <c r="JC37" s="534"/>
      <c r="JF37" s="674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2802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IZ38" s="643" t="s">
        <v>2662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50</v>
      </c>
      <c r="JO38" s="543" t="s">
        <v>2792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IZ39" s="342"/>
      <c r="JA39" s="763"/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2791</v>
      </c>
      <c r="JP39" s="716" t="s">
        <v>2772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7" t="s">
        <v>1438</v>
      </c>
      <c r="DJ40" s="8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5" t="s">
        <v>2171</v>
      </c>
      <c r="II40" s="76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2804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192.7</v>
      </c>
      <c r="JO41" s="543" t="s">
        <v>2840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2648</v>
      </c>
      <c r="JG42" s="494"/>
      <c r="JH42" s="504" t="s">
        <v>2726</v>
      </c>
      <c r="JI42" s="533">
        <v>751</v>
      </c>
      <c r="JM42" s="494"/>
      <c r="JN42" s="409">
        <v>18</v>
      </c>
      <c r="JO42" s="543" t="s">
        <v>2796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2682</v>
      </c>
      <c r="JG43" s="494"/>
      <c r="JH43" s="504" t="s">
        <v>1618</v>
      </c>
      <c r="JI43" s="533">
        <v>12.34</v>
      </c>
      <c r="JM43" s="495"/>
      <c r="JN43" s="409">
        <v>10</v>
      </c>
      <c r="JO43" s="63" t="s">
        <v>2797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2649</v>
      </c>
      <c r="JC44" s="532">
        <v>18</v>
      </c>
      <c r="JG44" s="495"/>
      <c r="JH44" s="400" t="s">
        <v>2779</v>
      </c>
      <c r="JI44" s="533">
        <v>65</v>
      </c>
      <c r="JN44" s="409">
        <f>86*3+96</f>
        <v>354</v>
      </c>
      <c r="JO44" s="63" t="s">
        <v>2798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2715</v>
      </c>
      <c r="JI45" s="533">
        <v>13.3</v>
      </c>
      <c r="JN45" s="400" t="s">
        <v>2787</v>
      </c>
      <c r="JO45" s="533">
        <v>7.5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2686</v>
      </c>
      <c r="JC46" s="533">
        <v>36.9</v>
      </c>
      <c r="JH46" s="202" t="s">
        <v>2776</v>
      </c>
      <c r="JI46" s="357">
        <v>3</v>
      </c>
      <c r="JN46" s="400" t="s">
        <v>1386</v>
      </c>
      <c r="JO46" s="533">
        <v>15.79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2715</v>
      </c>
      <c r="JC47" s="533">
        <v>13.3</v>
      </c>
      <c r="JH47" s="202"/>
      <c r="JI47" s="202"/>
      <c r="JN47" s="504" t="s">
        <v>2835</v>
      </c>
      <c r="JO47" s="533">
        <v>13.3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2770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400" t="s">
        <v>2828</v>
      </c>
      <c r="JO48" s="533">
        <v>2.79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2786</v>
      </c>
      <c r="JO49" s="533">
        <v>8.5500000000000007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504" t="s">
        <v>2785</v>
      </c>
      <c r="JO50" s="533">
        <v>10.35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504" t="s">
        <v>2838</v>
      </c>
      <c r="JO51" s="533">
        <v>12.000999999999999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202" t="s">
        <v>2794</v>
      </c>
      <c r="JO52" s="357">
        <v>7.67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400" t="s">
        <v>2806</v>
      </c>
      <c r="JO53" s="357">
        <v>3</v>
      </c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400"/>
      <c r="JO54" s="202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  <c r="JN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  <c r="JN56" s="40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  <c r="JN57" s="400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5" t="s">
        <v>1875</v>
      </c>
      <c r="C2" s="845"/>
      <c r="D2" s="845"/>
      <c r="E2" s="847" t="s">
        <v>2500</v>
      </c>
      <c r="F2" s="847" t="s">
        <v>2524</v>
      </c>
      <c r="G2" s="694"/>
      <c r="H2" s="834"/>
      <c r="I2" s="846" t="s">
        <v>2632</v>
      </c>
      <c r="J2" s="846"/>
      <c r="K2" s="836" t="s">
        <v>2629</v>
      </c>
      <c r="L2" s="836" t="s">
        <v>2548</v>
      </c>
      <c r="M2" s="847" t="s">
        <v>2505</v>
      </c>
      <c r="N2" s="828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48"/>
      <c r="F3" s="848"/>
      <c r="G3" s="698"/>
      <c r="H3" s="835"/>
      <c r="I3" s="699" t="s">
        <v>2591</v>
      </c>
      <c r="J3" s="700" t="s">
        <v>2212</v>
      </c>
      <c r="K3" s="837"/>
      <c r="L3" s="837"/>
      <c r="M3" s="848"/>
      <c r="N3" s="828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2705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2738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40" t="s">
        <v>2503</v>
      </c>
      <c r="D10" s="840"/>
      <c r="E10" s="840"/>
      <c r="F10" s="840"/>
      <c r="G10" s="840"/>
      <c r="H10" s="840"/>
      <c r="I10" s="840"/>
      <c r="J10" s="840"/>
      <c r="K10" s="840"/>
      <c r="L10" s="840"/>
      <c r="M10" s="840"/>
      <c r="N10" s="840"/>
      <c r="O10" s="840"/>
      <c r="P10" s="840"/>
    </row>
    <row r="11" spans="2:16" ht="12.75" customHeight="1" x14ac:dyDescent="0.2">
      <c r="B11" s="566"/>
      <c r="C11" s="558" t="s">
        <v>2520</v>
      </c>
      <c r="D11" s="556"/>
      <c r="E11" s="829" t="s">
        <v>2500</v>
      </c>
      <c r="F11" s="829" t="s">
        <v>2524</v>
      </c>
      <c r="G11" s="560"/>
      <c r="H11" s="832" t="s">
        <v>2512</v>
      </c>
      <c r="I11" s="838" t="s">
        <v>2755</v>
      </c>
      <c r="J11" s="841" t="s">
        <v>2630</v>
      </c>
      <c r="K11" s="841"/>
      <c r="L11" s="842"/>
      <c r="M11" s="829" t="s">
        <v>2756</v>
      </c>
      <c r="N11" s="831" t="s">
        <v>2513</v>
      </c>
    </row>
    <row r="12" spans="2:16" x14ac:dyDescent="0.2">
      <c r="B12" s="566"/>
      <c r="C12" s="550" t="s">
        <v>1873</v>
      </c>
      <c r="D12" s="551" t="s">
        <v>2415</v>
      </c>
      <c r="E12" s="830"/>
      <c r="F12" s="830"/>
      <c r="G12" s="562"/>
      <c r="H12" s="833"/>
      <c r="I12" s="839"/>
      <c r="J12" s="702" t="s">
        <v>2522</v>
      </c>
      <c r="K12" s="563" t="s">
        <v>1874</v>
      </c>
      <c r="L12" s="843"/>
      <c r="M12" s="830"/>
      <c r="N12" s="831"/>
    </row>
    <row r="13" spans="2:16" s="625" customFormat="1" x14ac:dyDescent="0.2">
      <c r="B13" s="844">
        <v>8</v>
      </c>
      <c r="C13" s="844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2633</v>
      </c>
      <c r="F14" s="690" t="s">
        <v>2621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2766</v>
      </c>
      <c r="N15" s="655"/>
    </row>
    <row r="16" spans="2:16" s="735" customFormat="1" x14ac:dyDescent="0.2">
      <c r="B16" s="750"/>
      <c r="C16" s="735">
        <v>3</v>
      </c>
      <c r="E16" s="737" t="s">
        <v>2681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2803</v>
      </c>
    </row>
    <row r="19" spans="2:18" x14ac:dyDescent="0.2">
      <c r="B19" s="567"/>
      <c r="C19" s="840" t="s">
        <v>2504</v>
      </c>
      <c r="D19" s="840"/>
      <c r="E19" s="840"/>
      <c r="F19" s="840"/>
      <c r="G19" s="840"/>
      <c r="H19" s="840"/>
      <c r="I19" s="840"/>
      <c r="J19" s="840"/>
      <c r="K19" s="840"/>
      <c r="L19" s="840"/>
      <c r="M19" s="840"/>
      <c r="N19" s="840"/>
      <c r="O19" s="840"/>
      <c r="P19" s="840"/>
    </row>
    <row r="20" spans="2:18" x14ac:dyDescent="0.2">
      <c r="B20" s="566"/>
      <c r="E20" s="557"/>
      <c r="F20" s="616"/>
      <c r="G20" s="561">
        <v>45062</v>
      </c>
      <c r="H20" s="555" t="s">
        <v>2677</v>
      </c>
      <c r="K20" s="555"/>
      <c r="L20" s="555"/>
    </row>
    <row r="21" spans="2:18" x14ac:dyDescent="0.2">
      <c r="B21" s="566"/>
      <c r="E21" s="552"/>
      <c r="F21" s="552"/>
      <c r="G21" s="827">
        <v>45076</v>
      </c>
      <c r="H21" s="555" t="s">
        <v>2678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27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27"/>
      <c r="H23" s="555"/>
      <c r="K23" s="555"/>
      <c r="L23" s="555"/>
      <c r="O23" s="548" t="s">
        <v>2757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2725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I2:J2"/>
    <mergeCell ref="E2:E3"/>
    <mergeCell ref="F2:F3"/>
    <mergeCell ref="M2:M3"/>
    <mergeCell ref="K2:K3"/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2023-05-11T14:31:53Z</dcterms:modified>
</cp:coreProperties>
</file>