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84E3608-8BB3-4ACC-8D75-6382411F047C}" xr6:coauthVersionLast="41" xr6:coauthVersionMax="41" xr10:uidLastSave="{00000000-0000-0000-0000-000000000000}"/>
  <bookViews>
    <workbookView xWindow="360" yWindow="-120" windowWidth="28560" windowHeight="16440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32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W23" i="32" l="1"/>
  <c r="IU5" i="32"/>
  <c r="I4" i="41" l="1"/>
  <c r="I5" i="41" l="1"/>
  <c r="I10" i="41" s="1"/>
  <c r="IU7" i="32" l="1"/>
  <c r="IU29" i="32"/>
  <c r="HY45" i="32" l="1"/>
  <c r="IW31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37" i="34" l="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<sst xmlns="http://schemas.openxmlformats.org/spreadsheetml/2006/main" count="6769" uniqueCount="2705">
  <si>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</si>
  <si>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</si>
  <si>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</si>
  <si>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</si>
  <si>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</si>
  <si>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</si>
  <si>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</si>
  <si>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</si>
  <si>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</si>
  <si>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</si>
  <si>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</si>
  <si>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</si>
  <si>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</si>
  <si>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</si>
  <si>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</si>
  <si>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</si>
  <si>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</si>
  <si>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</si>
  <si>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</si>
  <si>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</si>
  <si>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</si>
  <si>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</si>
  <si>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</si>
  <si>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</si>
  <si>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</si>
  <si>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</si>
  <si>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</si>
  <si>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</si>
  <si>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</si>
  <si>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</si>
  <si>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</si>
  <si>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</si>
  <si>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</si>
  <si>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</si>
  <si>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</si>
  <si>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</si>
  <si>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</si>
  <si>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</si>
  <si>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</si>
  <si>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</si>
  <si>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</si>
  <si>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</si>
  <si>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</si>
  <si>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</si>
  <si>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</si>
  <si>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</si>
  <si>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</si>
  <si>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</si>
  <si>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</si>
  <si>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</si>
  <si>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</si>
  <si>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</si>
  <si>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</si>
  <si>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</si>
  <si>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</si>
  <si>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</si>
  <si>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</si>
  <si>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</si>
  <si>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</si>
  <si>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</si>
  <si>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</si>
  <si>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</si>
  <si>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</si>
  <si>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</si>
  <si>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</si>
  <si>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</si>
  <si>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</si>
  <si>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</si>
  <si>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</si>
  <si>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</si>
  <si>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</si>
  <si>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</si>
  <si>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</si>
  <si>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</si>
  <si>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</si>
  <si>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</si>
  <si>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</si>
  <si>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</si>
  <si>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</si>
  <si>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</si>
  <si>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</si>
  <si>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</si>
  <si>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</si>
  <si>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</si>
  <si>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</si>
  <si>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</si>
  <si>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</si>
  <si>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</si>
  <si>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</si>
  <si>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</si>
  <si>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</si>
  <si>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</si>
  <si>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</si>
  <si>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</si>
  <si>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</si>
  <si>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</si>
  <si>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</si>
  <si>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</si>
  <si>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</si>
  <si>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</si>
  <si>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</si>
  <si>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</si>
  <si>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</si>
  <si>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</si>
  <si>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</si>
  <si>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</si>
  <si>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</si>
  <si>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</si>
  <si>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</si>
  <si>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</si>
  <si>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</si>
  <si>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</si>
  <si>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</si>
  <si>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</si>
  <si>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</si>
  <si>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</si>
  <si>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</si>
  <si>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</si>
  <si>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</si>
  <si>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</si>
  <si>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</si>
  <si>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</si>
  <si>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</si>
  <si>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</si>
  <si>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</si>
  <si>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</si>
  <si>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</si>
  <si>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</si>
  <si>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</si>
  <si>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</si>
  <si>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</si>
  <si>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</si>
  <si>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</si>
  <si>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</si>
  <si>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</si>
  <si>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</si>
  <si>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</si>
  <si>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</si>
  <si>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</si>
  <si>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</si>
  <si>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</si>
  <si>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</si>
  <si>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</si>
  <si>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</si>
  <si>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</si>
  <si>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</si>
  <si>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</si>
  <si>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</si>
  <si>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</si>
  <si>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</si>
  <si>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</si>
  <si>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</si>
  <si>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</si>
  <si>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</si>
  <si>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</si>
  <si>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</si>
  <si>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</si>
  <si>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</si>
  <si>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</si>
  <si>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</si>
  <si>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</si>
  <si>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</si>
  <si>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</si>
  <si>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</si>
  <si>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</si>
  <si>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</si>
  <si>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</si>
  <si>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</si>
  <si>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</si>
  <si>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</si>
  <si>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</si>
  <si>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</si>
  <si>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</si>
  <si>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</si>
  <si>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</si>
  <si>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</si>
  <si>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</si>
  <si>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</si>
  <si>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</si>
  <si>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</si>
  <si>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</si>
  <si>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</si>
  <si>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</si>
  <si>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</si>
  <si>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</si>
  <si>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</si>
  <si>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</si>
  <si>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</si>
  <si>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</si>
  <si>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</si>
  <si>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</si>
  <si>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</si>
  <si>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</si>
  <si>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</si>
  <si>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</si>
  <si>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</si>
  <si>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</si>
  <si>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</si>
  <si>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</si>
  <si>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</si>
  <si>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</si>
  <si>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</si>
  <si>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</si>
  <si>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</si>
  <si>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</si>
  <si>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</si>
  <si>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</si>
  <si>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</si>
  <si>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</si>
  <si>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</si>
  <si>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</si>
  <si>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</si>
  <si>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</si>
  <si>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</si>
  <si>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</si>
  <si>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</si>
  <si>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</si>
  <si>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</si>
  <si>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</si>
  <si>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</si>
  <si>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</si>
  <si>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</si>
  <si>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</si>
  <si>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</si>
  <si>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</si>
  <si>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</si>
  <si>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</si>
  <si>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</si>
  <si>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</si>
  <si>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</si>
  <si>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</si>
  <si>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</si>
  <si>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</si>
  <si>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</si>
  <si>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</si>
  <si>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</si>
  <si>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</si>
  <si>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</si>
  <si>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</si>
  <si>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</si>
  <si>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</si>
  <si>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</si>
  <si>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</si>
  <si>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</si>
  <si>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</si>
  <si>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</si>
  <si>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</si>
  <si>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</si>
  <si>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</si>
  <si>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</si>
  <si>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</si>
  <si>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</si>
  <si>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</si>
  <si>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</si>
  <si>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</si>
  <si>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</si>
  <si>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</si>
  <si>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</si>
  <si>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</si>
  <si>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</si>
  <si>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</si>
  <si>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</si>
  <si>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</si>
  <si>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</si>
  <si>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</si>
  <si>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</si>
  <si>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</si>
  <si>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</si>
  <si>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</si>
  <si>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</si>
  <si>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</si>
  <si>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</si>
  <si>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</si>
  <si>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</si>
  <si>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</si>
  <si>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</si>
  <si>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</si>
  <si>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</si>
  <si>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</si>
  <si>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</si>
  <si>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</si>
  <si>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</si>
  <si>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</si>
  <si>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</si>
  <si>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</si>
  <si>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</si>
  <si>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</si>
  <si>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</si>
  <si>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</si>
  <si>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</si>
  <si>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</si>
  <si>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</si>
  <si>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</si>
  <si>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</si>
  <si>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</si>
  <si>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</si>
  <si>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</si>
  <si>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</si>
  <si>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</si>
  <si>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</si>
  <si>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</si>
  <si>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</si>
  <si>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</si>
  <si>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</si>
  <si>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</si>
  <si>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</si>
  <si>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</si>
  <si>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</si>
  <si>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</si>
  <si>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</si>
  <si>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</si>
  <si>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</si>
  <si>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</si>
  <si>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</si>
  <si>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</si>
  <si>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</si>
  <si>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</si>
  <si>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</si>
  <si>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</si>
  <si>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</si>
  <si>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</si>
  <si>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</si>
  <si>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</si>
  <si>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</si>
  <si>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</si>
  <si>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</si>
  <si>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</si>
  <si>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</si>
  <si>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</si>
  <si>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</si>
  <si>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</si>
  <si>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</si>
  <si>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</si>
  <si>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</si>
  <si>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</si>
  <si>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</si>
  <si>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</si>
  <si>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</si>
  <si>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</si>
  <si>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</si>
  <si>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</si>
  <si>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</si>
  <si>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</si>
  <si>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</si>
  <si>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</si>
  <si>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</si>
  <si>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</si>
  <si>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</si>
  <si>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</si>
  <si>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</si>
  <si>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</si>
  <si>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</si>
  <si>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</si>
  <si>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</si>
  <si>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</si>
  <si>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</si>
  <si>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</si>
  <si>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</si>
  <si>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</si>
  <si>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</si>
  <si>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</si>
  <si>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</si>
  <si>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</si>
  <si>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</si>
  <si>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</si>
  <si>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</si>
  <si>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</si>
  <si>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</si>
  <si>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</si>
  <si>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</si>
  <si>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</si>
  <si>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</si>
  <si>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</si>
  <si>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</si>
  <si>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</si>
  <si>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</si>
  <si>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</si>
  <si>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</si>
  <si>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</si>
  <si>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</si>
  <si>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</si>
  <si>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</si>
  <si>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</si>
  <si>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</si>
  <si>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</si>
  <si>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</si>
  <si>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</si>
  <si>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</si>
  <si>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</si>
  <si>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</si>
  <si>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</si>
  <si>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</si>
  <si>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</si>
  <si>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</si>
  <si>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</si>
  <si>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</si>
  <si>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</si>
  <si>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</si>
  <si>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</si>
  <si>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</si>
  <si>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</si>
  <si>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</si>
  <si>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</si>
  <si>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</si>
  <si>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</si>
  <si>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</si>
  <si>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</si>
  <si>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</si>
  <si>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</si>
  <si>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</si>
  <si>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</si>
  <si>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</si>
  <si>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</si>
  <si>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</si>
  <si>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</si>
  <si>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</si>
  <si>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</si>
  <si>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</si>
  <si>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</si>
  <si>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</si>
  <si>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</si>
  <si>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</si>
  <si>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</si>
  <si>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</si>
  <si>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</si>
  <si>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</si>
  <si>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</si>
  <si>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</si>
  <si>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</si>
  <si>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</si>
  <si>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</si>
  <si>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</si>
  <si>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</si>
  <si>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</si>
  <si>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</si>
  <si>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</si>
  <si>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</si>
  <si>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</si>
  <si>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</si>
  <si>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</si>
  <si>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</si>
  <si>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</si>
  <si>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</si>
  <si>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</si>
  <si>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</si>
  <si>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</si>
  <si>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</si>
  <si>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</si>
  <si>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</si>
  <si>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</si>
  <si>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</si>
  <si>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</si>
  <si>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</si>
  <si>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</si>
  <si>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</si>
  <si>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</si>
  <si>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</si>
  <si>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</si>
  <si>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</si>
  <si>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</si>
  <si>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</si>
  <si>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</si>
  <si>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</si>
  <si>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</si>
  <si>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</si>
  <si>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</si>
  <si>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</si>
  <si>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</si>
  <si>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</si>
  <si>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</si>
  <si>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</si>
  <si>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</si>
  <si>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</si>
  <si>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</si>
  <si>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</si>
  <si>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</si>
  <si>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</si>
  <si>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</si>
  <si>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</si>
  <si>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</si>
  <si>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</si>
  <si>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</si>
  <si>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</si>
  <si>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</si>
  <si>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</si>
  <si>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</si>
  <si>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</si>
  <si>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</si>
  <si>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</si>
  <si>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</si>
  <si>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</si>
  <si>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</si>
  <si>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</si>
  <si>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</si>
  <si>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</si>
  <si>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</si>
  <si>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</si>
  <si>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</si>
  <si>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</si>
  <si>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</si>
  <si>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</si>
  <si>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</si>
  <si>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</si>
  <si>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</si>
  <si>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</si>
  <si>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</si>
  <si>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</si>
  <si>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</si>
  <si>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</si>
  <si>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</si>
  <si>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</si>
  <si>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</si>
  <si>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</si>
  <si>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</si>
  <si>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</si>
  <si>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</si>
  <si>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</si>
  <si>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</si>
  <si>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</si>
  <si>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</si>
  <si>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</si>
  <si>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</si>
  <si>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</si>
  <si>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</si>
  <si>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</si>
  <si>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</si>
  <si>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</si>
  <si>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</si>
  <si>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</si>
  <si>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</si>
  <si>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</si>
  <si>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</si>
  <si>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</si>
  <si>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</si>
  <si>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</si>
  <si>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</si>
  <si>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</si>
  <si>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</si>
  <si>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</si>
  <si>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</si>
  <si>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</si>
  <si>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</si>
  <si>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</si>
  <si>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</si>
  <si>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</si>
  <si>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</si>
  <si>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</si>
  <si>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</si>
  <si>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</si>
  <si>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</si>
  <si>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</si>
  <si>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</si>
  <si>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</si>
  <si>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</si>
  <si>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</si>
  <si>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</si>
  <si>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</si>
  <si>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</si>
  <si>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</si>
  <si>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</si>
  <si>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</si>
  <si>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</si>
  <si>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</si>
  <si>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</si>
  <si>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</si>
  <si>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</si>
  <si>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</si>
  <si>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</si>
  <si>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</si>
  <si>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</si>
  <si>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</si>
  <si>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</si>
  <si>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</si>
  <si>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</si>
  <si>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</si>
  <si>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</si>
  <si>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</si>
  <si>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</si>
  <si>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</si>
  <si>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</si>
  <si>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</si>
  <si>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</si>
  <si>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</si>
  <si>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</si>
  <si>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</si>
  <si>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</si>
  <si>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</si>
  <si>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</si>
  <si>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</si>
  <si>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</si>
  <si>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</si>
  <si>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</si>
  <si>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</si>
  <si>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</si>
  <si>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</si>
  <si>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</si>
  <si>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</si>
  <si>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</si>
  <si>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</si>
  <si>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</si>
  <si>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</si>
  <si>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</si>
  <si>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</si>
  <si>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</si>
  <si>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</si>
  <si>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</si>
  <si>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</si>
  <si>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</si>
  <si>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</si>
  <si>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</si>
  <si>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</si>
  <si>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</si>
  <si>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</si>
  <si>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</si>
  <si>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</si>
  <si>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</si>
  <si>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</si>
  <si>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</si>
  <si>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</si>
  <si>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</si>
  <si>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</si>
  <si>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</si>
  <si>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</si>
  <si>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</si>
  <si>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</si>
  <si>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</si>
  <si>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</si>
  <si>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</si>
  <si>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</si>
  <si>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</si>
  <si>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</si>
  <si>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</si>
  <si>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</si>
  <si>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</si>
  <si>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</si>
  <si>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</si>
  <si>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</si>
  <si>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</si>
  <si>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</si>
  <si>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</si>
  <si>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</si>
  <si>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</si>
  <si>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</si>
  <si>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</si>
  <si>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</si>
  <si>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</si>
  <si>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</si>
  <si>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</si>
  <si>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</si>
  <si>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</si>
  <si>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</si>
  <si>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</si>
  <si>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</si>
  <si>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</si>
  <si>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</si>
  <si>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</si>
  <si>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</si>
  <si>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</si>
  <si>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</si>
  <si>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</si>
  <si>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</si>
  <si>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</si>
  <si>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</si>
  <si>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</si>
  <si>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</si>
  <si>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</si>
  <si>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</si>
  <si>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</si>
  <si>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</si>
  <si>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</si>
  <si>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</si>
  <si>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</si>
  <si>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</si>
  <si>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</si>
  <si>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</si>
  <si>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</si>
  <si>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</si>
  <si>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</si>
  <si>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</si>
  <si>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</si>
  <si>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</si>
  <si>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</si>
  <si>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</si>
  <si>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</si>
  <si>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</si>
  <si>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</si>
  <si>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</si>
  <si>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</si>
  <si>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</si>
  <si>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</si>
  <si>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</si>
  <si>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</si>
  <si>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</si>
  <si>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</si>
  <si>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</si>
  <si>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</si>
  <si>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</si>
  <si>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</si>
  <si>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</si>
  <si>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</si>
  <si>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</si>
  <si>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</si>
  <si>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</si>
  <si>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</si>
  <si>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</si>
  <si>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</si>
  <si>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</si>
  <si>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</si>
  <si>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</si>
  <si>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</si>
  <si>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</si>
  <si>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</si>
  <si>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</si>
  <si>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</si>
  <si>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</si>
  <si>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</si>
  <si>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</si>
  <si>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</si>
  <si>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</si>
  <si>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</si>
  <si>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</si>
  <si>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</si>
  <si>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</si>
  <si>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</si>
  <si>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</si>
  <si>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</si>
  <si>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</si>
  <si>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</si>
  <si>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</si>
  <si>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</si>
  <si>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</si>
  <si>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</si>
  <si>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</si>
  <si>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</si>
  <si>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</si>
  <si>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</si>
  <si>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</si>
  <si>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</si>
  <si>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</si>
  <si>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</si>
  <si>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</si>
  <si>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</si>
  <si>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</si>
  <si>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</si>
  <si>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</si>
  <si>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</si>
  <si>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</si>
  <si>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</si>
  <si>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</si>
  <si>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</si>
  <si>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</si>
  <si>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</si>
  <si>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</si>
  <si>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</si>
  <si>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</si>
  <si>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</si>
  <si>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</si>
  <si>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</si>
  <si>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</si>
  <si>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</si>
  <si>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</si>
  <si>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</si>
  <si>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</si>
  <si>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</si>
  <si>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</si>
  <si>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</si>
  <si>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</si>
  <si>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</si>
  <si>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</si>
  <si>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</si>
  <si>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</si>
  <si>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</si>
  <si>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</si>
  <si>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</si>
  <si>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</si>
  <si>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</si>
  <si>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</si>
  <si>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</si>
  <si>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</si>
  <si>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</si>
  <si>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</si>
  <si>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</si>
  <si>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</si>
  <si>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</si>
  <si>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</si>
  <si>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</si>
  <si>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</si>
  <si>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</si>
  <si>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</si>
  <si>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</si>
  <si>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</si>
  <si>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</si>
  <si>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</si>
  <si>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</si>
  <si>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</si>
  <si>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</si>
  <si>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</si>
  <si>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</si>
  <si>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</si>
  <si>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</si>
  <si>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</si>
  <si>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</si>
  <si>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</si>
  <si>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</si>
  <si>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</si>
  <si>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</si>
  <si>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</si>
  <si>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</si>
  <si>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</si>
  <si>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</si>
  <si>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</si>
  <si>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</si>
  <si>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</si>
  <si>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</si>
  <si>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</si>
  <si>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</si>
  <si>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</si>
  <si>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</si>
  <si>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</si>
  <si>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</si>
  <si>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</si>
  <si>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</si>
  <si>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</si>
  <si>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</si>
  <si>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</si>
  <si>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</si>
  <si>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</si>
  <si>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</si>
  <si>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</si>
  <si>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</si>
  <si>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</si>
  <si>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</si>
  <si>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</si>
  <si>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</si>
  <si>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</si>
  <si>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</si>
  <si>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</si>
  <si>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</si>
  <si>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</si>
  <si>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</si>
  <si>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</si>
  <si>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</si>
  <si>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</si>
  <si>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</si>
  <si>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</si>
  <si>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</si>
  <si>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</si>
  <si>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</si>
  <si>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</si>
  <si>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</si>
  <si>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</si>
  <si>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</si>
  <si>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</si>
  <si>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</si>
  <si>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</si>
  <si>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</si>
  <si>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</si>
  <si>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</si>
  <si>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</si>
  <si>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</si>
  <si>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</si>
  <si>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</si>
  <si>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</si>
  <si>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</si>
  <si>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</si>
  <si>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</si>
  <si>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</si>
  <si>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</si>
  <si>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</si>
  <si>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</si>
  <si>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</si>
  <si>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</si>
  <si>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</si>
  <si>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</si>
  <si>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</si>
  <si>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</si>
  <si>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</si>
  <si>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</si>
  <si>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</si>
  <si>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</si>
  <si>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</si>
  <si>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</si>
  <si>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</si>
  <si>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</si>
  <si>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</si>
  <si>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</si>
  <si>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</si>
  <si>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</si>
  <si>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</si>
  <si>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</si>
  <si>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</si>
  <si>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</si>
  <si>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</si>
  <si>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</si>
  <si>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</si>
  <si>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</si>
  <si>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</si>
  <si>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</si>
  <si>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</si>
  <si>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</si>
  <si>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</si>
  <si>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</si>
  <si>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</si>
  <si>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</si>
  <si>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</si>
  <si>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</si>
  <si>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</si>
  <si>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</si>
  <si>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</si>
  <si>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</si>
  <si>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</si>
  <si>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</si>
  <si>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</si>
  <si>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</si>
  <si>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</si>
  <si>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</si>
  <si>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</si>
  <si>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</si>
  <si>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</si>
  <si>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</si>
  <si>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</si>
  <si>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</si>
  <si>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</si>
  <si>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</si>
  <si>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</si>
  <si>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</si>
  <si>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</si>
  <si>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</si>
  <si>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</si>
  <si>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</si>
  <si>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</si>
  <si>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</si>
  <si>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</si>
  <si>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</si>
  <si>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</si>
  <si>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</si>
  <si>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</si>
  <si>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</si>
  <si>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</si>
  <si>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</si>
  <si>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</si>
  <si>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</si>
  <si>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</si>
  <si>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</si>
  <si>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</si>
  <si>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</si>
  <si>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</si>
  <si>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</si>
  <si>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</si>
  <si>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</si>
  <si>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</si>
  <si>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</si>
  <si>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</si>
  <si>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</si>
  <si>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</si>
  <si>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</si>
  <si>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</si>
  <si>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</si>
  <si>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</si>
  <si>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</si>
  <si>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</si>
  <si>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</si>
  <si>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</si>
  <si>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</si>
  <si>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</si>
  <si>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</si>
  <si>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</si>
  <si>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</si>
  <si>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</si>
  <si>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</si>
  <si>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</si>
  <si>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</si>
  <si>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</si>
  <si>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</si>
  <si>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</si>
  <si>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</si>
  <si>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</si>
  <si>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</si>
  <si>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</si>
  <si>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</si>
  <si>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</si>
  <si>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</si>
  <si>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</si>
  <si>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</si>
  <si>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</si>
  <si>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</si>
  <si>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</si>
  <si>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</si>
  <si>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</si>
  <si>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</si>
  <si>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</si>
  <si>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</si>
  <si>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</si>
  <si>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</si>
  <si>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</si>
  <si>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</si>
  <si>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</si>
  <si>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</si>
  <si>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</si>
  <si>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</si>
  <si>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</si>
  <si>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</si>
  <si>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</si>
  <si>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</si>
  <si>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</si>
  <si>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</si>
  <si>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</si>
  <si>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</si>
  <si>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</si>
  <si>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</si>
  <si>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</si>
  <si>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</si>
  <si>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</si>
  <si>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</si>
  <si>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</si>
  <si>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</si>
  <si>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</si>
  <si>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</si>
  <si>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</si>
  <si>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</si>
  <si>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</si>
  <si>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</si>
  <si>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</si>
  <si>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</si>
  <si>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</si>
  <si>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</si>
  <si>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</si>
  <si>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</si>
  <si>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</si>
  <si>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</si>
  <si>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</si>
  <si>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</si>
  <si>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</si>
  <si>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</si>
  <si>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</si>
  <si>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</si>
  <si>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</si>
  <si>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</si>
  <si>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</si>
  <si>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</si>
  <si>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</si>
  <si>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</si>
  <si>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</si>
  <si>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</si>
  <si>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</si>
  <si>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</si>
  <si>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</si>
  <si>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</si>
  <si>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</si>
  <si>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</si>
  <si>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</si>
  <si>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</si>
  <si>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</si>
  <si>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</si>
  <si>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</si>
  <si>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</si>
  <si>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</si>
  <si>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</si>
  <si>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</si>
  <si>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</si>
  <si>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</si>
  <si>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</si>
  <si>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</si>
  <si>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</si>
  <si>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</si>
  <si>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</si>
  <si>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</si>
  <si>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</si>
  <si>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</si>
  <si>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</si>
  <si>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</si>
  <si>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</si>
  <si>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</si>
  <si>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</si>
  <si>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</si>
  <si>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</si>
  <si>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</si>
  <si>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</si>
  <si>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</si>
  <si>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</si>
  <si>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</si>
  <si>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</si>
  <si>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</si>
  <si>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</si>
  <si>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</si>
  <si>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</si>
  <si>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</si>
  <si>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</si>
  <si>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</si>
  <si>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</si>
  <si>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</si>
  <si>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</si>
  <si>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</si>
  <si>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</si>
  <si>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</si>
  <si>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</si>
  <si>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</si>
  <si>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</si>
  <si>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</si>
  <si>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</si>
  <si>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</si>
  <si>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</si>
  <si>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</si>
  <si>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</si>
  <si>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</si>
  <si>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</si>
  <si>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</si>
  <si>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</si>
  <si>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</si>
  <si>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</si>
  <si>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</si>
  <si>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</si>
  <si>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</si>
  <si>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</si>
  <si>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</si>
  <si>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</si>
  <si>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</si>
  <si>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</si>
  <si>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</si>
  <si>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</si>
  <si>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</si>
  <si>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</si>
  <si>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</si>
  <si>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</si>
  <si>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</si>
  <si>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</si>
  <si>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</si>
  <si>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</si>
  <si>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</si>
  <si>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</si>
  <si>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</si>
  <si>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</si>
  <si>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</si>
  <si>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</si>
  <si>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</si>
  <si>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</si>
  <si>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</si>
  <si>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</si>
  <si>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</si>
  <si>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</si>
  <si>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</si>
  <si>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</si>
  <si>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</si>
  <si>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</si>
  <si>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</si>
  <si>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</si>
  <si>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</si>
  <si>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</si>
  <si>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</si>
  <si>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</si>
  <si>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</si>
  <si>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</si>
  <si>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</si>
  <si>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</si>
  <si>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</si>
  <si>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</si>
  <si>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</si>
  <si>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</si>
  <si>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</si>
  <si>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</si>
  <si>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</si>
  <si>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</si>
  <si>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</si>
  <si>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</si>
  <si>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</si>
  <si>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</si>
  <si>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</si>
  <si>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</si>
  <si>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</si>
  <si>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</si>
  <si>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</si>
  <si>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</si>
  <si>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</si>
  <si>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</si>
  <si>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</si>
  <si>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</si>
  <si>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</si>
  <si>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</si>
  <si>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</si>
  <si>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</si>
  <si>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</si>
  <si>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</si>
  <si>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</si>
  <si>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</si>
  <si>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</si>
  <si>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</si>
  <si>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</si>
  <si>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</si>
  <si>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</si>
  <si>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</si>
  <si>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</si>
  <si>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</si>
  <si>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</si>
  <si>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</si>
  <si>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</si>
  <si>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</si>
  <si>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</si>
  <si>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</si>
  <si>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</si>
  <si>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</si>
  <si>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</si>
  <si>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</si>
  <si>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</si>
  <si>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</si>
  <si>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</si>
  <si>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</si>
  <si>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</si>
  <si>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</si>
  <si>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</si>
  <si>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</si>
  <si>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</si>
  <si>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</si>
  <si>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</si>
  <si>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</si>
  <si>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</si>
  <si>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</si>
  <si>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</si>
  <si>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</si>
  <si>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</si>
  <si>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</si>
  <si>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</si>
  <si>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</si>
  <si>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</si>
  <si>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</si>
  <si>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</si>
  <si>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</si>
  <si>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</si>
  <si>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</si>
  <si>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</si>
  <si>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</si>
  <si>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</si>
  <si>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</si>
  <si>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</si>
  <si>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</si>
  <si>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</si>
  <si>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</si>
  <si>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</si>
  <si>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</si>
  <si>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</si>
  <si>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</si>
  <si>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</si>
  <si>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</si>
  <si>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</si>
  <si>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</si>
  <si>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</si>
  <si>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</si>
  <si>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</si>
  <si>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</si>
  <si>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</si>
  <si>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</si>
  <si>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</si>
  <si>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</si>
  <si>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</si>
  <si>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</si>
  <si>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</si>
  <si>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</si>
  <si>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</si>
  <si>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</si>
  <si>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</si>
  <si>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</si>
  <si>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</si>
  <si>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</si>
  <si>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</si>
  <si>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</si>
  <si>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</si>
  <si>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</si>
  <si>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</si>
  <si>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</si>
  <si>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</si>
  <si>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</si>
  <si>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</si>
  <si>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</si>
  <si>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</si>
  <si>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</si>
  <si>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</si>
  <si>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</si>
  <si>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</si>
  <si>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</si>
  <si>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</si>
  <si>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</si>
  <si>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</si>
  <si>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</si>
  <si>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</si>
  <si>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</si>
  <si>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</si>
  <si>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</si>
  <si>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</si>
  <si>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</si>
  <si>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</si>
  <si>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</si>
  <si>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</si>
  <si>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</si>
  <si>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</si>
  <si>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</si>
  <si>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</si>
  <si>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</si>
  <si>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</si>
  <si>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</si>
  <si>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</si>
  <si>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</si>
  <si>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</si>
  <si>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</si>
  <si>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</si>
  <si>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</si>
  <si>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</si>
  <si>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</si>
  <si>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</si>
  <si>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</si>
  <si>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</si>
  <si>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</si>
  <si>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</si>
  <si>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</si>
  <si>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</si>
  <si>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</si>
  <si>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</si>
  <si>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</si>
  <si>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</si>
  <si>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</si>
  <si>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</si>
  <si>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</si>
  <si>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</si>
  <si>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</si>
  <si>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</si>
  <si>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</si>
  <si>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</si>
  <si>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</si>
  <si>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</si>
  <si>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</si>
  <si>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</si>
  <si>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</si>
  <si>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</si>
  <si>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</si>
  <si>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</si>
  <si>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</si>
  <si>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</si>
  <si>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</si>
  <si>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</si>
  <si>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</si>
  <si>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</si>
  <si>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</si>
  <si>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</si>
  <si>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</si>
  <si>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</si>
  <si>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</si>
  <si>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</si>
  <si>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</si>
  <si>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</si>
  <si>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</si>
  <si>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</si>
  <si>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</si>
  <si>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</si>
  <si>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</si>
  <si>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</si>
  <si>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</si>
  <si>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</si>
  <si>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</si>
  <si>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</si>
  <si>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</si>
  <si>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</si>
  <si>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</si>
  <si>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</si>
  <si>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</si>
  <si>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</si>
  <si>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</si>
  <si>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</si>
  <si>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</si>
  <si>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</si>
  <si>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</si>
  <si>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</si>
  <si>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</si>
  <si>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</si>
  <si>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</si>
  <si>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</si>
  <si>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</si>
  <si>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</si>
  <si>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</si>
  <si>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</si>
  <si>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</si>
  <si>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</si>
  <si>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</si>
  <si>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</si>
  <si>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</si>
  <si>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</si>
  <si>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</si>
  <si>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</si>
  <si>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</si>
  <si>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</si>
  <si>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</si>
  <si>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</si>
  <si>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</si>
  <si>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</si>
  <si>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</si>
  <si>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</si>
  <si>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</si>
  <si>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</si>
  <si>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</si>
  <si>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</si>
  <si>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</si>
  <si>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</si>
  <si>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</si>
  <si>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</si>
  <si>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</si>
  <si>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</si>
  <si>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</si>
  <si>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</si>
  <si>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</si>
  <si>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</si>
  <si>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</si>
  <si>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</si>
  <si>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</si>
  <si>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</si>
  <si>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</si>
  <si>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</si>
  <si>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</si>
  <si>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</si>
  <si>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</si>
  <si>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</si>
  <si>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</si>
  <si>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</si>
  <si>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</si>
  <si>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</si>
  <si>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</si>
  <si>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</si>
  <si>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</si>
  <si>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</si>
  <si>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</si>
  <si>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</si>
  <si>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</si>
  <si>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</si>
  <si>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</si>
  <si>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</si>
  <si>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</si>
  <si>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</si>
  <si>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</si>
  <si>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</si>
  <si>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</si>
  <si>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</si>
  <si>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</si>
  <si>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</si>
  <si>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</si>
  <si>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</si>
  <si>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</si>
  <si>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</si>
  <si>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</si>
  <si>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</si>
  <si>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</si>
  <si>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</si>
  <si>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</si>
  <si>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</si>
  <si>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</si>
  <si>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</si>
  <si>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</si>
  <si>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</si>
  <si>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</si>
  <si>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</si>
  <si>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</si>
  <si>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</si>
  <si>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</si>
  <si>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</si>
  <si>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</si>
  <si>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</si>
  <si>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</si>
  <si>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</si>
  <si>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</si>
  <si>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</si>
  <si>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</si>
  <si>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</si>
  <si>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</si>
  <si>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</si>
  <si>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</si>
  <si>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</si>
  <si>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</si>
  <si>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</si>
  <si>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</si>
  <si>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</si>
  <si>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</si>
  <si>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</si>
  <si>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</si>
  <si>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</si>
  <si>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</si>
  <si>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</si>
  <si>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</si>
  <si>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</si>
  <si>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</si>
  <si>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</si>
  <si>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</si>
  <si>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</si>
  <si>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</si>
  <si>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</si>
  <si>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</si>
  <si>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</si>
  <si>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</si>
  <si>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</si>
  <si>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</si>
  <si>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</si>
  <si>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</si>
  <si>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</si>
  <si>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</si>
  <si>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</si>
  <si>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</si>
  <si>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</si>
  <si>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</si>
  <si>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</si>
  <si>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</si>
  <si>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</si>
  <si>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</si>
  <si>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</si>
  <si>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</si>
  <si>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</si>
  <si>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</si>
  <si>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</si>
  <si>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</si>
  <si>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</si>
  <si>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</si>
  <si>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</si>
  <si>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</si>
  <si>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</si>
  <si>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</si>
  <si>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</si>
  <si>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</si>
  <si>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</si>
  <si>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</si>
  <si>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</si>
  <si>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</si>
  <si>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</si>
  <si>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</si>
  <si>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</si>
  <si>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</si>
  <si>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</si>
  <si>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</si>
  <si>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</si>
  <si>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</si>
  <si>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</si>
  <si>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</si>
  <si>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</si>
  <si>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</si>
  <si>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</si>
  <si>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</si>
  <si>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</si>
  <si>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</si>
  <si>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</si>
  <si>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</si>
  <si>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</si>
  <si>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</si>
  <si>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</si>
  <si>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</si>
  <si>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</si>
  <si>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</si>
  <si>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</si>
  <si>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</si>
  <si>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</si>
  <si>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</si>
  <si>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</si>
  <si>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</si>
  <si>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</si>
  <si>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</si>
  <si>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</si>
  <si>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</si>
  <si>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</si>
  <si>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</si>
  <si>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</si>
  <si>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</si>
  <si>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</si>
  <si>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</si>
  <si>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</si>
  <si>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</si>
  <si>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</si>
  <si>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</si>
  <si>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</si>
  <si>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</si>
  <si>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</si>
  <si>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</si>
  <si>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</si>
  <si>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</si>
  <si>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</si>
  <si>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</si>
  <si>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</si>
  <si>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</si>
  <si>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</si>
  <si>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</si>
  <si>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</si>
  <si>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</si>
  <si>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</si>
  <si>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</si>
  <si>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</si>
  <si>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</si>
  <si>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</si>
  <si>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</si>
  <si>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</si>
  <si>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</si>
  <si>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</si>
  <si>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</si>
  <si>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</si>
  <si>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</si>
  <si>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</si>
  <si>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</si>
  <si>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</si>
  <si>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</si>
  <si>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</si>
  <si>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</si>
  <si>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</si>
  <si>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</si>
  <si>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</si>
  <si>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</si>
  <si>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</si>
  <si>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</si>
  <si>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</si>
  <si>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</si>
  <si>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</si>
  <si>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</si>
  <si>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</si>
  <si>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</si>
  <si>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</si>
  <si>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</si>
  <si>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</si>
  <si>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</si>
  <si>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</si>
  <si>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</si>
  <si>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</si>
  <si>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</si>
  <si>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</si>
  <si>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</si>
  <si>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</si>
  <si>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</si>
  <si>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</si>
  <si>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</si>
  <si>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</si>
  <si>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</si>
  <si>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</si>
  <si>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</si>
  <si>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</si>
  <si>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</si>
  <si>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</si>
  <si>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</si>
  <si>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</si>
  <si>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</si>
  <si>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</si>
  <si>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</si>
  <si>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</si>
  <si>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</si>
  <si>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</si>
  <si>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</si>
  <si>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</si>
  <si>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</si>
  <si>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</si>
  <si>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</si>
  <si>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</si>
  <si>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</si>
  <si>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</si>
  <si>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</si>
  <si>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</si>
  <si>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</si>
  <si>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</si>
  <si>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</si>
  <si>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</si>
  <si>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</si>
  <si>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</si>
  <si>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</si>
  <si>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</si>
  <si>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</si>
  <si>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</si>
  <si>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</si>
  <si>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</si>
  <si>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</si>
  <si>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</si>
  <si>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</si>
  <si>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</si>
  <si>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</si>
  <si>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</si>
  <si>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</si>
  <si>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</si>
  <si>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</si>
  <si>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</si>
  <si>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</si>
  <si>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</si>
  <si>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</si>
  <si>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</si>
  <si>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</si>
  <si>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</si>
  <si>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</si>
  <si>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</si>
  <si>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</si>
  <si>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</si>
  <si>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</si>
  <si>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</si>
  <si>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</si>
  <si>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</si>
  <si>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</si>
  <si>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</si>
  <si>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</si>
  <si>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</si>
  <si>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</si>
  <si>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</si>
  <si>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</si>
  <si>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</si>
  <si>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</si>
  <si>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</si>
  <si>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</si>
  <si>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</si>
  <si>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</si>
  <si>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</si>
  <si>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</si>
  <si>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</si>
  <si>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</si>
  <si>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</si>
  <si>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</si>
  <si>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</si>
  <si>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</si>
  <si>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</si>
  <si>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</si>
  <si>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</si>
  <si>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</si>
  <si>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</si>
  <si>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</si>
  <si>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</si>
  <si>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</si>
  <si>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</si>
  <si>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</si>
  <si>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</si>
  <si>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</si>
  <si>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</si>
  <si>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</si>
  <si>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</si>
  <si>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</si>
  <si>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</si>
  <si>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</si>
  <si>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</si>
  <si>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</si>
  <si>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</si>
  <si>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</si>
  <si>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</si>
  <si>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</si>
  <si>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</si>
  <si>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</si>
  <si>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</si>
  <si>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</si>
  <si>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</si>
  <si>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</si>
  <si>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</si>
  <si>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</si>
  <si>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</si>
  <si>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</si>
  <si>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</si>
  <si>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</si>
  <si>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</si>
  <si>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</si>
  <si>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</si>
  <si>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</si>
  <si>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</si>
  <si>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</si>
  <si>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</si>
  <si>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</si>
  <si>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</si>
  <si>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</si>
  <si>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</si>
  <si>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</si>
  <si>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</si>
  <si>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</si>
  <si>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</si>
  <si>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</si>
  <si>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</si>
  <si>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</si>
  <si>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</si>
  <si>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</si>
  <si>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</si>
  <si>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</si>
  <si>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</si>
  <si>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</si>
  <si>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</si>
  <si>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</si>
  <si>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</si>
  <si>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</si>
  <si>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</si>
  <si>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</si>
  <si>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</si>
  <si>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</si>
  <si>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</si>
  <si>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</si>
  <si>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</si>
  <si>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</si>
  <si>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</si>
  <si>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</si>
  <si>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</si>
  <si>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</si>
  <si>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</si>
  <si>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</si>
  <si>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</si>
  <si>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</si>
  <si>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</si>
  <si>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</si>
  <si>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</si>
  <si>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</si>
  <si>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</si>
  <si>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</si>
  <si>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</si>
  <si>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</si>
  <si>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</si>
  <si>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</si>
  <si>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</si>
  <si>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</si>
  <si>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</si>
  <si>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</si>
  <si>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</si>
  <si>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</si>
  <si>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</si>
  <si>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</si>
  <si>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</si>
  <si>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</si>
  <si>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</si>
  <si>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</si>
  <si>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</si>
  <si>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</si>
  <si>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</si>
  <si>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</si>
  <si>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</si>
  <si>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</si>
  <si>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</si>
  <si>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</si>
  <si>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</si>
  <si>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</si>
  <si>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</si>
  <si>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</si>
  <si>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</si>
  <si>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</si>
  <si>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</si>
  <si>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</si>
  <si>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</si>
  <si>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</si>
  <si>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</si>
  <si>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</si>
  <si>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</si>
  <si>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</si>
  <si>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</si>
  <si>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</si>
  <si>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</si>
  <si>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</si>
  <si>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</si>
  <si>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</si>
  <si>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</si>
  <si>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</si>
  <si>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</si>
  <si>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</si>
  <si>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</si>
  <si>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</si>
  <si>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</si>
  <si>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</si>
  <si>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</si>
  <si>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</si>
  <si>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</si>
  <si>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</si>
  <si>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</si>
  <si>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</si>
  <si>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</si>
  <si>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</si>
  <si>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</si>
  <si>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</si>
  <si>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</si>
  <si>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</si>
  <si>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</si>
  <si>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</si>
  <si>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</si>
  <si>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</si>
  <si>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</si>
  <si>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</si>
  <si>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</si>
  <si>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</si>
  <si>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</si>
  <si>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</si>
  <si>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</si>
  <si>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</si>
  <si>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</si>
  <si>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</si>
  <si>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</si>
  <si>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</si>
  <si>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</si>
  <si>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</si>
  <si>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</si>
  <si>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</si>
  <si>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</si>
  <si>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</si>
  <si>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</si>
  <si>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</si>
  <si>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</si>
  <si>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</si>
  <si>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</si>
  <si>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</si>
  <si>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</si>
  <si>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</si>
  <si>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</si>
  <si>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</si>
  <si>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</si>
  <si>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</si>
  <si>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</si>
  <si>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</si>
  <si>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</si>
  <si>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</si>
  <si>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</si>
  <si>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</si>
  <si>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</si>
  <si>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</si>
  <si>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</si>
  <si>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</si>
  <si>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</si>
  <si>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</si>
  <si>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</si>
  <si>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</si>
  <si>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</si>
  <si>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</si>
  <si>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</si>
  <si>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</si>
  <si>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</si>
  <si>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</si>
  <si>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</si>
  <si>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</si>
  <si>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</si>
  <si>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</si>
  <si>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</si>
  <si>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</si>
  <si>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</si>
  <si>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</si>
  <si>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</si>
  <si>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</si>
  <si>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</si>
  <si>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</si>
  <si>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</si>
  <si>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</si>
  <si>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</si>
  <si>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</si>
  <si>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</si>
  <si>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</si>
  <si>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</si>
  <si>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</si>
  <si>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</si>
  <si>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</si>
  <si>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</si>
  <si>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</si>
  <si>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</si>
  <si>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</si>
  <si>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</si>
  <si>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</si>
  <si>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</si>
  <si>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</si>
  <si>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</si>
  <si>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</si>
  <si>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</si>
  <si>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</si>
  <si>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</si>
  <si>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</si>
  <si>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</si>
  <si>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</si>
  <si>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</si>
  <si>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</si>
  <si>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</si>
  <si>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</si>
  <si>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</si>
  <si>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</si>
  <si>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</si>
  <si>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</si>
  <si>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</si>
  <si>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</si>
  <si>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</si>
  <si>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</si>
  <si>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</si>
  <si>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</si>
  <si>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</si>
  <si>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</si>
  <si>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</si>
  <si>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</si>
  <si>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</si>
  <si>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</si>
  <si>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</si>
  <si>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</si>
  <si>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</si>
  <si>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</si>
  <si>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</si>
  <si>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</si>
  <si>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</si>
  <si>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</si>
  <si>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</si>
  <si>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</si>
  <si>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</si>
  <si>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</si>
  <si>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</si>
  <si>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</si>
  <si>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</si>
  <si>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</si>
  <si>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</si>
  <si>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</si>
  <si>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</si>
  <si>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</si>
  <si>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</si>
  <si>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</si>
  <si>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</si>
  <si>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</si>
  <si>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</si>
  <si>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</si>
  <si>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</si>
  <si>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</si>
  <si>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</si>
  <si>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</si>
  <si>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</si>
  <si>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</si>
  <si>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</si>
  <si>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</si>
  <si>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</si>
  <si>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</si>
  <si>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</si>
  <si>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</si>
  <si>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</si>
  <si>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</si>
  <si>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</si>
  <si>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</si>
  <si>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</si>
  <si>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</si>
  <si>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</si>
  <si>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</si>
  <si>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</si>
  <si>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</si>
  <si>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</si>
  <si>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</si>
  <si>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</si>
  <si>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</si>
  <si>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</si>
  <si>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</si>
  <si>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</si>
  <si>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</si>
  <si>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</si>
  <si>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</si>
  <si>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</si>
  <si>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</si>
  <si>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</si>
  <si>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</si>
  <si>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</si>
  <si>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</si>
  <si>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</si>
  <si>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</si>
  <si>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</si>
  <si>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</si>
  <si>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</si>
  <si>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</si>
  <si>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</si>
  <si>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</si>
  <si>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</si>
  <si>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</si>
  <si>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</si>
  <si>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</si>
  <si>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</si>
  <si>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</si>
  <si>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</si>
  <si>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</si>
  <si>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</si>
  <si>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</si>
  <si>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</si>
  <si>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</si>
  <si>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</si>
  <si>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</si>
  <si>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</si>
  <si>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</si>
  <si>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</si>
  <si>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</si>
  <si>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</si>
  <si>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</si>
  <si>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</si>
  <si>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</si>
  <si>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</si>
  <si>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</si>
  <si>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</si>
  <si>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</si>
  <si>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</si>
  <si>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</si>
  <si>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</si>
  <si>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</si>
  <si>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</si>
  <si>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</si>
  <si>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</si>
  <si>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</si>
  <si>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</si>
  <si>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</si>
  <si>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</si>
  <si>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</si>
  <si>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</si>
  <si>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</si>
  <si>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</si>
  <si>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</si>
  <si>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</si>
  <si>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</si>
  <si>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</si>
  <si>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</si>
  <si>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</si>
  <si>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</si>
  <si>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</si>
  <si>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</si>
  <si>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</si>
  <si>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</si>
  <si>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</si>
  <si>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</si>
  <si>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</si>
  <si>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</si>
  <si>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</si>
  <si>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</si>
  <si>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</si>
  <si>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</si>
  <si>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</si>
  <si>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</si>
  <si>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</si>
  <si>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</si>
  <si>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</si>
  <si>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</si>
  <si>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</si>
  <si>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</si>
  <si>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</si>
  <si>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</si>
  <si>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</si>
  <si>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</si>
  <si>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</si>
  <si>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</si>
  <si>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</si>
  <si>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</si>
  <si>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</si>
  <si>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</si>
  <si>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</si>
  <si>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</si>
  <si>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</si>
  <si>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</si>
  <si>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</si>
  <si>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</si>
  <si>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</si>
  <si>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</si>
  <si>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</si>
  <si>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</si>
  <si>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</si>
  <si>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</si>
  <si>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</si>
  <si>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</si>
  <si>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</si>
  <si>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</si>
  <si>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</si>
  <si>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</si>
  <si>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</si>
  <si>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</si>
  <si>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</si>
  <si>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</si>
  <si>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</si>
  <si>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</si>
  <si>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</si>
  <si>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</si>
  <si>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</si>
  <si>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</si>
  <si>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</si>
  <si>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</si>
  <si>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</si>
  <si>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</si>
  <si>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</si>
  <si>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</si>
  <si>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</si>
  <si>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</si>
  <si>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</si>
  <si>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</si>
  <si>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</si>
  <si>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</si>
  <si>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</si>
  <si>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</si>
  <si>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</si>
  <si>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</si>
  <si>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</si>
  <si>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</si>
  <si>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</si>
  <si>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</si>
  <si>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</si>
  <si>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</si>
  <si>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</si>
  <si>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</si>
  <si>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</si>
  <si>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</si>
  <si>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</si>
  <si>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</si>
  <si>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</si>
  <si>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</si>
  <si>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</si>
  <si>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</si>
  <si>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</si>
  <si>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</si>
  <si>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</si>
  <si>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</si>
  <si>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</si>
  <si>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</si>
  <si>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</si>
  <si>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</si>
  <si>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</si>
  <si>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</si>
  <si>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</si>
  <si>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</si>
  <si>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</si>
  <si>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</si>
  <si>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</si>
  <si>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</si>
  <si>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</si>
  <si>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</si>
  <si>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</si>
  <si>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</si>
  <si>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</si>
  <si>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</si>
  <si>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</si>
  <si>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</si>
  <si>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</si>
  <si>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</si>
  <si>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</si>
  <si>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</si>
  <si>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</si>
  <si>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</si>
  <si>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</si>
  <si>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</si>
  <si>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</si>
  <si>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</si>
  <si>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</si>
  <si>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</si>
  <si>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</si>
  <si>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</si>
  <si>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</si>
  <si>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</si>
  <si>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</si>
  <si>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</si>
  <si>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</si>
  <si>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</si>
  <si>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</si>
  <si>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</si>
  <si>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</si>
  <si>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</si>
  <si>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</si>
  <si>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</si>
  <si>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</si>
  <si>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</si>
  <si>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</si>
  <si>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</si>
  <si>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</si>
  <si>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</si>
  <si>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</si>
  <si>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</si>
  <si>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</si>
  <si>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</si>
  <si>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</si>
  <si>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</si>
  <si>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</si>
  <si>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</si>
  <si>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</si>
  <si>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</si>
  <si>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</si>
  <si>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</si>
  <si>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</si>
  <si>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</si>
  <si>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</si>
  <si>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</si>
  <si>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</si>
  <si>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</si>
  <si>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</si>
  <si>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</si>
  <si>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</si>
  <si>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</si>
  <si>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</si>
  <si>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</si>
  <si>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</si>
  <si>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</si>
  <si>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</si>
  <si>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</si>
  <si>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</si>
  <si>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</si>
  <si>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</si>
  <si>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</si>
  <si>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</si>
  <si>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</si>
  <si>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</si>
  <si>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</si>
  <si>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</si>
  <si>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</si>
  <si>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</si>
  <si>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</si>
  <si>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</si>
  <si>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</si>
  <si>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</si>
  <si>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</si>
  <si>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</si>
  <si>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</si>
  <si>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</si>
  <si>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</si>
  <si>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</si>
  <si>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</si>
  <si>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</si>
  <si>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</si>
  <si>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</si>
  <si>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</si>
  <si>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</si>
  <si>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</si>
  <si>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</si>
  <si>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</si>
  <si>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</si>
  <si>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</si>
  <si>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</si>
  <si>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</si>
  <si>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</si>
  <si>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</si>
  <si>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</si>
  <si>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</si>
  <si>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</si>
  <si>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</si>
  <si>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</si>
  <si>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</si>
  <si>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</si>
  <si>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</si>
  <si>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</si>
  <si>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</si>
  <si>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</si>
  <si>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</si>
  <si>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</si>
  <si>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</si>
  <si>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</si>
  <si>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</si>
  <si>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</si>
  <si>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</si>
  <si>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</si>
  <si>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</si>
  <si>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</si>
  <si>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</si>
  <si>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</si>
  <si>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</si>
  <si>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</si>
  <si>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</si>
  <si>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</si>
  <si>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</si>
  <si>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</si>
  <si>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</si>
  <si>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</si>
  <si>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</si>
  <si>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</si>
  <si>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</si>
  <si>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</si>
  <si>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</si>
  <si>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</si>
  <si>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</si>
  <si>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</si>
  <si>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</si>
  <si>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</si>
  <si>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</si>
  <si>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</si>
  <si>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</si>
  <si>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</si>
  <si>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</si>
  <si>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</si>
  <si>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</si>
  <si>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</si>
  <si>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</si>
  <si>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</si>
  <si>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</si>
  <si>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</si>
  <si>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</si>
  <si>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</si>
  <si>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</si>
  <si>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</si>
  <si>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</si>
  <si>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</si>
  <si>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</si>
  <si>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</si>
  <si>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</si>
  <si>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</si>
  <si>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</si>
  <si>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</si>
  <si>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</si>
  <si>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</si>
  <si>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</si>
  <si>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</si>
  <si>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</si>
  <si>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</si>
  <si>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</si>
  <si>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</si>
  <si>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</si>
  <si>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</si>
  <si>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</si>
  <si>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</si>
  <si>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</si>
  <si>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</si>
  <si>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</si>
  <si>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</si>
  <si>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</si>
  <si>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</si>
  <si>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</si>
  <si>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</si>
  <si>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</si>
  <si>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</si>
  <si>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</si>
  <si>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</si>
  <si>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</si>
  <si>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</si>
  <si>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</si>
  <si>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</si>
  <si>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</si>
  <si>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</si>
  <si>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</si>
  <si>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</si>
  <si>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</si>
  <si>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</si>
  <si>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</si>
  <si>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</si>
  <si>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</si>
  <si>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</si>
  <si>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</si>
  <si>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</si>
  <si>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</si>
  <si>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</si>
  <si>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</si>
  <si>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</si>
  <si>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</si>
  <si>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</si>
  <si>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</si>
  <si>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</si>
  <si>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</si>
  <si>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</si>
  <si>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</si>
  <si>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</si>
  <si>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</si>
  <si>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</si>
  <si>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</si>
  <si>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</si>
  <si>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</si>
  <si>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</si>
  <si>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</si>
  <si>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</si>
  <si>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</si>
  <si>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</si>
  <si>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</si>
  <si>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</si>
  <si>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</si>
  <si>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</si>
  <si>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</si>
  <si>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</si>
  <si>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</si>
  <si>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</si>
  <si>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</si>
  <si>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</si>
  <si>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</si>
  <si>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</si>
  <si>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</si>
  <si>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</si>
  <si>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</si>
  <si>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</si>
  <si>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</si>
  <si>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</si>
  <si>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</si>
  <si>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</si>
  <si>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</si>
  <si>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</si>
  <si>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</si>
  <si>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</si>
  <si>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</si>
  <si>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</si>
  <si>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</si>
  <si>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</si>
  <si>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</si>
  <si>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</si>
  <si>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</si>
  <si>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</si>
  <si>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</si>
  <si>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</si>
  <si>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</si>
  <si>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</si>
  <si>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</si>
  <si>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</si>
  <si>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</si>
  <si>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</si>
  <si>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</si>
  <si>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</si>
  <si>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</si>
  <si>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</si>
  <si>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</si>
  <si>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</si>
  <si>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</si>
  <si>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</si>
  <si>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</si>
  <si>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</si>
  <si>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</si>
  <si>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</si>
  <si>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</si>
  <si>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</si>
  <si>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</si>
  <si>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</si>
  <si>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</si>
  <si>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</si>
  <si>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</si>
  <si>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</si>
  <si>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</si>
  <si>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</si>
  <si>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</si>
  <si>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</si>
  <si>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</si>
  <si>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</si>
  <si>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</si>
  <si>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</si>
  <si>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</si>
  <si>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</si>
  <si>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</si>
  <si>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</si>
  <si>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</si>
  <si>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</si>
  <si>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</si>
  <si>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</si>
  <si>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</si>
  <si>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</si>
  <si>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</si>
  <si>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</si>
  <si>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</si>
  <si>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</si>
  <si>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</si>
  <si>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</si>
  <si>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</si>
  <si>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</si>
  <si>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</si>
  <si>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</si>
  <si>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</si>
  <si>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</si>
  <si>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</si>
  <si>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</si>
  <si>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</si>
  <si>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</si>
  <si>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</si>
  <si>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</si>
  <si>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</si>
  <si>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</si>
  <si>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</si>
  <si>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</si>
  <si>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</si>
  <si>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</si>
  <si>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</si>
  <si>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</si>
  <si>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</si>
  <si>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</si>
  <si>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</si>
  <si>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</si>
  <si>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</si>
  <si>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</si>
  <si>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</si>
  <si>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</si>
  <si>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</si>
  <si>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</si>
  <si>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</si>
  <si>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</si>
  <si>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</si>
  <si>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</si>
  <si>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</si>
  <si>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</si>
  <si>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</si>
  <si>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</si>
  <si>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</si>
  <si>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</si>
  <si>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</si>
  <si>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</si>
  <si>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</si>
  <si>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</si>
  <si>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</si>
  <si>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</si>
  <si>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</si>
  <si>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</si>
  <si>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</si>
  <si>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</si>
  <si>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</si>
  <si>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</si>
  <si>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</si>
  <si>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</si>
  <si>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</si>
  <si>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</si>
  <si>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</si>
  <si>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</si>
  <si>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</si>
  <si>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</si>
  <si>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</si>
  <si>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</si>
  <si>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</si>
  <si>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</si>
  <si>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</si>
  <si>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</si>
  <si>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</si>
  <si>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</si>
  <si>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</si>
  <si>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</si>
  <si>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</si>
  <si>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</si>
  <si>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</si>
  <si>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</si>
  <si>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</si>
  <si>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</si>
  <si>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</si>
  <si>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</si>
  <si>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</si>
  <si>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</si>
  <si>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</si>
  <si>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</si>
  <si>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</si>
  <si>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</si>
  <si>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</si>
  <si>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</si>
  <si>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</si>
  <si>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</si>
  <si>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</si>
  <si>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</si>
  <si>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</si>
  <si>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</si>
  <si>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</si>
  <si>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</si>
  <si>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</si>
  <si>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</si>
  <si>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</si>
  <si>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</si>
  <si>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</si>
  <si>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</si>
  <si>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</si>
  <si>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</si>
  <si>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</si>
  <si>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</si>
  <si>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</si>
  <si>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</si>
  <si>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</si>
  <si>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</si>
  <si>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</si>
  <si>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</si>
  <si>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</si>
  <si>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</si>
  <si>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</si>
  <si>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</si>
  <si>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</si>
  <si>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</si>
  <si>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</si>
  <si>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</si>
  <si>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</si>
  <si>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</si>
  <si>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</si>
  <si>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</si>
  <si>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</si>
  <si>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</si>
  <si>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</si>
  <si>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</si>
  <si>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</si>
  <si>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</si>
  <si>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</si>
  <si>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</si>
  <si>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</si>
  <si>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</si>
  <si>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</si>
  <si>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</si>
  <si>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</si>
  <si>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</si>
  <si>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</si>
  <si>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</si>
  <si>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</si>
  <si>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</si>
  <si>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</si>
  <si>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</si>
  <si>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</si>
  <si>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</si>
  <si>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</si>
  <si>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</si>
  <si>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</si>
  <si>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</si>
  <si>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</si>
  <si>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</si>
  <si>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</si>
  <si>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</si>
  <si>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</si>
  <si>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</si>
  <si>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</si>
  <si>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</si>
  <si>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</si>
  <si>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</si>
  <si>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</si>
  <si>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</si>
  <si>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</si>
  <si>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</si>
  <si>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</si>
  <si>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</si>
  <si>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</si>
  <si>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</si>
  <si>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</si>
  <si>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</si>
  <si>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</si>
  <si>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</si>
  <si>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</si>
  <si>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</si>
  <si>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</si>
  <si>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</si>
  <si>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</si>
  <si>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</si>
  <si>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</si>
  <si>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</si>
  <si>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</si>
  <si>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</si>
  <si>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</si>
  <si>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</si>
  <si>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</si>
  <si>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</si>
  <si>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</si>
  <si>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</si>
  <si>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</si>
  <si>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</si>
  <si>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</si>
  <si>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</si>
  <si>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</si>
  <si>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</si>
  <si>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</si>
  <si>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month. Deduction date 1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</si>
</sst>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7" fillId="0" borderId="0" xfId="3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7" t="s">
        <v>1892</v>
      </c>
      <c r="C2" s="747"/>
      <c r="D2" s="747"/>
      <c r="E2" s="749" t="s">
        <v>2537</v>
      </c>
      <c r="F2" s="749" t="s">
        <v>2572</v>
      </c>
      <c r="G2" s="612"/>
      <c r="H2" s="752"/>
      <c r="I2" s="748" t="s">
        <v>2551</v>
      </c>
      <c r="J2" s="748"/>
      <c r="K2" s="741" t="s">
        <v>2563</v>
      </c>
      <c r="L2" s="741" t="s">
        <v>2599</v>
      </c>
      <c r="M2" s="749" t="s">
        <v>2542</v>
      </c>
      <c r="N2" s="751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0"/>
      <c r="F3" s="750"/>
      <c r="G3" s="613"/>
      <c r="H3" s="753"/>
      <c r="I3" s="599" t="s">
        <v>2657</v>
      </c>
      <c r="J3" s="600" t="s">
        <v>2229</v>
      </c>
      <c r="K3" s="742"/>
      <c r="L3" s="742"/>
      <c r="M3" s="750"/>
      <c r="N3" s="751"/>
    </row>
    <row r="4" spans="2:16" s="677" customFormat="1" x14ac:dyDescent="0.2">
      <c r="B4" s="677">
        <v>38</v>
      </c>
      <c r="C4" s="677">
        <v>29</v>
      </c>
      <c r="D4" s="677">
        <v>130</v>
      </c>
      <c r="G4" s="678">
        <v>44958</v>
      </c>
      <c r="I4" s="677">
        <f>360-J4</f>
        <v>285</v>
      </c>
      <c r="J4" s="677">
        <v>75</v>
      </c>
      <c r="K4" s="677">
        <v>65</v>
      </c>
      <c r="L4" s="677">
        <v>176</v>
      </c>
      <c r="M4" s="677">
        <v>485.00099999999998</v>
      </c>
      <c r="N4" s="677" t="s">
        <v>2555</v>
      </c>
      <c r="O4" s="677" t="s">
        <v>2607</v>
      </c>
    </row>
    <row r="5" spans="2:16" x14ac:dyDescent="0.2">
      <c r="B5" s="677" t="s">
        <v>2538</v>
      </c>
      <c r="C5" s="677" t="s">
        <v>2538</v>
      </c>
      <c r="D5" s="677">
        <f>D4</f>
        <v>130</v>
      </c>
      <c r="E5" s="677" t="s">
        <v>2574</v>
      </c>
      <c r="F5" s="677" t="s">
        <v>311</v>
      </c>
      <c r="G5" s="678">
        <v>44964</v>
      </c>
      <c r="H5" s="681"/>
      <c r="I5" s="677">
        <f>360-J5</f>
        <v>285</v>
      </c>
      <c r="J5" s="677">
        <v>75</v>
      </c>
      <c r="K5" s="677">
        <v>65</v>
      </c>
      <c r="L5" s="677">
        <v>176</v>
      </c>
      <c r="M5" s="677">
        <v>418.00099999999998</v>
      </c>
      <c r="N5" s="677" t="s">
        <v>2555</v>
      </c>
    </row>
    <row r="6" spans="2:16" x14ac:dyDescent="0.2">
      <c r="B6" s="621"/>
      <c r="G6" s="614">
        <v>44985</v>
      </c>
      <c r="H6" s="682" t="s">
        <v>2609</v>
      </c>
      <c r="P6" s="606"/>
    </row>
    <row r="7" spans="2:16" x14ac:dyDescent="0.2">
      <c r="B7" s="621"/>
      <c r="G7" s="614">
        <v>44987</v>
      </c>
      <c r="H7" s="688" t="s">
        <v>2704</v>
      </c>
      <c r="P7" s="606"/>
    </row>
    <row r="8" spans="2:16" x14ac:dyDescent="0.2">
      <c r="B8" s="621"/>
      <c r="G8" s="666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2684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39" t="s">
        <v>2540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9" t="s">
        <v>2537</v>
      </c>
      <c r="F14" s="749" t="s">
        <v>2572</v>
      </c>
      <c r="G14" s="613"/>
      <c r="H14" s="752" t="s">
        <v>2551</v>
      </c>
      <c r="I14" s="754" t="s">
        <v>2559</v>
      </c>
      <c r="J14" s="740" t="s">
        <v>2568</v>
      </c>
      <c r="K14" s="740"/>
      <c r="L14" s="741" t="s">
        <v>2687</v>
      </c>
      <c r="M14" s="749" t="s">
        <v>2542</v>
      </c>
      <c r="N14" s="751" t="s">
        <v>2552</v>
      </c>
    </row>
    <row r="15" spans="2:16" x14ac:dyDescent="0.2">
      <c r="B15" s="622"/>
      <c r="C15" s="597" t="s">
        <v>1890</v>
      </c>
      <c r="D15" s="598" t="s">
        <v>2452</v>
      </c>
      <c r="E15" s="750"/>
      <c r="F15" s="750"/>
      <c r="G15" s="616"/>
      <c r="H15" s="753"/>
      <c r="I15" s="755"/>
      <c r="J15" s="617" t="s">
        <v>2569</v>
      </c>
      <c r="K15" s="618" t="s">
        <v>1891</v>
      </c>
      <c r="L15" s="742"/>
      <c r="M15" s="750"/>
      <c r="N15" s="751"/>
    </row>
    <row r="16" spans="2:16" x14ac:dyDescent="0.2">
      <c r="B16" s="622"/>
      <c r="C16" s="594">
        <v>10</v>
      </c>
      <c r="G16" s="743">
        <v>45017</v>
      </c>
      <c r="H16" s="606" t="s">
        <v>2538</v>
      </c>
      <c r="I16" s="594">
        <v>80</v>
      </c>
      <c r="J16" s="683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44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8" t="s">
        <v>2702</v>
      </c>
      <c r="F18" s="688" t="s">
        <v>2703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45" t="s">
        <v>2658</v>
      </c>
      <c r="F19" s="746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46"/>
      <c r="F20" s="746"/>
      <c r="G20" s="611" t="s">
        <v>2612</v>
      </c>
      <c r="H20" s="622"/>
      <c r="N20" s="606"/>
      <c r="O20" s="781" t="s">
        <v>2663</v>
      </c>
    </row>
    <row r="21" spans="2:18" x14ac:dyDescent="0.2">
      <c r="B21" s="622"/>
      <c r="E21" s="664"/>
      <c r="F21" s="664"/>
      <c r="H21" s="622"/>
      <c r="N21" s="606"/>
      <c r="O21" s="603"/>
    </row>
    <row r="22" spans="2:18" x14ac:dyDescent="0.2">
      <c r="B22" s="622"/>
      <c r="E22" s="648"/>
      <c r="F22" s="648"/>
      <c r="G22" s="667" t="s">
        <v>2667</v>
      </c>
      <c r="H22" s="665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39" t="s">
        <v>2541</v>
      </c>
      <c r="D25" s="739"/>
      <c r="E25" s="739"/>
      <c r="F25" s="739"/>
      <c r="G25" s="739"/>
      <c r="H25" s="739"/>
      <c r="I25" s="739"/>
      <c r="J25" s="739"/>
      <c r="K25" s="739"/>
      <c r="L25" s="739"/>
      <c r="M25" s="739"/>
      <c r="N25" s="739"/>
      <c r="O25" s="739"/>
      <c r="P25" s="739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781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6" t="s">
        <v>1914</v>
      </c>
      <c r="D3" s="75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58">
        <v>44958</v>
      </c>
      <c r="H3" s="759"/>
      <c r="I3" s="652"/>
      <c r="J3" s="758">
        <v>43891</v>
      </c>
      <c r="K3" s="759"/>
      <c r="L3" s="306"/>
      <c r="M3" s="758">
        <v>43739</v>
      </c>
      <c r="N3" s="759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15" customHeight="1" x14ac:dyDescent="0.2">
      <c r="B17" s="63"/>
      <c r="C17" s="762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">
      <c r="B18" s="63"/>
      <c r="C18" s="763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">
      <c r="B19" s="63" t="s">
        <v>317</v>
      </c>
      <c r="C19" s="763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">
      <c r="B20" s="63" t="s">
        <v>317</v>
      </c>
      <c r="C20" s="763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">
      <c r="B22" s="63" t="s">
        <v>317</v>
      </c>
      <c r="C22" s="763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">
      <c r="B24" s="63" t="s">
        <v>324</v>
      </c>
      <c r="C24" s="763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">
      <c r="B25" s="63" t="s">
        <v>2617</v>
      </c>
      <c r="C25" s="764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7">
        <v>0</v>
      </c>
      <c r="K30" s="233"/>
      <c r="L30" s="233"/>
      <c r="M30" s="657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2689</v>
      </c>
      <c r="E31" s="686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5" customFormat="1" x14ac:dyDescent="0.2">
      <c r="B33" s="63"/>
      <c r="C33" s="71"/>
      <c r="D33" s="71" t="s">
        <v>1053</v>
      </c>
      <c r="E33" s="686" t="s">
        <v>2694</v>
      </c>
      <c r="F33" s="186" t="s">
        <v>1200</v>
      </c>
      <c r="G33" s="657">
        <v>-1000</v>
      </c>
      <c r="H33" s="233"/>
      <c r="I33" s="233"/>
      <c r="J33" s="687">
        <v>0</v>
      </c>
      <c r="K33" s="233"/>
      <c r="L33" s="233"/>
      <c r="M33" s="657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6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5" customFormat="1" x14ac:dyDescent="0.2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">
      <c r="E40" s="212"/>
      <c r="F40" s="212" t="s">
        <v>2630</v>
      </c>
      <c r="G40" s="761">
        <f>G37/F39+H37</f>
        <v>1881902.2556390977</v>
      </c>
      <c r="H40" s="761"/>
      <c r="I40" s="2"/>
      <c r="J40" s="114"/>
      <c r="K40" s="2"/>
      <c r="L40" s="2"/>
      <c r="M40" s="114"/>
      <c r="N40" s="2"/>
    </row>
    <row r="41" spans="2:14" s="651" customFormat="1" x14ac:dyDescent="0.2">
      <c r="E41" s="212"/>
      <c r="F41" s="212" t="s">
        <v>2626</v>
      </c>
      <c r="G41" s="760">
        <f>H37*F39+G37</f>
        <v>2502930</v>
      </c>
      <c r="H41" s="760"/>
      <c r="I41" s="2"/>
      <c r="J41" s="760">
        <f>K37*1.37+J37</f>
        <v>1877697.6600000001</v>
      </c>
      <c r="K41" s="760"/>
      <c r="L41" s="2"/>
      <c r="M41" s="760">
        <f>N37*1.37+M37</f>
        <v>1789659</v>
      </c>
      <c r="N41" s="760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1" t="s">
        <v>1203</v>
      </c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</row>
    <row r="45" spans="2:14" x14ac:dyDescent="0.2">
      <c r="B45" s="711" t="s">
        <v>2624</v>
      </c>
      <c r="C45" s="711"/>
      <c r="D45" s="711"/>
      <c r="E45" s="711"/>
      <c r="F45" s="711"/>
      <c r="G45" s="711"/>
      <c r="H45" s="711"/>
      <c r="I45" s="711"/>
      <c r="J45" s="711"/>
      <c r="K45" s="711"/>
      <c r="L45" s="711"/>
      <c r="M45" s="711"/>
      <c r="N45" s="711"/>
    </row>
    <row r="46" spans="2:14" x14ac:dyDescent="0.2">
      <c r="B46" s="711" t="s">
        <v>2623</v>
      </c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</row>
    <row r="47" spans="2:14" x14ac:dyDescent="0.2">
      <c r="B47" s="757" t="s">
        <v>2622</v>
      </c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2288</v>
      </c>
      <c r="J2" s="772"/>
      <c r="K2" s="772"/>
      <c r="L2" s="772"/>
      <c r="M2" s="772"/>
      <c r="N2" s="772"/>
      <c r="O2" s="773"/>
      <c r="P2" s="469"/>
      <c r="Q2" s="774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9" t="s">
        <v>2319</v>
      </c>
      <c r="G3" s="780"/>
      <c r="H3" s="388"/>
      <c r="I3" s="452"/>
      <c r="J3" s="516"/>
      <c r="K3" s="776" t="s">
        <v>2462</v>
      </c>
      <c r="L3" s="777"/>
      <c r="M3" s="778"/>
      <c r="N3" s="521"/>
      <c r="O3" s="449"/>
      <c r="P3" s="513"/>
      <c r="Q3" s="775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5" t="s">
        <v>1559</v>
      </c>
      <c r="E27" s="766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9" t="s">
        <v>124</v>
      </c>
      <c r="C1" s="699"/>
      <c r="D1" s="702" t="s">
        <v>292</v>
      </c>
      <c r="E1" s="702"/>
      <c r="F1" s="702" t="s">
        <v>345</v>
      </c>
      <c r="G1" s="702"/>
      <c r="H1" s="700" t="s">
        <v>127</v>
      </c>
      <c r="I1" s="700"/>
      <c r="J1" s="696" t="s">
        <v>292</v>
      </c>
      <c r="K1" s="696"/>
      <c r="L1" s="701" t="s">
        <v>528</v>
      </c>
      <c r="M1" s="701"/>
      <c r="N1" s="700" t="s">
        <v>146</v>
      </c>
      <c r="O1" s="700"/>
      <c r="P1" s="696" t="s">
        <v>293</v>
      </c>
      <c r="Q1" s="696"/>
      <c r="R1" s="701" t="s">
        <v>530</v>
      </c>
      <c r="S1" s="701"/>
      <c r="T1" s="690" t="s">
        <v>193</v>
      </c>
      <c r="U1" s="690"/>
      <c r="V1" s="696" t="s">
        <v>292</v>
      </c>
      <c r="W1" s="696"/>
      <c r="X1" s="695" t="s">
        <v>532</v>
      </c>
      <c r="Y1" s="695"/>
      <c r="Z1" s="690" t="s">
        <v>241</v>
      </c>
      <c r="AA1" s="690"/>
      <c r="AB1" s="697" t="s">
        <v>292</v>
      </c>
      <c r="AC1" s="697"/>
      <c r="AD1" s="698" t="s">
        <v>532</v>
      </c>
      <c r="AE1" s="698"/>
      <c r="AF1" s="690" t="s">
        <v>373</v>
      </c>
      <c r="AG1" s="690"/>
      <c r="AH1" s="697" t="s">
        <v>292</v>
      </c>
      <c r="AI1" s="697"/>
      <c r="AJ1" s="695" t="s">
        <v>538</v>
      </c>
      <c r="AK1" s="695"/>
      <c r="AL1" s="690" t="s">
        <v>395</v>
      </c>
      <c r="AM1" s="690"/>
      <c r="AN1" s="707" t="s">
        <v>292</v>
      </c>
      <c r="AO1" s="707"/>
      <c r="AP1" s="705" t="s">
        <v>539</v>
      </c>
      <c r="AQ1" s="705"/>
      <c r="AR1" s="690" t="s">
        <v>422</v>
      </c>
      <c r="AS1" s="690"/>
      <c r="AV1" s="705" t="s">
        <v>285</v>
      </c>
      <c r="AW1" s="705"/>
      <c r="AX1" s="708" t="s">
        <v>1010</v>
      </c>
      <c r="AY1" s="708"/>
      <c r="AZ1" s="708"/>
      <c r="BA1" s="213"/>
      <c r="BB1" s="703">
        <v>42942</v>
      </c>
      <c r="BC1" s="704"/>
      <c r="BD1" s="70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9" t="s">
        <v>261</v>
      </c>
      <c r="U4" s="689"/>
      <c r="X4" s="122" t="s">
        <v>233</v>
      </c>
      <c r="Y4" s="126">
        <f>Y3-Y6</f>
        <v>4.9669099999591708</v>
      </c>
      <c r="Z4" s="689" t="s">
        <v>262</v>
      </c>
      <c r="AA4" s="689"/>
      <c r="AD4" s="157" t="s">
        <v>233</v>
      </c>
      <c r="AE4" s="157">
        <f>AE3-AE5</f>
        <v>-52.526899999851594</v>
      </c>
      <c r="AF4" s="689" t="s">
        <v>262</v>
      </c>
      <c r="AG4" s="689"/>
      <c r="AH4" s="146"/>
      <c r="AI4" s="146"/>
      <c r="AJ4" s="157" t="s">
        <v>233</v>
      </c>
      <c r="AK4" s="157">
        <f>AK3-AK5</f>
        <v>94.988909999992757</v>
      </c>
      <c r="AL4" s="689" t="s">
        <v>262</v>
      </c>
      <c r="AM4" s="689"/>
      <c r="AP4" s="173" t="s">
        <v>233</v>
      </c>
      <c r="AQ4" s="177">
        <f>AQ3-AQ5</f>
        <v>33.841989999942598</v>
      </c>
      <c r="AR4" s="689" t="s">
        <v>262</v>
      </c>
      <c r="AS4" s="689"/>
      <c r="AX4" s="689" t="s">
        <v>572</v>
      </c>
      <c r="AY4" s="689"/>
      <c r="BB4" s="689" t="s">
        <v>575</v>
      </c>
      <c r="BC4" s="6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9"/>
      <c r="U5" s="689"/>
      <c r="V5" s="3" t="s">
        <v>258</v>
      </c>
      <c r="W5">
        <v>2050</v>
      </c>
      <c r="X5" s="82"/>
      <c r="Z5" s="689"/>
      <c r="AA5" s="68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9"/>
      <c r="AG5" s="689"/>
      <c r="AH5" s="146"/>
      <c r="AI5" s="146"/>
      <c r="AJ5" s="157" t="s">
        <v>358</v>
      </c>
      <c r="AK5" s="165">
        <f>SUM(AK11:AK59)</f>
        <v>30858.011000000002</v>
      </c>
      <c r="AL5" s="689"/>
      <c r="AM5" s="68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9"/>
      <c r="AS5" s="689"/>
      <c r="AX5" s="689"/>
      <c r="AY5" s="689"/>
      <c r="BB5" s="689"/>
      <c r="BC5" s="689"/>
      <c r="BD5" s="706" t="s">
        <v>1011</v>
      </c>
      <c r="BE5" s="706"/>
      <c r="BF5" s="706"/>
      <c r="BG5" s="706"/>
      <c r="BH5" s="706"/>
      <c r="BI5" s="706"/>
      <c r="BJ5" s="706"/>
      <c r="BK5" s="70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1" t="s">
        <v>264</v>
      </c>
      <c r="W23" s="69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3"/>
      <c r="W24" s="69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9" t="s">
        <v>1001</v>
      </c>
      <c r="C24" s="709"/>
      <c r="D24" s="709"/>
      <c r="E24" s="709"/>
      <c r="F24" s="709"/>
      <c r="G24" s="709"/>
      <c r="H24" s="709"/>
      <c r="I24" s="70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9" t="s">
        <v>917</v>
      </c>
      <c r="C1" s="699"/>
      <c r="D1" s="698" t="s">
        <v>523</v>
      </c>
      <c r="E1" s="698"/>
      <c r="F1" s="699" t="s">
        <v>521</v>
      </c>
      <c r="G1" s="699"/>
      <c r="H1" s="714" t="s">
        <v>557</v>
      </c>
      <c r="I1" s="714"/>
      <c r="J1" s="698" t="s">
        <v>523</v>
      </c>
      <c r="K1" s="698"/>
      <c r="L1" s="699" t="s">
        <v>916</v>
      </c>
      <c r="M1" s="699"/>
      <c r="N1" s="714" t="s">
        <v>557</v>
      </c>
      <c r="O1" s="714"/>
      <c r="P1" s="698" t="s">
        <v>523</v>
      </c>
      <c r="Q1" s="698"/>
      <c r="R1" s="699" t="s">
        <v>560</v>
      </c>
      <c r="S1" s="699"/>
      <c r="T1" s="714" t="s">
        <v>557</v>
      </c>
      <c r="U1" s="714"/>
      <c r="V1" s="698" t="s">
        <v>523</v>
      </c>
      <c r="W1" s="698"/>
      <c r="X1" s="699" t="s">
        <v>915</v>
      </c>
      <c r="Y1" s="699"/>
      <c r="Z1" s="714" t="s">
        <v>557</v>
      </c>
      <c r="AA1" s="714"/>
      <c r="AB1" s="698" t="s">
        <v>523</v>
      </c>
      <c r="AC1" s="698"/>
      <c r="AD1" s="699" t="s">
        <v>599</v>
      </c>
      <c r="AE1" s="699"/>
      <c r="AF1" s="714" t="s">
        <v>557</v>
      </c>
      <c r="AG1" s="714"/>
      <c r="AH1" s="698" t="s">
        <v>523</v>
      </c>
      <c r="AI1" s="698"/>
      <c r="AJ1" s="699" t="s">
        <v>914</v>
      </c>
      <c r="AK1" s="699"/>
      <c r="AL1" s="714" t="s">
        <v>634</v>
      </c>
      <c r="AM1" s="714"/>
      <c r="AN1" s="698" t="s">
        <v>635</v>
      </c>
      <c r="AO1" s="698"/>
      <c r="AP1" s="699" t="s">
        <v>629</v>
      </c>
      <c r="AQ1" s="699"/>
      <c r="AR1" s="714" t="s">
        <v>557</v>
      </c>
      <c r="AS1" s="714"/>
      <c r="AT1" s="698" t="s">
        <v>523</v>
      </c>
      <c r="AU1" s="698"/>
      <c r="AV1" s="699" t="s">
        <v>913</v>
      </c>
      <c r="AW1" s="699"/>
      <c r="AX1" s="714" t="s">
        <v>557</v>
      </c>
      <c r="AY1" s="714"/>
      <c r="AZ1" s="698" t="s">
        <v>523</v>
      </c>
      <c r="BA1" s="698"/>
      <c r="BB1" s="699" t="s">
        <v>661</v>
      </c>
      <c r="BC1" s="699"/>
      <c r="BD1" s="714" t="s">
        <v>557</v>
      </c>
      <c r="BE1" s="714"/>
      <c r="BF1" s="698" t="s">
        <v>523</v>
      </c>
      <c r="BG1" s="698"/>
      <c r="BH1" s="699" t="s">
        <v>912</v>
      </c>
      <c r="BI1" s="699"/>
      <c r="BJ1" s="714" t="s">
        <v>557</v>
      </c>
      <c r="BK1" s="714"/>
      <c r="BL1" s="698" t="s">
        <v>523</v>
      </c>
      <c r="BM1" s="698"/>
      <c r="BN1" s="699" t="s">
        <v>931</v>
      </c>
      <c r="BO1" s="699"/>
      <c r="BP1" s="714" t="s">
        <v>557</v>
      </c>
      <c r="BQ1" s="714"/>
      <c r="BR1" s="698" t="s">
        <v>523</v>
      </c>
      <c r="BS1" s="698"/>
      <c r="BT1" s="699" t="s">
        <v>911</v>
      </c>
      <c r="BU1" s="699"/>
      <c r="BV1" s="714" t="s">
        <v>712</v>
      </c>
      <c r="BW1" s="714"/>
      <c r="BX1" s="698" t="s">
        <v>713</v>
      </c>
      <c r="BY1" s="698"/>
      <c r="BZ1" s="699" t="s">
        <v>711</v>
      </c>
      <c r="CA1" s="699"/>
      <c r="CB1" s="714" t="s">
        <v>738</v>
      </c>
      <c r="CC1" s="714"/>
      <c r="CD1" s="698" t="s">
        <v>739</v>
      </c>
      <c r="CE1" s="698"/>
      <c r="CF1" s="699" t="s">
        <v>910</v>
      </c>
      <c r="CG1" s="699"/>
      <c r="CH1" s="714" t="s">
        <v>738</v>
      </c>
      <c r="CI1" s="714"/>
      <c r="CJ1" s="698" t="s">
        <v>739</v>
      </c>
      <c r="CK1" s="698"/>
      <c r="CL1" s="699" t="s">
        <v>756</v>
      </c>
      <c r="CM1" s="699"/>
      <c r="CN1" s="714" t="s">
        <v>738</v>
      </c>
      <c r="CO1" s="714"/>
      <c r="CP1" s="698" t="s">
        <v>739</v>
      </c>
      <c r="CQ1" s="698"/>
      <c r="CR1" s="699" t="s">
        <v>909</v>
      </c>
      <c r="CS1" s="699"/>
      <c r="CT1" s="714" t="s">
        <v>738</v>
      </c>
      <c r="CU1" s="714"/>
      <c r="CV1" s="712" t="s">
        <v>739</v>
      </c>
      <c r="CW1" s="712"/>
      <c r="CX1" s="699" t="s">
        <v>777</v>
      </c>
      <c r="CY1" s="699"/>
      <c r="CZ1" s="714" t="s">
        <v>738</v>
      </c>
      <c r="DA1" s="714"/>
      <c r="DB1" s="712" t="s">
        <v>739</v>
      </c>
      <c r="DC1" s="712"/>
      <c r="DD1" s="699" t="s">
        <v>908</v>
      </c>
      <c r="DE1" s="699"/>
      <c r="DF1" s="714" t="s">
        <v>824</v>
      </c>
      <c r="DG1" s="714"/>
      <c r="DH1" s="712" t="s">
        <v>825</v>
      </c>
      <c r="DI1" s="712"/>
      <c r="DJ1" s="699" t="s">
        <v>817</v>
      </c>
      <c r="DK1" s="699"/>
      <c r="DL1" s="714" t="s">
        <v>824</v>
      </c>
      <c r="DM1" s="714"/>
      <c r="DN1" s="712" t="s">
        <v>739</v>
      </c>
      <c r="DO1" s="712"/>
      <c r="DP1" s="699" t="s">
        <v>907</v>
      </c>
      <c r="DQ1" s="699"/>
      <c r="DR1" s="714" t="s">
        <v>824</v>
      </c>
      <c r="DS1" s="714"/>
      <c r="DT1" s="712" t="s">
        <v>739</v>
      </c>
      <c r="DU1" s="712"/>
      <c r="DV1" s="699" t="s">
        <v>906</v>
      </c>
      <c r="DW1" s="699"/>
      <c r="DX1" s="714" t="s">
        <v>824</v>
      </c>
      <c r="DY1" s="714"/>
      <c r="DZ1" s="712" t="s">
        <v>739</v>
      </c>
      <c r="EA1" s="712"/>
      <c r="EB1" s="699" t="s">
        <v>905</v>
      </c>
      <c r="EC1" s="699"/>
      <c r="ED1" s="714" t="s">
        <v>824</v>
      </c>
      <c r="EE1" s="714"/>
      <c r="EF1" s="712" t="s">
        <v>739</v>
      </c>
      <c r="EG1" s="712"/>
      <c r="EH1" s="699" t="s">
        <v>891</v>
      </c>
      <c r="EI1" s="699"/>
      <c r="EJ1" s="714" t="s">
        <v>824</v>
      </c>
      <c r="EK1" s="714"/>
      <c r="EL1" s="712" t="s">
        <v>946</v>
      </c>
      <c r="EM1" s="712"/>
      <c r="EN1" s="699" t="s">
        <v>932</v>
      </c>
      <c r="EO1" s="699"/>
      <c r="EP1" s="714" t="s">
        <v>824</v>
      </c>
      <c r="EQ1" s="714"/>
      <c r="ER1" s="712" t="s">
        <v>960</v>
      </c>
      <c r="ES1" s="712"/>
      <c r="ET1" s="699" t="s">
        <v>947</v>
      </c>
      <c r="EU1" s="699"/>
      <c r="EV1" s="714" t="s">
        <v>824</v>
      </c>
      <c r="EW1" s="714"/>
      <c r="EX1" s="712" t="s">
        <v>538</v>
      </c>
      <c r="EY1" s="712"/>
      <c r="EZ1" s="699" t="s">
        <v>964</v>
      </c>
      <c r="FA1" s="69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3" t="s">
        <v>787</v>
      </c>
      <c r="CU7" s="69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3" t="s">
        <v>786</v>
      </c>
      <c r="DA8" s="69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3" t="s">
        <v>786</v>
      </c>
      <c r="DG8" s="69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3" t="s">
        <v>786</v>
      </c>
      <c r="DM8" s="69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3" t="s">
        <v>786</v>
      </c>
      <c r="DS8" s="699"/>
      <c r="DT8" s="145" t="s">
        <v>791</v>
      </c>
      <c r="DU8" s="145">
        <f>SUM(DU13:DU17)</f>
        <v>32</v>
      </c>
      <c r="DV8" s="63"/>
      <c r="DW8" s="63"/>
      <c r="DX8" s="713" t="s">
        <v>786</v>
      </c>
      <c r="DY8" s="69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3" t="s">
        <v>938</v>
      </c>
      <c r="EK8" s="69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3" t="s">
        <v>938</v>
      </c>
      <c r="EQ9" s="69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3" t="s">
        <v>938</v>
      </c>
      <c r="EW9" s="69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3" t="s">
        <v>938</v>
      </c>
      <c r="EE11" s="69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3" t="s">
        <v>786</v>
      </c>
      <c r="CU12" s="69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0" t="s">
        <v>790</v>
      </c>
      <c r="CU19" s="69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1" t="s">
        <v>866</v>
      </c>
      <c r="FA21" s="711"/>
      <c r="FC21" s="244">
        <f>FC20-FC22</f>
        <v>113457.16899999997</v>
      </c>
      <c r="FD21" s="236"/>
      <c r="FE21" s="710" t="s">
        <v>1563</v>
      </c>
      <c r="FF21" s="710"/>
      <c r="FG21" s="71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1" t="s">
        <v>879</v>
      </c>
      <c r="FA22" s="7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1" t="s">
        <v>1012</v>
      </c>
      <c r="FA23" s="7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1" t="s">
        <v>1092</v>
      </c>
      <c r="FA24" s="71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R1" zoomScaleNormal="100" workbookViewId="0">
      <selection activeCell="IV7" sqref="IV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7" t="s">
        <v>1226</v>
      </c>
      <c r="B1" s="727"/>
      <c r="C1" s="707" t="s">
        <v>292</v>
      </c>
      <c r="D1" s="707"/>
      <c r="E1" s="705" t="s">
        <v>1022</v>
      </c>
      <c r="F1" s="705"/>
      <c r="G1" s="727" t="s">
        <v>1227</v>
      </c>
      <c r="H1" s="727"/>
      <c r="I1" s="707" t="s">
        <v>292</v>
      </c>
      <c r="J1" s="707"/>
      <c r="K1" s="705" t="s">
        <v>1023</v>
      </c>
      <c r="L1" s="705"/>
      <c r="M1" s="727" t="s">
        <v>1228</v>
      </c>
      <c r="N1" s="727"/>
      <c r="O1" s="707" t="s">
        <v>292</v>
      </c>
      <c r="P1" s="707"/>
      <c r="Q1" s="705" t="s">
        <v>1073</v>
      </c>
      <c r="R1" s="705"/>
      <c r="S1" s="727" t="s">
        <v>1229</v>
      </c>
      <c r="T1" s="727"/>
      <c r="U1" s="707" t="s">
        <v>292</v>
      </c>
      <c r="V1" s="707"/>
      <c r="W1" s="705" t="s">
        <v>635</v>
      </c>
      <c r="X1" s="705"/>
      <c r="Y1" s="727" t="s">
        <v>1230</v>
      </c>
      <c r="Z1" s="727"/>
      <c r="AA1" s="707" t="s">
        <v>292</v>
      </c>
      <c r="AB1" s="707"/>
      <c r="AC1" s="705" t="s">
        <v>1100</v>
      </c>
      <c r="AD1" s="705"/>
      <c r="AE1" s="727" t="s">
        <v>1231</v>
      </c>
      <c r="AF1" s="727"/>
      <c r="AG1" s="707" t="s">
        <v>292</v>
      </c>
      <c r="AH1" s="707"/>
      <c r="AI1" s="705" t="s">
        <v>1150</v>
      </c>
      <c r="AJ1" s="705"/>
      <c r="AK1" s="727" t="s">
        <v>1234</v>
      </c>
      <c r="AL1" s="727"/>
      <c r="AM1" s="707" t="s">
        <v>1148</v>
      </c>
      <c r="AN1" s="707"/>
      <c r="AO1" s="705" t="s">
        <v>1149</v>
      </c>
      <c r="AP1" s="705"/>
      <c r="AQ1" s="727" t="s">
        <v>1235</v>
      </c>
      <c r="AR1" s="727"/>
      <c r="AS1" s="707" t="s">
        <v>1148</v>
      </c>
      <c r="AT1" s="707"/>
      <c r="AU1" s="705" t="s">
        <v>1194</v>
      </c>
      <c r="AV1" s="705"/>
      <c r="AW1" s="727" t="s">
        <v>1232</v>
      </c>
      <c r="AX1" s="727"/>
      <c r="AY1" s="705" t="s">
        <v>1258</v>
      </c>
      <c r="AZ1" s="705"/>
      <c r="BA1" s="727" t="s">
        <v>1232</v>
      </c>
      <c r="BB1" s="727"/>
      <c r="BC1" s="707" t="s">
        <v>824</v>
      </c>
      <c r="BD1" s="707"/>
      <c r="BE1" s="705" t="s">
        <v>1225</v>
      </c>
      <c r="BF1" s="705"/>
      <c r="BG1" s="727" t="s">
        <v>1233</v>
      </c>
      <c r="BH1" s="727"/>
      <c r="BI1" s="707" t="s">
        <v>824</v>
      </c>
      <c r="BJ1" s="707"/>
      <c r="BK1" s="705" t="s">
        <v>1225</v>
      </c>
      <c r="BL1" s="705"/>
      <c r="BM1" s="727" t="s">
        <v>1243</v>
      </c>
      <c r="BN1" s="727"/>
      <c r="BO1" s="707" t="s">
        <v>824</v>
      </c>
      <c r="BP1" s="707"/>
      <c r="BQ1" s="705" t="s">
        <v>1261</v>
      </c>
      <c r="BR1" s="705"/>
      <c r="BS1" s="727" t="s">
        <v>1260</v>
      </c>
      <c r="BT1" s="727"/>
      <c r="BU1" s="707" t="s">
        <v>824</v>
      </c>
      <c r="BV1" s="707"/>
      <c r="BW1" s="705" t="s">
        <v>1265</v>
      </c>
      <c r="BX1" s="705"/>
      <c r="BY1" s="727" t="s">
        <v>1287</v>
      </c>
      <c r="BZ1" s="727"/>
      <c r="CA1" s="707" t="s">
        <v>824</v>
      </c>
      <c r="CB1" s="707"/>
      <c r="CC1" s="705" t="s">
        <v>1261</v>
      </c>
      <c r="CD1" s="705"/>
      <c r="CE1" s="727" t="s">
        <v>1308</v>
      </c>
      <c r="CF1" s="727"/>
      <c r="CG1" s="707" t="s">
        <v>824</v>
      </c>
      <c r="CH1" s="707"/>
      <c r="CI1" s="705" t="s">
        <v>1265</v>
      </c>
      <c r="CJ1" s="705"/>
      <c r="CK1" s="727" t="s">
        <v>1324</v>
      </c>
      <c r="CL1" s="727"/>
      <c r="CM1" s="707" t="s">
        <v>824</v>
      </c>
      <c r="CN1" s="707"/>
      <c r="CO1" s="705" t="s">
        <v>1261</v>
      </c>
      <c r="CP1" s="705"/>
      <c r="CQ1" s="727" t="s">
        <v>1352</v>
      </c>
      <c r="CR1" s="727"/>
      <c r="CS1" s="718" t="s">
        <v>824</v>
      </c>
      <c r="CT1" s="718"/>
      <c r="CU1" s="705" t="s">
        <v>1408</v>
      </c>
      <c r="CV1" s="705"/>
      <c r="CW1" s="727" t="s">
        <v>1391</v>
      </c>
      <c r="CX1" s="727"/>
      <c r="CY1" s="718" t="s">
        <v>824</v>
      </c>
      <c r="CZ1" s="718"/>
      <c r="DA1" s="705" t="s">
        <v>1614</v>
      </c>
      <c r="DB1" s="705"/>
      <c r="DC1" s="727" t="s">
        <v>1411</v>
      </c>
      <c r="DD1" s="727"/>
      <c r="DE1" s="718" t="s">
        <v>824</v>
      </c>
      <c r="DF1" s="718"/>
      <c r="DG1" s="705" t="s">
        <v>1508</v>
      </c>
      <c r="DH1" s="705"/>
      <c r="DI1" s="727" t="s">
        <v>1611</v>
      </c>
      <c r="DJ1" s="727"/>
      <c r="DK1" s="718" t="s">
        <v>824</v>
      </c>
      <c r="DL1" s="718"/>
      <c r="DM1" s="705" t="s">
        <v>1408</v>
      </c>
      <c r="DN1" s="705"/>
      <c r="DO1" s="727" t="s">
        <v>1612</v>
      </c>
      <c r="DP1" s="727"/>
      <c r="DQ1" s="718" t="s">
        <v>824</v>
      </c>
      <c r="DR1" s="718"/>
      <c r="DS1" s="705" t="s">
        <v>1607</v>
      </c>
      <c r="DT1" s="705"/>
      <c r="DU1" s="727" t="s">
        <v>1613</v>
      </c>
      <c r="DV1" s="727"/>
      <c r="DW1" s="718" t="s">
        <v>824</v>
      </c>
      <c r="DX1" s="718"/>
      <c r="DY1" s="705" t="s">
        <v>1633</v>
      </c>
      <c r="DZ1" s="705"/>
      <c r="EA1" s="717" t="s">
        <v>1628</v>
      </c>
      <c r="EB1" s="717"/>
      <c r="EC1" s="718" t="s">
        <v>824</v>
      </c>
      <c r="ED1" s="718"/>
      <c r="EE1" s="705" t="s">
        <v>1607</v>
      </c>
      <c r="EF1" s="705"/>
      <c r="EG1" s="368"/>
      <c r="EH1" s="717" t="s">
        <v>1658</v>
      </c>
      <c r="EI1" s="717"/>
      <c r="EJ1" s="718" t="s">
        <v>824</v>
      </c>
      <c r="EK1" s="718"/>
      <c r="EL1" s="705" t="s">
        <v>1692</v>
      </c>
      <c r="EM1" s="705"/>
      <c r="EN1" s="717" t="s">
        <v>1683</v>
      </c>
      <c r="EO1" s="717"/>
      <c r="EP1" s="718" t="s">
        <v>824</v>
      </c>
      <c r="EQ1" s="718"/>
      <c r="ER1" s="705" t="s">
        <v>1732</v>
      </c>
      <c r="ES1" s="705"/>
      <c r="ET1" s="717" t="s">
        <v>1725</v>
      </c>
      <c r="EU1" s="717"/>
      <c r="EV1" s="718" t="s">
        <v>824</v>
      </c>
      <c r="EW1" s="718"/>
      <c r="EX1" s="705" t="s">
        <v>1633</v>
      </c>
      <c r="EY1" s="705"/>
      <c r="EZ1" s="717" t="s">
        <v>1760</v>
      </c>
      <c r="FA1" s="717"/>
      <c r="FB1" s="718" t="s">
        <v>824</v>
      </c>
      <c r="FC1" s="718"/>
      <c r="FD1" s="705" t="s">
        <v>1614</v>
      </c>
      <c r="FE1" s="705"/>
      <c r="FF1" s="717" t="s">
        <v>1799</v>
      </c>
      <c r="FG1" s="717"/>
      <c r="FH1" s="718" t="s">
        <v>824</v>
      </c>
      <c r="FI1" s="718"/>
      <c r="FJ1" s="705" t="s">
        <v>1408</v>
      </c>
      <c r="FK1" s="705"/>
      <c r="FL1" s="717" t="s">
        <v>1834</v>
      </c>
      <c r="FM1" s="717"/>
      <c r="FN1" s="718" t="s">
        <v>824</v>
      </c>
      <c r="FO1" s="718"/>
      <c r="FP1" s="705" t="s">
        <v>1881</v>
      </c>
      <c r="FQ1" s="705"/>
      <c r="FR1" s="717" t="s">
        <v>1870</v>
      </c>
      <c r="FS1" s="717"/>
      <c r="FT1" s="718" t="s">
        <v>824</v>
      </c>
      <c r="FU1" s="718"/>
      <c r="FV1" s="705" t="s">
        <v>1881</v>
      </c>
      <c r="FW1" s="705"/>
      <c r="FX1" s="717" t="s">
        <v>2014</v>
      </c>
      <c r="FY1" s="717"/>
      <c r="FZ1" s="718" t="s">
        <v>824</v>
      </c>
      <c r="GA1" s="718"/>
      <c r="GB1" s="705" t="s">
        <v>1633</v>
      </c>
      <c r="GC1" s="705"/>
      <c r="GD1" s="717" t="s">
        <v>2015</v>
      </c>
      <c r="GE1" s="717"/>
      <c r="GF1" s="718" t="s">
        <v>824</v>
      </c>
      <c r="GG1" s="718"/>
      <c r="GH1" s="705" t="s">
        <v>1607</v>
      </c>
      <c r="GI1" s="705"/>
      <c r="GJ1" s="717" t="s">
        <v>2024</v>
      </c>
      <c r="GK1" s="717"/>
      <c r="GL1" s="718" t="s">
        <v>824</v>
      </c>
      <c r="GM1" s="718"/>
      <c r="GN1" s="705" t="s">
        <v>1607</v>
      </c>
      <c r="GO1" s="705"/>
      <c r="GP1" s="717" t="s">
        <v>2066</v>
      </c>
      <c r="GQ1" s="717"/>
      <c r="GR1" s="718" t="s">
        <v>824</v>
      </c>
      <c r="GS1" s="718"/>
      <c r="GT1" s="705" t="s">
        <v>1692</v>
      </c>
      <c r="GU1" s="705"/>
      <c r="GV1" s="717" t="s">
        <v>2100</v>
      </c>
      <c r="GW1" s="717"/>
      <c r="GX1" s="718" t="s">
        <v>824</v>
      </c>
      <c r="GY1" s="718"/>
      <c r="GZ1" s="705" t="s">
        <v>2139</v>
      </c>
      <c r="HA1" s="705"/>
      <c r="HB1" s="717" t="s">
        <v>2159</v>
      </c>
      <c r="HC1" s="717"/>
      <c r="HD1" s="718" t="s">
        <v>824</v>
      </c>
      <c r="HE1" s="718"/>
      <c r="HF1" s="705" t="s">
        <v>1732</v>
      </c>
      <c r="HG1" s="705"/>
      <c r="HH1" s="717" t="s">
        <v>2172</v>
      </c>
      <c r="HI1" s="717"/>
      <c r="HJ1" s="718" t="s">
        <v>824</v>
      </c>
      <c r="HK1" s="718"/>
      <c r="HL1" s="705" t="s">
        <v>1408</v>
      </c>
      <c r="HM1" s="705"/>
      <c r="HN1" s="717" t="s">
        <v>2218</v>
      </c>
      <c r="HO1" s="717"/>
      <c r="HP1" s="718" t="s">
        <v>824</v>
      </c>
      <c r="HQ1" s="718"/>
      <c r="HR1" s="705" t="s">
        <v>1408</v>
      </c>
      <c r="HS1" s="705"/>
      <c r="HT1" s="717" t="s">
        <v>2274</v>
      </c>
      <c r="HU1" s="717"/>
      <c r="HV1" s="718" t="s">
        <v>824</v>
      </c>
      <c r="HW1" s="718"/>
      <c r="HX1" s="705" t="s">
        <v>1633</v>
      </c>
      <c r="HY1" s="705"/>
      <c r="HZ1" s="717" t="s">
        <v>2336</v>
      </c>
      <c r="IA1" s="717"/>
      <c r="IB1" s="718" t="s">
        <v>824</v>
      </c>
      <c r="IC1" s="718"/>
      <c r="ID1" s="705" t="s">
        <v>1732</v>
      </c>
      <c r="IE1" s="705"/>
      <c r="IF1" s="717" t="s">
        <v>2404</v>
      </c>
      <c r="IG1" s="717"/>
      <c r="IH1" s="718" t="s">
        <v>824</v>
      </c>
      <c r="II1" s="718"/>
      <c r="IJ1" s="705" t="s">
        <v>1607</v>
      </c>
      <c r="IK1" s="705"/>
      <c r="IL1" s="717" t="s">
        <v>2480</v>
      </c>
      <c r="IM1" s="717"/>
      <c r="IN1" s="718" t="s">
        <v>824</v>
      </c>
      <c r="IO1" s="718"/>
      <c r="IP1" s="705" t="s">
        <v>1633</v>
      </c>
      <c r="IQ1" s="705"/>
      <c r="IR1" s="717" t="s">
        <v>2589</v>
      </c>
      <c r="IS1" s="717"/>
      <c r="IT1" s="718" t="s">
        <v>824</v>
      </c>
      <c r="IU1" s="718"/>
      <c r="IV1" s="705" t="s">
        <v>1765</v>
      </c>
      <c r="IW1" s="705"/>
      <c r="IX1" s="717" t="s">
        <v>2338</v>
      </c>
      <c r="IY1" s="717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41979.810000000005</v>
      </c>
      <c r="IV2" s="341" t="s">
        <v>296</v>
      </c>
      <c r="IW2" s="280">
        <f>IU2+IS2-IY2</f>
        <v>8129.5470000000205</v>
      </c>
      <c r="IX2" s="628" t="s">
        <v>1928</v>
      </c>
      <c r="IY2" s="370">
        <f>SUM(IY3:IY23)</f>
        <v>114836.26299999998</v>
      </c>
      <c r="IZ2" s="674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IW2-IU28-IU27-IW50</f>
        <v>4229.5270000000201</v>
      </c>
      <c r="IX3" s="628" t="s">
        <v>2382</v>
      </c>
      <c r="IY3" s="275">
        <f>$IA$6</f>
        <v>-420000</v>
      </c>
      <c r="IZ3" s="674"/>
    </row>
    <row r="4" spans="1:261" ht="12.75" customHeight="1" thickBot="1" x14ac:dyDescent="0.25">
      <c r="A4" s="689" t="s">
        <v>1003</v>
      </c>
      <c r="B4" s="689"/>
      <c r="E4" s="173" t="s">
        <v>233</v>
      </c>
      <c r="F4" s="177">
        <f>F3-F5</f>
        <v>17</v>
      </c>
      <c r="G4" s="689" t="s">
        <v>1003</v>
      </c>
      <c r="H4" s="68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6" t="s">
        <v>2256</v>
      </c>
      <c r="IU4" s="587">
        <v>-1437.02</v>
      </c>
      <c r="IV4" s="628" t="s">
        <v>1220</v>
      </c>
      <c r="IW4" s="293">
        <f>IW2-IW5</f>
        <v>0.30700000001888839</v>
      </c>
      <c r="IX4" s="680" t="s">
        <v>2688</v>
      </c>
      <c r="IY4" s="684">
        <v>0.13300000000000001</v>
      </c>
      <c r="IZ4" s="674"/>
    </row>
    <row r="5" spans="1:261" x14ac:dyDescent="0.2">
      <c r="A5" s="689"/>
      <c r="B5" s="689"/>
      <c r="E5" s="173" t="s">
        <v>358</v>
      </c>
      <c r="F5" s="177">
        <f>SUM(F15:F56)</f>
        <v>12750</v>
      </c>
      <c r="G5" s="689"/>
      <c r="H5" s="68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SUM(IW6:IW45)</f>
        <v>8129.2400000000016</v>
      </c>
      <c r="IX5" s="633" t="s">
        <v>2316</v>
      </c>
      <c r="IY5" s="279">
        <v>-75000</v>
      </c>
      <c r="IZ5" s="674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4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2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4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4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40">
        <v>-49.87</v>
      </c>
      <c r="IZ9" s="674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-1065</v>
      </c>
      <c r="IZ10" s="675">
        <v>44969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4"/>
      <c r="JA11" s="673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1024</v>
      </c>
      <c r="IZ12" s="674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940</v>
      </c>
      <c r="IZ13" s="674">
        <v>44964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9" t="s">
        <v>2203</v>
      </c>
      <c r="HK14" s="69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2407</v>
      </c>
      <c r="IW14" s="61"/>
      <c r="IX14" s="632" t="s">
        <v>2602</v>
      </c>
      <c r="IY14" s="275">
        <v>3000</v>
      </c>
      <c r="IZ14" s="674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1" t="s">
        <v>1521</v>
      </c>
      <c r="DP15" s="72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2673</v>
      </c>
      <c r="IU15" s="537">
        <v>14</v>
      </c>
      <c r="IV15" s="352" t="s">
        <v>2588</v>
      </c>
      <c r="IW15" s="61"/>
      <c r="IX15" s="535" t="s">
        <v>2505</v>
      </c>
      <c r="IY15" s="248">
        <v>65005</v>
      </c>
      <c r="IZ15" s="674">
        <v>44969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352" t="s">
        <v>2608</v>
      </c>
      <c r="IW16" s="61">
        <v>47.54</v>
      </c>
      <c r="IX16" s="632" t="s">
        <v>2597</v>
      </c>
      <c r="IY16" s="673">
        <v>4175</v>
      </c>
      <c r="IZ16" s="674">
        <v>44969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33" t="s">
        <v>2592</v>
      </c>
      <c r="IY17" s="628">
        <v>200</v>
      </c>
      <c r="IZ17" s="674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v>30</v>
      </c>
      <c r="IX18" s="635" t="s">
        <v>2491</v>
      </c>
      <c r="IY18" s="628">
        <v>2007</v>
      </c>
      <c r="IZ18" s="674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1" t="s">
        <v>1491</v>
      </c>
      <c r="DJ19" s="72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7" t="s">
        <v>515</v>
      </c>
      <c r="N22" s="737"/>
      <c r="Q22" s="169" t="s">
        <v>371</v>
      </c>
      <c r="S22" s="737" t="s">
        <v>515</v>
      </c>
      <c r="T22" s="73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63"/>
      <c r="IY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2" t="s">
        <v>1002</v>
      </c>
      <c r="N23" s="732"/>
      <c r="Q23" s="169" t="s">
        <v>375</v>
      </c>
      <c r="S23" s="732" t="s">
        <v>1002</v>
      </c>
      <c r="T23" s="732"/>
      <c r="W23" s="250" t="s">
        <v>1031</v>
      </c>
      <c r="X23" s="145">
        <v>0</v>
      </c>
      <c r="Y23" s="737" t="s">
        <v>515</v>
      </c>
      <c r="Z23" s="73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0" t="s">
        <v>2188</v>
      </c>
      <c r="HK23" s="69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0" t="s">
        <v>2188</v>
      </c>
      <c r="HW23" s="690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</f>
        <v>115.16</v>
      </c>
      <c r="IX23" s="642"/>
      <c r="IY23" s="642"/>
    </row>
    <row r="24" spans="1:261" x14ac:dyDescent="0.2">
      <c r="A24" s="737" t="s">
        <v>515</v>
      </c>
      <c r="B24" s="737"/>
      <c r="E24" s="167" t="s">
        <v>237</v>
      </c>
      <c r="F24" s="169"/>
      <c r="G24" s="737" t="s">
        <v>515</v>
      </c>
      <c r="H24" s="737"/>
      <c r="K24" s="250" t="s">
        <v>1031</v>
      </c>
      <c r="L24" s="145">
        <v>0</v>
      </c>
      <c r="M24" s="711"/>
      <c r="N24" s="711"/>
      <c r="Q24" s="169" t="s">
        <v>1072</v>
      </c>
      <c r="S24" s="711"/>
      <c r="T24" s="711"/>
      <c r="W24" s="250" t="s">
        <v>1039</v>
      </c>
      <c r="X24" s="210">
        <v>0</v>
      </c>
      <c r="Y24" s="732" t="s">
        <v>1002</v>
      </c>
      <c r="Z24" s="732"/>
      <c r="AC24"/>
      <c r="AE24" s="737" t="s">
        <v>515</v>
      </c>
      <c r="AF24" s="737"/>
      <c r="AI24"/>
      <c r="AK24" s="737" t="s">
        <v>515</v>
      </c>
      <c r="AL24" s="73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3" t="s">
        <v>1553</v>
      </c>
      <c r="EF24" s="72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">
      <c r="A25" s="732" t="s">
        <v>1002</v>
      </c>
      <c r="B25" s="732"/>
      <c r="E25" s="167" t="s">
        <v>139</v>
      </c>
      <c r="F25" s="169"/>
      <c r="G25" s="732" t="s">
        <v>1002</v>
      </c>
      <c r="H25" s="732"/>
      <c r="K25" s="250" t="s">
        <v>1039</v>
      </c>
      <c r="L25" s="210">
        <v>0</v>
      </c>
      <c r="M25" s="711"/>
      <c r="N25" s="711"/>
      <c r="Q25" s="250" t="s">
        <v>1041</v>
      </c>
      <c r="R25" s="145">
        <v>0</v>
      </c>
      <c r="S25" s="711"/>
      <c r="T25" s="711"/>
      <c r="W25" s="250" t="s">
        <v>1066</v>
      </c>
      <c r="X25" s="145">
        <v>910.17</v>
      </c>
      <c r="Y25" s="711"/>
      <c r="Z25" s="711"/>
      <c r="AC25" s="255" t="s">
        <v>1099</v>
      </c>
      <c r="AD25" s="145">
        <v>90</v>
      </c>
      <c r="AE25" s="732" t="s">
        <v>1002</v>
      </c>
      <c r="AF25" s="732"/>
      <c r="AI25" s="252" t="s">
        <v>1117</v>
      </c>
      <c r="AJ25" s="145">
        <v>30</v>
      </c>
      <c r="AK25" s="732" t="s">
        <v>1002</v>
      </c>
      <c r="AL25" s="73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2"/>
      <c r="BH25" s="732"/>
      <c r="BK25" s="273" t="s">
        <v>1239</v>
      </c>
      <c r="BL25" s="210">
        <v>48.54</v>
      </c>
      <c r="BM25" s="732"/>
      <c r="BN25" s="732"/>
      <c r="BQ25" s="273" t="s">
        <v>1067</v>
      </c>
      <c r="BR25" s="210">
        <v>50.15</v>
      </c>
      <c r="BS25" s="732" t="s">
        <v>1262</v>
      </c>
      <c r="BT25" s="732"/>
      <c r="BW25" s="273" t="s">
        <v>1067</v>
      </c>
      <c r="BX25" s="210">
        <v>48.54</v>
      </c>
      <c r="BY25" s="732"/>
      <c r="BZ25" s="732"/>
      <c r="CC25" s="273" t="s">
        <v>1067</v>
      </c>
      <c r="CD25" s="210">
        <v>142.91</v>
      </c>
      <c r="CE25" s="732"/>
      <c r="CF25" s="732"/>
      <c r="CI25" s="273" t="s">
        <v>1329</v>
      </c>
      <c r="CJ25" s="210">
        <v>35.049999999999997</v>
      </c>
      <c r="CK25" s="711"/>
      <c r="CL25" s="711"/>
      <c r="CO25" s="273" t="s">
        <v>1303</v>
      </c>
      <c r="CP25" s="210">
        <v>153.41</v>
      </c>
      <c r="CQ25" s="711" t="s">
        <v>1344</v>
      </c>
      <c r="CR25" s="71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0" t="s">
        <v>2188</v>
      </c>
      <c r="IC25" s="690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549"/>
      <c r="IY25" s="643"/>
    </row>
    <row r="26" spans="1:261" x14ac:dyDescent="0.2">
      <c r="A26" s="711"/>
      <c r="B26" s="711"/>
      <c r="E26" s="203" t="s">
        <v>368</v>
      </c>
      <c r="F26" s="173"/>
      <c r="G26" s="711"/>
      <c r="H26" s="711"/>
      <c r="K26" s="250" t="s">
        <v>1030</v>
      </c>
      <c r="L26" s="145">
        <f>910+40</f>
        <v>950</v>
      </c>
      <c r="M26" s="711"/>
      <c r="N26" s="711"/>
      <c r="Q26" s="250" t="s">
        <v>1038</v>
      </c>
      <c r="R26" s="145">
        <v>0</v>
      </c>
      <c r="S26" s="711"/>
      <c r="T26" s="711"/>
      <c r="W26" s="146" t="s">
        <v>1101</v>
      </c>
      <c r="X26" s="145">
        <v>110.58</v>
      </c>
      <c r="Y26" s="711"/>
      <c r="Z26" s="711"/>
      <c r="AE26" s="711"/>
      <c r="AF26" s="711"/>
      <c r="AK26" s="711"/>
      <c r="AL26" s="71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1"/>
      <c r="AX26" s="711"/>
      <c r="AY26" s="146"/>
      <c r="AZ26" s="210"/>
      <c r="BA26" s="711"/>
      <c r="BB26" s="711"/>
      <c r="BE26" s="146" t="s">
        <v>1212</v>
      </c>
      <c r="BF26" s="210">
        <f>6.5*2</f>
        <v>13</v>
      </c>
      <c r="BG26" s="711"/>
      <c r="BH26" s="711"/>
      <c r="BK26" s="273" t="s">
        <v>1212</v>
      </c>
      <c r="BL26" s="210">
        <f>6.5*2</f>
        <v>13</v>
      </c>
      <c r="BM26" s="711"/>
      <c r="BN26" s="711"/>
      <c r="BQ26" s="273" t="s">
        <v>1212</v>
      </c>
      <c r="BR26" s="210">
        <v>13</v>
      </c>
      <c r="BS26" s="711"/>
      <c r="BT26" s="711"/>
      <c r="BW26" s="273" t="s">
        <v>1212</v>
      </c>
      <c r="BX26" s="210">
        <v>13</v>
      </c>
      <c r="BY26" s="711"/>
      <c r="BZ26" s="711"/>
      <c r="CC26" s="273" t="s">
        <v>1212</v>
      </c>
      <c r="CD26" s="210">
        <v>13</v>
      </c>
      <c r="CE26" s="711"/>
      <c r="CF26" s="71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8" t="s">
        <v>1553</v>
      </c>
      <c r="DZ26" s="729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3" t="s">
        <v>1553</v>
      </c>
      <c r="ES26" s="723"/>
      <c r="ET26" s="1" t="s">
        <v>1720</v>
      </c>
      <c r="EU26" s="279">
        <v>20000</v>
      </c>
      <c r="EW26" s="72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0" t="s">
        <v>2188</v>
      </c>
      <c r="IU26" s="690"/>
      <c r="IV26" s="344" t="s">
        <v>2676</v>
      </c>
      <c r="IW26" s="61">
        <v>42.51</v>
      </c>
      <c r="IX26" s="634"/>
    </row>
    <row r="27" spans="1:261" x14ac:dyDescent="0.2">
      <c r="A27" s="711"/>
      <c r="B27" s="711"/>
      <c r="F27" s="199"/>
      <c r="G27" s="711"/>
      <c r="H27" s="711"/>
      <c r="K27"/>
      <c r="M27" s="733" t="s">
        <v>514</v>
      </c>
      <c r="N27" s="733"/>
      <c r="Q27" s="250" t="s">
        <v>1031</v>
      </c>
      <c r="R27" s="145">
        <v>0</v>
      </c>
      <c r="S27" s="733" t="s">
        <v>514</v>
      </c>
      <c r="T27" s="733"/>
      <c r="W27" s="146" t="s">
        <v>1067</v>
      </c>
      <c r="X27" s="145">
        <v>60.75</v>
      </c>
      <c r="Y27" s="711"/>
      <c r="Z27" s="711"/>
      <c r="AC27" s="224" t="s">
        <v>1108</v>
      </c>
      <c r="AD27" s="224"/>
      <c r="AE27" s="733" t="s">
        <v>514</v>
      </c>
      <c r="AF27" s="73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3" t="s">
        <v>1553</v>
      </c>
      <c r="EY27" s="72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0" t="s">
        <v>2188</v>
      </c>
      <c r="HQ27" s="69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3900.02</v>
      </c>
      <c r="IV27" s="344" t="s">
        <v>2697</v>
      </c>
      <c r="IW27" s="61">
        <v>45.98</v>
      </c>
      <c r="IX27" s="628" t="s">
        <v>514</v>
      </c>
    </row>
    <row r="28" spans="1:261" x14ac:dyDescent="0.2">
      <c r="A28" s="711"/>
      <c r="B28" s="711"/>
      <c r="E28" s="198" t="s">
        <v>366</v>
      </c>
      <c r="F28" s="199"/>
      <c r="G28" s="711"/>
      <c r="H28" s="711"/>
      <c r="K28" s="146" t="s">
        <v>1029</v>
      </c>
      <c r="L28" s="145">
        <f>60</f>
        <v>60</v>
      </c>
      <c r="M28" s="733" t="s">
        <v>1004</v>
      </c>
      <c r="N28" s="733"/>
      <c r="Q28" s="250" t="s">
        <v>1089</v>
      </c>
      <c r="R28" s="210">
        <v>200</v>
      </c>
      <c r="S28" s="733" t="s">
        <v>1004</v>
      </c>
      <c r="T28" s="733"/>
      <c r="W28" s="146" t="s">
        <v>1028</v>
      </c>
      <c r="X28" s="145">
        <v>61.35</v>
      </c>
      <c r="Y28" s="733" t="s">
        <v>514</v>
      </c>
      <c r="Z28" s="733"/>
      <c r="AC28" s="224" t="s">
        <v>1104</v>
      </c>
      <c r="AD28" s="224">
        <f>53+207+63</f>
        <v>323</v>
      </c>
      <c r="AE28" s="733" t="s">
        <v>1004</v>
      </c>
      <c r="AF28" s="73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3" t="s">
        <v>1764</v>
      </c>
      <c r="FE28" s="72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2701</v>
      </c>
      <c r="IW28" s="61">
        <v>45.2</v>
      </c>
      <c r="IX28" s="9" t="s">
        <v>1883</v>
      </c>
    </row>
    <row r="29" spans="1:261" x14ac:dyDescent="0.2">
      <c r="A29" s="733" t="s">
        <v>514</v>
      </c>
      <c r="B29" s="733"/>
      <c r="E29" s="198" t="s">
        <v>282</v>
      </c>
      <c r="F29" s="199"/>
      <c r="G29" s="733" t="s">
        <v>514</v>
      </c>
      <c r="H29" s="733"/>
      <c r="K29" s="146" t="s">
        <v>1028</v>
      </c>
      <c r="L29" s="145">
        <v>0</v>
      </c>
      <c r="M29" s="735" t="s">
        <v>93</v>
      </c>
      <c r="N29" s="735"/>
      <c r="Q29" s="250" t="s">
        <v>1066</v>
      </c>
      <c r="R29" s="145">
        <v>0</v>
      </c>
      <c r="S29" s="735" t="s">
        <v>93</v>
      </c>
      <c r="T29" s="735"/>
      <c r="W29" s="146" t="s">
        <v>1027</v>
      </c>
      <c r="X29" s="145">
        <v>64</v>
      </c>
      <c r="Y29" s="733" t="s">
        <v>1004</v>
      </c>
      <c r="Z29" s="733"/>
      <c r="AC29" s="224" t="s">
        <v>1105</v>
      </c>
      <c r="AD29" s="224">
        <f>63+46</f>
        <v>109</v>
      </c>
      <c r="AE29" s="735" t="s">
        <v>93</v>
      </c>
      <c r="AF29" s="73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3" t="s">
        <v>1553</v>
      </c>
      <c r="EM29" s="72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93</v>
      </c>
      <c r="JA29" s="628"/>
    </row>
    <row r="30" spans="1:261" x14ac:dyDescent="0.2">
      <c r="A30" s="733" t="s">
        <v>1004</v>
      </c>
      <c r="B30" s="733"/>
      <c r="E30" s="198" t="s">
        <v>378</v>
      </c>
      <c r="F30" s="199"/>
      <c r="G30" s="733" t="s">
        <v>1004</v>
      </c>
      <c r="H30" s="733"/>
      <c r="K30" s="146" t="s">
        <v>1027</v>
      </c>
      <c r="L30" s="145">
        <v>64</v>
      </c>
      <c r="M30" s="711" t="s">
        <v>391</v>
      </c>
      <c r="N30" s="711"/>
      <c r="Q30"/>
      <c r="S30" s="711" t="s">
        <v>391</v>
      </c>
      <c r="T30" s="711"/>
      <c r="W30" s="146" t="s">
        <v>1026</v>
      </c>
      <c r="X30" s="145">
        <v>100.01</v>
      </c>
      <c r="Y30" s="735" t="s">
        <v>93</v>
      </c>
      <c r="Z30" s="735"/>
      <c r="AC30" s="145" t="s">
        <v>1103</v>
      </c>
      <c r="AD30" s="145">
        <v>65</v>
      </c>
      <c r="AE30" s="711" t="s">
        <v>391</v>
      </c>
      <c r="AF30" s="71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3" t="s">
        <v>1764</v>
      </c>
      <c r="FK30" s="72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344"/>
      <c r="IW30" s="61"/>
      <c r="IX30" s="628" t="s">
        <v>2418</v>
      </c>
      <c r="JA30" s="628"/>
    </row>
    <row r="31" spans="1:261" ht="12.75" customHeight="1" x14ac:dyDescent="0.2">
      <c r="A31" s="735" t="s">
        <v>93</v>
      </c>
      <c r="B31" s="735"/>
      <c r="E31" s="198" t="s">
        <v>1019</v>
      </c>
      <c r="F31" s="173"/>
      <c r="G31" s="735" t="s">
        <v>93</v>
      </c>
      <c r="H31" s="735"/>
      <c r="K31" s="146" t="s">
        <v>1026</v>
      </c>
      <c r="L31" s="145">
        <v>50.01</v>
      </c>
      <c r="M31" s="736" t="s">
        <v>1013</v>
      </c>
      <c r="N31" s="736"/>
      <c r="Q31" s="146" t="s">
        <v>1068</v>
      </c>
      <c r="R31" s="145">
        <v>26</v>
      </c>
      <c r="S31" s="736" t="s">
        <v>1013</v>
      </c>
      <c r="T31" s="736"/>
      <c r="W31"/>
      <c r="Y31" s="711" t="s">
        <v>391</v>
      </c>
      <c r="Z31" s="711"/>
      <c r="AC31" s="145" t="s">
        <v>1106</v>
      </c>
      <c r="AD31" s="145">
        <v>10</v>
      </c>
      <c r="AE31" s="736" t="s">
        <v>1013</v>
      </c>
      <c r="AF31" s="736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311.72000000000003</v>
      </c>
      <c r="IV31" s="628" t="s">
        <v>2515</v>
      </c>
      <c r="IW31" s="78">
        <f>2+59+11+23</f>
        <v>95</v>
      </c>
      <c r="IX31" s="628" t="s">
        <v>1691</v>
      </c>
      <c r="JA31" s="628"/>
    </row>
    <row r="32" spans="1:261" x14ac:dyDescent="0.2">
      <c r="A32" s="711" t="s">
        <v>391</v>
      </c>
      <c r="B32" s="711"/>
      <c r="E32" s="173"/>
      <c r="F32" s="173"/>
      <c r="G32" s="711" t="s">
        <v>391</v>
      </c>
      <c r="H32" s="711"/>
      <c r="K32"/>
      <c r="M32" s="732" t="s">
        <v>243</v>
      </c>
      <c r="N32" s="732"/>
      <c r="Q32" s="146" t="s">
        <v>1067</v>
      </c>
      <c r="R32" s="145">
        <v>55</v>
      </c>
      <c r="S32" s="732" t="s">
        <v>243</v>
      </c>
      <c r="T32" s="732"/>
      <c r="W32" s="249" t="s">
        <v>1088</v>
      </c>
      <c r="X32" s="249">
        <v>0</v>
      </c>
      <c r="Y32" s="736" t="s">
        <v>1013</v>
      </c>
      <c r="Z32" s="736"/>
      <c r="AE32" s="732" t="s">
        <v>243</v>
      </c>
      <c r="AF32" s="73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0" t="s">
        <v>1455</v>
      </c>
      <c r="DP32" s="72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9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0" t="s">
        <v>2188</v>
      </c>
      <c r="IO32" s="690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SUM(IW24:IW30)</f>
        <v>268.39</v>
      </c>
      <c r="IV32" s="9" t="s">
        <v>2214</v>
      </c>
      <c r="IW32" s="580">
        <f>70+106+167+164</f>
        <v>507</v>
      </c>
      <c r="IX32" s="628" t="s">
        <v>1050</v>
      </c>
    </row>
    <row r="33" spans="1:257" x14ac:dyDescent="0.2">
      <c r="A33" s="736" t="s">
        <v>1013</v>
      </c>
      <c r="B33" s="736"/>
      <c r="C33" s="3"/>
      <c r="D33" s="3"/>
      <c r="E33" s="253"/>
      <c r="F33" s="253"/>
      <c r="G33" s="736" t="s">
        <v>1013</v>
      </c>
      <c r="H33" s="736"/>
      <c r="K33" s="249" t="s">
        <v>1033</v>
      </c>
      <c r="L33" s="249"/>
      <c r="M33" s="734" t="s">
        <v>1050</v>
      </c>
      <c r="N33" s="734"/>
      <c r="Q33" s="146" t="s">
        <v>1028</v>
      </c>
      <c r="R33" s="145">
        <v>77.239999999999995</v>
      </c>
      <c r="S33" s="734" t="s">
        <v>1050</v>
      </c>
      <c r="T33" s="734"/>
      <c r="Y33" s="732" t="s">
        <v>243</v>
      </c>
      <c r="Z33" s="732"/>
      <c r="AC33" s="202" t="s">
        <v>1024</v>
      </c>
      <c r="AD33" s="145">
        <v>350</v>
      </c>
      <c r="AE33" s="734" t="s">
        <v>1050</v>
      </c>
      <c r="AF33" s="73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0" t="s">
        <v>1428</v>
      </c>
      <c r="DB33" s="73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5">
        <v>24.9</v>
      </c>
      <c r="IW33" s="580" t="s">
        <v>2700</v>
      </c>
    </row>
    <row r="34" spans="1:257" x14ac:dyDescent="0.2">
      <c r="A34" s="732" t="s">
        <v>243</v>
      </c>
      <c r="B34" s="732"/>
      <c r="E34" s="173"/>
      <c r="F34" s="173"/>
      <c r="G34" s="732" t="s">
        <v>243</v>
      </c>
      <c r="H34" s="73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4" t="s">
        <v>1050</v>
      </c>
      <c r="Z34" s="73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100</v>
      </c>
      <c r="IV34" s="399" t="s">
        <v>1428</v>
      </c>
      <c r="IW34" s="421">
        <f>IS19+IU34-IY17</f>
        <v>70</v>
      </c>
    </row>
    <row r="35" spans="1:257" ht="14.25" customHeight="1" x14ac:dyDescent="0.25">
      <c r="A35" s="738" t="s">
        <v>348</v>
      </c>
      <c r="B35" s="738"/>
      <c r="E35" s="190" t="s">
        <v>374</v>
      </c>
      <c r="F35" s="173"/>
      <c r="G35" s="738" t="s">
        <v>348</v>
      </c>
      <c r="H35" s="73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60</v>
      </c>
      <c r="IW36" s="589" t="s">
        <v>1845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5" t="s">
        <v>1553</v>
      </c>
      <c r="DT37" s="72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679" t="s">
        <v>2678</v>
      </c>
      <c r="IW38" s="578">
        <v>70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628">
        <v>8.67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0" t="s">
        <v>1455</v>
      </c>
      <c r="DJ40" s="72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0" t="s">
        <v>2188</v>
      </c>
      <c r="II40" s="69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2647</v>
      </c>
      <c r="IW40" s="579">
        <v>23.08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2662</v>
      </c>
      <c r="IW41" s="579">
        <v>6.37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104.35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8" t="s">
        <v>2354</v>
      </c>
      <c r="HY43" s="668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51.81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8"/>
      <c r="HY44" s="668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2677</v>
      </c>
      <c r="IW44" s="579">
        <v>28.77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0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9" t="s">
        <v>2110</v>
      </c>
      <c r="GZ47" s="367" t="s">
        <v>2128</v>
      </c>
      <c r="HA47" s="6">
        <v>6</v>
      </c>
      <c r="HX47" s="671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9"/>
      <c r="GZ48" t="s">
        <v>2104</v>
      </c>
      <c r="HA48" s="215">
        <v>670.00099999999998</v>
      </c>
      <c r="HX48" s="670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636"/>
      <c r="IW48" s="638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9"/>
      <c r="GZ49" s="215" t="s">
        <v>2135</v>
      </c>
      <c r="HX49" s="671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9"/>
      <c r="GZ50" t="s">
        <v>2103</v>
      </c>
      <c r="HA50" s="6">
        <v>50.000999999999998</v>
      </c>
      <c r="HF50" s="1"/>
      <c r="HX50" s="671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1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1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63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0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1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2023-02-13T16:12:31Z</dcterms:modified>
</cp:coreProperties>
</file>