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23" i="32" l="1"/>
  <c r="JI10" i="32"/>
  <c r="JI29" i="32" l="1"/>
  <c r="JK15" i="32" l="1"/>
  <c r="JI34" i="32" l="1"/>
  <c r="JG2" i="32" l="1"/>
  <c r="JI21" i="32"/>
  <c r="JI20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4" i="32" l="1"/>
  <c r="JC21" i="32" l="1"/>
  <c r="JG29" i="32" l="1"/>
  <c r="JG28" i="32"/>
  <c r="JI36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<sst xmlns="http://schemas.openxmlformats.org/spreadsheetml/2006/main" count="7011" uniqueCount="2811">
  <si>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</si>
  <si>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</si>
  <si>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</si>
  <si>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</si>
  <si>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</si>
  <si>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</si>
  <si>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</si>
  <si>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</si>
  <si>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</si>
  <si>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</si>
  <si>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</si>
  <si>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</si>
  <si>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</si>
  <si>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</si>
  <si>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</si>
  <si>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</si>
  <si>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</si>
  <si>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</si>
  <si>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</si>
  <si>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</si>
  <si>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</si>
  <si>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</si>
  <si>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</si>
  <si>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</si>
  <si>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</si>
  <si>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</si>
  <si>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</si>
  <si>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</si>
  <si>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</si>
  <si>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</si>
  <si>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</si>
  <si>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</si>
  <si>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</si>
  <si>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</si>
  <si>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</si>
  <si>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</si>
  <si>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</si>
  <si>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</si>
  <si>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</si>
  <si>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</si>
  <si>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</si>
  <si>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</si>
  <si>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</si>
  <si>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</si>
  <si>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</si>
  <si>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</si>
  <si>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</si>
  <si>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</si>
  <si>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</si>
  <si>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</si>
  <si>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</si>
  <si>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</si>
  <si>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</si>
  <si>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</si>
  <si>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</si>
  <si>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</si>
  <si>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</si>
  <si>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</si>
  <si>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</si>
  <si>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</si>
  <si>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</si>
  <si>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</si>
  <si>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</si>
  <si>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</si>
  <si>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</si>
  <si>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</si>
  <si>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</si>
  <si>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</si>
  <si>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</si>
  <si>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</si>
  <si>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</si>
  <si>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</si>
  <si>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</si>
  <si>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</si>
  <si>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</si>
  <si>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</si>
  <si>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</si>
  <si>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</si>
  <si>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</si>
  <si>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</si>
  <si>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</si>
  <si>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</si>
  <si>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</si>
  <si>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</si>
  <si>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</si>
  <si>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</si>
  <si>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</si>
  <si>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</si>
  <si>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</si>
  <si>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</si>
  <si>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</si>
  <si>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</si>
  <si>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</si>
  <si>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</si>
  <si>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</si>
  <si>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</si>
  <si>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</si>
  <si>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</si>
  <si>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</si>
  <si>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</si>
  <si>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</si>
  <si>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</si>
  <si>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</si>
  <si>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</si>
  <si>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</si>
  <si>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</si>
  <si>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</si>
  <si>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</si>
  <si>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</si>
  <si>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</si>
  <si>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</si>
  <si>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</si>
  <si>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</si>
  <si>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</si>
  <si>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</si>
  <si>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</si>
  <si>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</si>
  <si>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</si>
  <si>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</si>
  <si>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</si>
  <si>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</si>
  <si>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</si>
  <si>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</si>
  <si>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</si>
  <si>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</si>
  <si>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</si>
  <si>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</si>
  <si>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</si>
  <si>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</si>
  <si>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</si>
  <si>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</si>
  <si>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</si>
  <si>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</si>
  <si>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</si>
  <si>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</si>
  <si>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</si>
  <si>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</si>
  <si>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</si>
  <si>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</si>
  <si>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</si>
  <si>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</si>
  <si>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</si>
  <si>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</si>
  <si>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</si>
  <si>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</si>
  <si>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</si>
  <si>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</si>
  <si>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</si>
  <si>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</si>
  <si>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</si>
  <si>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</si>
  <si>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</si>
  <si>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</si>
  <si>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</si>
  <si>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</si>
  <si>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</si>
  <si>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</si>
  <si>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</si>
  <si>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</si>
  <si>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</si>
  <si>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</si>
  <si>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</si>
  <si>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</si>
  <si>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</si>
  <si>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</si>
  <si>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</si>
  <si>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</si>
  <si>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</si>
  <si>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</si>
  <si>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</si>
  <si>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</si>
  <si>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</si>
  <si>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</si>
  <si>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</si>
  <si>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</si>
  <si>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</si>
  <si>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</si>
  <si>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</si>
  <si>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</si>
  <si>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</si>
  <si>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</si>
  <si>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</si>
  <si>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</si>
  <si>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</si>
  <si>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</si>
  <si>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</si>
  <si>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</si>
  <si>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</si>
  <si>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</si>
  <si>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</si>
  <si>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</si>
  <si>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</si>
  <si>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</si>
  <si>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</si>
  <si>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</si>
  <si>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</si>
  <si>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</si>
  <si>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</si>
  <si>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</si>
  <si>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</si>
  <si>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</si>
  <si>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</si>
  <si>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</si>
  <si>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</si>
  <si>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</si>
  <si>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</si>
  <si>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</si>
  <si>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</si>
  <si>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</si>
  <si>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</si>
  <si>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</si>
  <si>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</si>
  <si>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</si>
  <si>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</si>
  <si>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</si>
  <si>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</si>
  <si>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</si>
  <si>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</si>
  <si>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</si>
  <si>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</si>
  <si>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</si>
  <si>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</si>
  <si>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</si>
  <si>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</si>
  <si>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</si>
  <si>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</si>
  <si>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</si>
  <si>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</si>
  <si>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</si>
  <si>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</si>
  <si>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</si>
  <si>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</si>
  <si>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</si>
  <si>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</si>
  <si>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</si>
  <si>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</si>
  <si>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</si>
  <si>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</si>
  <si>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</si>
  <si>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</si>
  <si>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</si>
  <si>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</si>
  <si>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</si>
  <si>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</si>
  <si>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</si>
  <si>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</si>
  <si>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</si>
  <si>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</si>
  <si>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</si>
  <si>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</si>
  <si>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</si>
  <si>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</si>
  <si>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</si>
  <si>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</si>
  <si>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</si>
  <si>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</si>
  <si>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</si>
  <si>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</si>
  <si>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</si>
  <si>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</si>
  <si>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</si>
  <si>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</si>
  <si>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</si>
  <si>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</si>
  <si>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</si>
  <si>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</si>
  <si>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</si>
  <si>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</si>
  <si>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</si>
  <si>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</si>
  <si>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</si>
  <si>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</si>
  <si>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</si>
  <si>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</si>
  <si>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</si>
  <si>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</si>
  <si>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</si>
  <si>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</si>
  <si>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</si>
  <si>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</si>
  <si>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</si>
  <si>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</si>
  <si>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</si>
  <si>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</si>
  <si>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</si>
  <si>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</si>
  <si>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</si>
  <si>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</si>
  <si>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</si>
  <si>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</si>
  <si>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</si>
  <si>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</si>
  <si>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</si>
  <si>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</si>
  <si>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</si>
  <si>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</si>
  <si>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</si>
  <si>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</si>
  <si>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</si>
  <si>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</si>
  <si>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</si>
  <si>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</si>
  <si>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</si>
  <si>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</si>
  <si>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</si>
  <si>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</si>
  <si>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</si>
  <si>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</si>
  <si>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</si>
  <si>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</si>
  <si>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</si>
  <si>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</si>
  <si>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</si>
  <si>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</si>
  <si>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</si>
  <si>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</si>
  <si>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</si>
  <si>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</si>
  <si>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</si>
  <si>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</si>
  <si>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</si>
  <si>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</si>
  <si>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</si>
  <si>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</si>
  <si>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</si>
  <si>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</si>
  <si>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</si>
  <si>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</si>
  <si>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</si>
  <si>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</si>
  <si>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</si>
  <si>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</si>
  <si>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</si>
  <si>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</si>
  <si>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</si>
  <si>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</si>
  <si>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</si>
  <si>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</si>
  <si>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</si>
  <si>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</si>
  <si>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</si>
  <si>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</si>
  <si>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</si>
  <si>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</si>
  <si>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</si>
  <si>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</si>
  <si>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</si>
  <si>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</si>
  <si>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</si>
  <si>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</si>
  <si>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</si>
  <si>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</si>
  <si>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</si>
  <si>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</si>
  <si>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</si>
  <si>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</si>
  <si>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</si>
  <si>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</si>
  <si>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</si>
  <si>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</si>
  <si>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</si>
  <si>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</si>
  <si>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</si>
  <si>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</si>
  <si>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</si>
  <si>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</si>
  <si>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</si>
  <si>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</si>
  <si>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</si>
  <si>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</si>
  <si>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</si>
  <si>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</si>
  <si>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</si>
  <si>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</si>
  <si>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</si>
  <si>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</si>
  <si>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</si>
  <si>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</si>
  <si>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</si>
  <si>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</si>
  <si>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</si>
  <si>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</si>
  <si>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</si>
  <si>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</si>
  <si>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</si>
  <si>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</si>
  <si>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</si>
  <si>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</si>
  <si>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</si>
  <si>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</si>
  <si>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</si>
  <si>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</si>
  <si>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</si>
  <si>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</si>
  <si>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</si>
  <si>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</si>
  <si>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</si>
  <si>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</si>
  <si>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</si>
  <si>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</si>
  <si>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</si>
  <si>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</si>
  <si>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</si>
  <si>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</si>
  <si>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</si>
  <si>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</si>
  <si>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</si>
  <si>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</si>
  <si>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</si>
  <si>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</si>
  <si>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</si>
  <si>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</si>
  <si>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</si>
  <si>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</si>
  <si>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</si>
  <si>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</si>
  <si>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</si>
  <si>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</si>
  <si>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</si>
  <si>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</si>
  <si>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</si>
  <si>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</si>
  <si>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</si>
  <si>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</si>
  <si>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</si>
  <si>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</si>
  <si>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</si>
  <si>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</si>
  <si>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</si>
  <si>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</si>
  <si>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</si>
  <si>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</si>
  <si>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</si>
  <si>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</si>
  <si>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</si>
  <si>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</si>
  <si>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</si>
  <si>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</si>
  <si>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</si>
  <si>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</si>
  <si>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</si>
  <si>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</si>
  <si>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</si>
  <si>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</si>
  <si>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</si>
  <si>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</si>
  <si>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</si>
  <si>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</si>
  <si>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</si>
  <si>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</si>
  <si>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</si>
  <si>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</si>
  <si>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</si>
  <si>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</si>
  <si>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</si>
  <si>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</si>
  <si>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</si>
  <si>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</si>
  <si>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</si>
  <si>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</si>
  <si>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</si>
  <si>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</si>
  <si>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</si>
  <si>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</si>
  <si>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</si>
  <si>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</si>
  <si>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</si>
  <si>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</si>
  <si>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</si>
  <si>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</si>
  <si>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</si>
  <si>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</si>
  <si>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</si>
  <si>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</si>
  <si>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</si>
  <si>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</si>
  <si>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</si>
  <si>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</si>
  <si>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</si>
  <si>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</si>
  <si>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</si>
  <si>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</si>
  <si>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</si>
  <si>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</si>
  <si>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</si>
  <si>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</si>
  <si>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</si>
  <si>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</si>
  <si>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</si>
  <si>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</si>
  <si>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</si>
  <si>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</si>
  <si>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</si>
  <si>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</si>
  <si>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</si>
  <si>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</si>
  <si>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</si>
  <si>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</si>
  <si>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</si>
  <si>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</si>
  <si>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</si>
  <si>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</si>
  <si>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</si>
  <si>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</si>
  <si>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</si>
  <si>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</si>
  <si>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</si>
  <si>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</si>
  <si>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</si>
  <si>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</si>
  <si>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</si>
  <si>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</si>
  <si>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</si>
  <si>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</si>
  <si>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</si>
  <si>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</si>
  <si>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</si>
  <si>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</si>
  <si>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</si>
  <si>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</si>
  <si>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</si>
  <si>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</si>
  <si>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</si>
  <si>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</si>
  <si>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</si>
  <si>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</si>
  <si>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</si>
  <si>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</si>
  <si>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</si>
  <si>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</si>
  <si>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</si>
  <si>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</si>
  <si>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</si>
  <si>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</si>
  <si>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</si>
  <si>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</si>
  <si>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</si>
  <si>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</si>
  <si>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</si>
  <si>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</si>
  <si>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</si>
  <si>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</si>
  <si>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</si>
  <si>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</si>
  <si>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</si>
  <si>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</si>
  <si>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</si>
  <si>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</si>
  <si>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</si>
  <si>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</si>
  <si>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</si>
  <si>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</si>
  <si>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</si>
  <si>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</si>
  <si>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</si>
  <si>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</si>
  <si>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</si>
  <si>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</si>
  <si>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</si>
  <si>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</si>
  <si>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</si>
  <si>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</si>
  <si>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</si>
  <si>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</si>
  <si>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</si>
  <si>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</si>
  <si>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</si>
  <si>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</si>
  <si>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</si>
  <si>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</si>
  <si>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</si>
  <si>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</si>
  <si>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</si>
  <si>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</si>
  <si>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</si>
  <si>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</si>
  <si>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</si>
  <si>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</si>
  <si>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</si>
  <si>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</si>
  <si>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</si>
  <si>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</si>
  <si>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</si>
  <si>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</si>
  <si>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</si>
  <si>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</si>
  <si>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</si>
  <si>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</si>
  <si>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</si>
  <si>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</si>
  <si>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</si>
  <si>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</si>
  <si>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</si>
  <si>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</si>
  <si>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</si>
  <si>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</si>
  <si>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</si>
  <si>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</si>
  <si>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</si>
  <si>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</si>
  <si>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</si>
  <si>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</si>
  <si>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</si>
  <si>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</si>
  <si>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</si>
  <si>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</si>
  <si>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</si>
  <si>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</si>
  <si>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</si>
  <si>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</si>
  <si>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</si>
  <si>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</si>
  <si>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</si>
  <si>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</si>
  <si>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</si>
  <si>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</si>
  <si>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</si>
  <si>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</si>
  <si>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</si>
  <si>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</si>
  <si>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</si>
  <si>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</si>
  <si>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</si>
  <si>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</si>
  <si>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</si>
  <si>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</si>
  <si>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</si>
  <si>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</si>
  <si>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</si>
  <si>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</si>
  <si>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</si>
  <si>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</si>
  <si>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</si>
  <si>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</si>
  <si>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</si>
  <si>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</si>
  <si>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</si>
  <si>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</si>
  <si>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</si>
  <si>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</si>
  <si>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</si>
  <si>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</si>
  <si>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</si>
  <si>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</si>
  <si>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</si>
  <si>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</si>
  <si>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</si>
  <si>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</si>
  <si>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</si>
  <si>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</si>
  <si>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</si>
  <si>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</si>
  <si>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</si>
  <si>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</si>
  <si>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</si>
  <si>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</si>
  <si>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</si>
  <si>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</si>
  <si>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</si>
  <si>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</si>
  <si>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</si>
  <si>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</si>
  <si>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</si>
  <si>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</si>
  <si>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</si>
  <si>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</si>
  <si>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</si>
  <si>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</si>
  <si>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</si>
  <si>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</si>
  <si>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</si>
  <si>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</si>
  <si>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</si>
  <si>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</si>
  <si>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</si>
  <si>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</si>
  <si>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</si>
  <si>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</si>
  <si>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</si>
  <si>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</si>
  <si>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</si>
  <si>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</si>
  <si>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</si>
  <si>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</si>
  <si>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</si>
  <si>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</si>
  <si>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</si>
  <si>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</si>
  <si>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</si>
  <si>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</si>
  <si>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</si>
  <si>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</si>
  <si>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</si>
  <si>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</si>
  <si>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</si>
  <si>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</si>
  <si>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</si>
  <si>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</si>
  <si>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</si>
  <si>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</si>
  <si>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</si>
  <si>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</si>
  <si>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</si>
  <si>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</si>
  <si>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</si>
  <si>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</si>
  <si>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</si>
  <si>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</si>
  <si>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</si>
  <si>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</si>
  <si>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</si>
  <si>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</si>
  <si>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</si>
  <si>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</si>
  <si>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</si>
  <si>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</si>
  <si>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</si>
  <si>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</si>
  <si>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</si>
  <si>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</si>
  <si>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</si>
  <si>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</si>
  <si>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</si>
  <si>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</si>
  <si>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</si>
  <si>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</si>
  <si>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</si>
  <si>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</si>
  <si>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</si>
  <si>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</si>
  <si>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</si>
  <si>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</si>
  <si>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</si>
  <si>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</si>
  <si>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</si>
  <si>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</si>
  <si>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</si>
  <si>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</si>
  <si>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</si>
  <si>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</si>
  <si>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</si>
  <si>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</si>
  <si>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</si>
  <si>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</si>
  <si>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</si>
  <si>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</si>
  <si>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</si>
  <si>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</si>
  <si>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</si>
  <si>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</si>
  <si>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</si>
  <si>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</si>
  <si>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</si>
  <si>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</si>
  <si>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</si>
  <si>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</si>
  <si>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</si>
  <si>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</si>
  <si>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</si>
  <si>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</si>
  <si>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</si>
  <si>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</si>
  <si>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</si>
  <si>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</si>
  <si>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</si>
  <si>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</si>
  <si>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</si>
  <si>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</si>
  <si>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</si>
  <si>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</si>
  <si>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</si>
  <si>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</si>
  <si>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</si>
  <si>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</si>
  <si>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</si>
  <si>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</si>
  <si>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</si>
  <si>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</si>
  <si>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</si>
  <si>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</si>
  <si>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</si>
  <si>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</si>
  <si>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</si>
  <si>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</si>
  <si>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</si>
  <si>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</si>
  <si>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</si>
  <si>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</si>
  <si>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</si>
  <si>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</si>
  <si>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</si>
  <si>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</si>
  <si>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</si>
  <si>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</si>
  <si>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</si>
  <si>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</si>
  <si>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</si>
  <si>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</si>
  <si>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</si>
  <si>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</si>
  <si>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</si>
  <si>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</si>
  <si>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</si>
  <si>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</si>
  <si>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</si>
  <si>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</si>
  <si>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</si>
  <si>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</si>
  <si>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</si>
  <si>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</si>
  <si>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</si>
  <si>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</si>
  <si>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</si>
  <si>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</si>
  <si>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</si>
  <si>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</si>
  <si>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</si>
  <si>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</si>
  <si>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</si>
  <si>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</si>
  <si>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</si>
  <si>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</si>
  <si>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</si>
  <si>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</si>
  <si>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</si>
  <si>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</si>
  <si>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</si>
  <si>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</si>
  <si>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</si>
  <si>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</si>
  <si>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</si>
  <si>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</si>
  <si>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</si>
  <si>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</si>
  <si>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</si>
  <si>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</si>
  <si>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</si>
  <si>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</si>
  <si>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</si>
  <si>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</si>
  <si>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</si>
  <si>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</si>
  <si>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</si>
  <si>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</si>
  <si>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</si>
  <si>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</si>
  <si>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</si>
  <si>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</si>
  <si>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</si>
  <si>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</si>
  <si>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</si>
  <si>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</si>
  <si>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</si>
  <si>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</si>
  <si>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</si>
  <si>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</si>
  <si>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</si>
  <si>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</si>
  <si>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</si>
  <si>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</si>
  <si>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</si>
  <si>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</si>
  <si>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</si>
  <si>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</si>
  <si>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</si>
  <si>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</si>
  <si>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</si>
  <si>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</si>
  <si>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</si>
  <si>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</si>
  <si>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</si>
  <si>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</si>
  <si>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</si>
  <si>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</si>
  <si>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</si>
  <si>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</si>
  <si>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</si>
  <si>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</si>
  <si>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</si>
  <si>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</si>
  <si>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</si>
  <si>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</si>
  <si>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</si>
  <si>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</si>
  <si>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</si>
  <si>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</si>
  <si>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</si>
  <si>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</si>
  <si>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</si>
  <si>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</si>
  <si>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</si>
  <si>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</si>
  <si>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</si>
  <si>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</si>
  <si>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</si>
  <si>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</si>
  <si>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</si>
  <si>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</si>
  <si>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</si>
  <si>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</si>
  <si>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</si>
  <si>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</si>
  <si>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</si>
  <si>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</si>
  <si>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</si>
  <si>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</si>
  <si>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</si>
  <si>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</si>
  <si>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</si>
  <si>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</si>
  <si>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</si>
  <si>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</si>
  <si>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</si>
  <si>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</si>
  <si>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</si>
  <si>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</si>
  <si>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</si>
  <si>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</si>
  <si>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</si>
  <si>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</si>
  <si>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</si>
  <si>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</si>
  <si>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</si>
  <si>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</si>
  <si>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</si>
  <si>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</si>
  <si>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</si>
  <si>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</si>
  <si>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</si>
  <si>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</si>
  <si>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</si>
  <si>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</si>
  <si>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</si>
  <si>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</si>
  <si>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</si>
  <si>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</si>
  <si>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</si>
  <si>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</si>
  <si>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</si>
  <si>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</si>
  <si>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</si>
  <si>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</si>
  <si>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</si>
  <si>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</si>
  <si>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</si>
  <si>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</si>
  <si>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</si>
  <si>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</si>
  <si>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</si>
  <si>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</si>
  <si>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</si>
  <si>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</si>
  <si>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</si>
  <si>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</si>
  <si>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</si>
  <si>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</si>
  <si>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</si>
  <si>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</si>
  <si>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</si>
  <si>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</si>
  <si>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</si>
  <si>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</si>
  <si>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</si>
  <si>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</si>
  <si>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</si>
  <si>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</si>
  <si>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</si>
  <si>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</si>
  <si>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</si>
  <si>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</si>
  <si>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</si>
  <si>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</si>
  <si>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</si>
  <si>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</si>
  <si>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</si>
  <si>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</si>
  <si>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</si>
  <si>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</si>
  <si>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</si>
  <si>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</si>
  <si>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</si>
  <si>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</si>
  <si>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</si>
  <si>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</si>
  <si>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</si>
  <si>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</si>
  <si>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</si>
  <si>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</si>
  <si>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</si>
  <si>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</si>
  <si>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</si>
  <si>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</si>
  <si>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</si>
  <si>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</si>
  <si>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</si>
  <si>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</si>
  <si>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</si>
  <si>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</si>
  <si>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</si>
  <si>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</si>
  <si>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</si>
  <si>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</si>
  <si>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</si>
  <si>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</si>
  <si>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</si>
  <si>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</si>
  <si>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</si>
  <si>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</si>
  <si>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</si>
  <si>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</si>
  <si>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</si>
  <si>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</si>
  <si>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</si>
  <si>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</si>
  <si>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</si>
  <si>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</si>
  <si>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</si>
  <si>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</si>
  <si>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</si>
  <si>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</si>
  <si>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</si>
  <si>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</si>
  <si>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</si>
  <si>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</si>
  <si>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</si>
  <si>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</si>
  <si>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</si>
  <si>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</si>
  <si>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</si>
  <si>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</si>
  <si>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</si>
  <si>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</si>
  <si>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</si>
  <si>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</si>
  <si>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</si>
  <si>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</si>
  <si>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</si>
  <si>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</si>
  <si>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</si>
  <si>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</si>
  <si>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</si>
  <si>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</si>
  <si>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</si>
  <si>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</si>
  <si>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</si>
  <si>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</si>
  <si>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</si>
  <si>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</si>
  <si>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</si>
  <si>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</si>
  <si>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</si>
  <si>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</si>
  <si>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</si>
  <si>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</si>
  <si>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</si>
  <si>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</si>
  <si>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</si>
  <si>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</si>
  <si>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</si>
  <si>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</si>
  <si>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</si>
  <si>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</si>
  <si>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</si>
  <si>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</si>
  <si>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</si>
  <si>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</si>
  <si>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</si>
  <si>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</si>
  <si>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</si>
  <si>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</si>
  <si>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</si>
  <si>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</si>
  <si>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</si>
  <si>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</si>
  <si>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</si>
  <si>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</si>
  <si>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</si>
  <si>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</si>
  <si>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</si>
  <si>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</si>
  <si>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</si>
  <si>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</si>
  <si>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</si>
  <si>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</si>
  <si>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</si>
  <si>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</si>
  <si>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</si>
  <si>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</si>
  <si>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</si>
  <si>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</si>
  <si>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</si>
  <si>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</si>
  <si>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</si>
  <si>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</si>
  <si>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</si>
  <si>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</si>
  <si>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</si>
  <si>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</si>
  <si>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</si>
  <si>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</si>
  <si>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</si>
  <si>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</si>
  <si>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</si>
  <si>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</si>
  <si>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</si>
  <si>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</si>
  <si>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</si>
  <si>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</si>
  <si>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</si>
  <si>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</si>
  <si>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</si>
  <si>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</si>
  <si>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</si>
  <si>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</si>
  <si>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</si>
  <si>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</si>
  <si>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</si>
  <si>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</si>
  <si>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</si>
  <si>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</si>
  <si>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</si>
  <si>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</si>
  <si>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</si>
  <si>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</si>
  <si>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</si>
  <si>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</si>
  <si>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</si>
  <si>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</si>
  <si>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</si>
  <si>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</si>
  <si>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</si>
  <si>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</si>
  <si>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</si>
  <si>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</si>
  <si>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</si>
  <si>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</si>
  <si>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</si>
  <si>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</si>
  <si>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</si>
  <si>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</si>
  <si>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</si>
  <si>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</si>
  <si>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</si>
  <si>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</si>
  <si>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</si>
  <si>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</si>
  <si>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</si>
  <si>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</si>
  <si>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</si>
  <si>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</si>
  <si>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</si>
  <si>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</si>
  <si>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</si>
  <si>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</si>
  <si>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</si>
  <si>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</si>
  <si>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</si>
  <si>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</si>
  <si>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</si>
  <si>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</si>
  <si>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</si>
  <si>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</si>
  <si>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</si>
  <si>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</si>
  <si>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</si>
  <si>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</si>
  <si>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</si>
  <si>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</si>
  <si>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</si>
  <si>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</si>
  <si>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</si>
  <si>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</si>
  <si>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</si>
  <si>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</si>
  <si>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</si>
  <si>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</si>
  <si>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</si>
  <si>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</si>
  <si>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</si>
  <si>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</si>
  <si>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</si>
  <si>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</si>
  <si>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</si>
  <si>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</si>
  <si>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</si>
  <si>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</si>
  <si>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</si>
  <si>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</si>
  <si>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</si>
  <si>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</si>
  <si>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</si>
  <si>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</si>
  <si>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</si>
  <si>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</si>
  <si>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</si>
  <si>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</si>
  <si>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</si>
  <si>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</si>
  <si>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</si>
  <si>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</si>
  <si>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</si>
  <si>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</si>
  <si>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</si>
  <si>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</si>
  <si>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</si>
  <si>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</si>
  <si>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</si>
  <si>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</si>
  <si>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</si>
  <si>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</si>
  <si>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</si>
  <si>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</si>
  <si>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</si>
  <si>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</si>
  <si>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</si>
  <si>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</si>
  <si>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</si>
  <si>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</si>
  <si>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</si>
  <si>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</si>
  <si>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</si>
  <si>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</si>
  <si>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</si>
  <si>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</si>
  <si>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</si>
  <si>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</si>
  <si>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</si>
  <si>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</si>
  <si>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</si>
  <si>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</si>
  <si>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</si>
  <si>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</si>
  <si>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</si>
  <si>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</si>
  <si>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</si>
  <si>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</si>
  <si>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</si>
  <si>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</si>
  <si>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</si>
  <si>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</si>
  <si>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</si>
  <si>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</si>
  <si>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</si>
  <si>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</si>
  <si>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</si>
  <si>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</si>
  <si>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</si>
  <si>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</si>
  <si>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</si>
  <si>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</si>
  <si>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</si>
  <si>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</si>
  <si>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</si>
  <si>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</si>
  <si>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</si>
  <si>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</si>
  <si>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</si>
  <si>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</si>
  <si>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</si>
  <si>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</si>
  <si>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</si>
  <si>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</si>
  <si>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</si>
  <si>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</si>
  <si>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</si>
  <si>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</si>
  <si>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</si>
  <si>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</si>
  <si>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</si>
  <si>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</si>
  <si>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</si>
  <si>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</si>
  <si>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</si>
  <si>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</si>
  <si>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</si>
  <si>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</si>
  <si>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</si>
  <si>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</si>
  <si>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</si>
  <si>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</si>
  <si>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</si>
  <si>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</si>
  <si>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</si>
  <si>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</si>
  <si>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</si>
  <si>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</si>
  <si>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</si>
  <si>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</si>
  <si>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</si>
  <si>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</si>
  <si>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</si>
  <si>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</si>
  <si>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</si>
  <si>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</si>
  <si>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</si>
  <si>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</si>
  <si>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</si>
  <si>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</si>
  <si>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</si>
  <si>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</si>
  <si>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</si>
  <si>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</si>
  <si>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</si>
  <si>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</si>
  <si>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</si>
  <si>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</si>
  <si>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</si>
  <si>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</si>
  <si>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</si>
  <si>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</si>
  <si>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</si>
  <si>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</si>
  <si>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</si>
  <si>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</si>
  <si>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</si>
  <si>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</si>
  <si>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</si>
  <si>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</si>
  <si>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</si>
  <si>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</si>
  <si>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</si>
  <si>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</si>
  <si>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</si>
  <si>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</si>
  <si>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</si>
  <si>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</si>
  <si>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</si>
  <si>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</si>
  <si>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</si>
  <si>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</si>
  <si>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</si>
  <si>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</si>
  <si>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</si>
  <si>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</si>
  <si>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</si>
  <si>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</si>
  <si>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</si>
  <si>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</si>
  <si>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</si>
  <si>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</si>
  <si>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</si>
  <si>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</si>
  <si>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</si>
  <si>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</si>
  <si>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</si>
  <si>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</si>
  <si>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</si>
  <si>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</si>
  <si>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</si>
  <si>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</si>
  <si>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</si>
  <si>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</si>
  <si>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</si>
  <si>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</si>
  <si>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</si>
  <si>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</si>
  <si>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</si>
  <si>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</si>
  <si>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</si>
  <si>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</si>
  <si>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</si>
  <si>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</si>
  <si>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</si>
  <si>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</si>
  <si>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</si>
  <si>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</si>
  <si>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</si>
  <si>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</si>
  <si>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</si>
  <si>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</si>
  <si>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</si>
  <si>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</si>
  <si>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</si>
  <si>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</si>
  <si>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</si>
  <si>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</si>
  <si>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</si>
  <si>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</si>
  <si>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</si>
  <si>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</si>
  <si>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</si>
  <si>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</si>
  <si>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</si>
  <si>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</si>
  <si>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</si>
  <si>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</si>
  <si>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</si>
  <si>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</si>
  <si>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</si>
  <si>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</si>
  <si>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</si>
  <si>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</si>
  <si>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</si>
  <si>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</si>
  <si>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</si>
  <si>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</si>
  <si>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</si>
  <si>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</si>
  <si>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</si>
  <si>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</si>
  <si>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</si>
  <si>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</si>
  <si>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</si>
  <si>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</si>
  <si>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</si>
  <si>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</si>
  <si>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</si>
  <si>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</si>
  <si>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</si>
  <si>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</si>
  <si>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</si>
  <si>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</si>
  <si>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</si>
  <si>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</si>
  <si>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</si>
  <si>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</si>
  <si>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</si>
  <si>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</si>
  <si>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</si>
  <si>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</si>
  <si>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</si>
  <si>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</si>
  <si>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</si>
  <si>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</si>
  <si>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</si>
  <si>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</si>
  <si>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</si>
  <si>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</si>
  <si>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</si>
  <si>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</si>
  <si>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</si>
  <si>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</si>
  <si>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</si>
  <si>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</si>
  <si>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</si>
  <si>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</si>
  <si>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</si>
  <si>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</si>
  <si>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</si>
  <si>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</si>
  <si>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</si>
  <si>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</si>
  <si>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</si>
  <si>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</si>
  <si>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</si>
  <si>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</si>
  <si>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</si>
  <si>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</si>
  <si>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</si>
  <si>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</si>
  <si>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</si>
  <si>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</si>
  <si>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</si>
  <si>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</si>
  <si>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</si>
  <si>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</si>
  <si>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</si>
  <si>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</si>
  <si>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</si>
  <si>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</si>
  <si>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</si>
  <si>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</si>
  <si>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</si>
  <si>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</si>
  <si>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</si>
  <si>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</si>
  <si>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</si>
  <si>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</si>
  <si>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</si>
  <si>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</si>
  <si>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</si>
  <si>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</si>
  <si>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</si>
  <si>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</si>
  <si>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</si>
  <si>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</si>
  <si>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</si>
  <si>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</si>
  <si>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</si>
  <si>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</si>
  <si>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</si>
  <si>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</si>
  <si>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</si>
  <si>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</si>
  <si>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</si>
  <si>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</si>
  <si>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</si>
  <si>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</si>
  <si>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</si>
  <si>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</si>
  <si>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</si>
  <si>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</si>
  <si>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</si>
  <si>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</si>
  <si>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</si>
  <si>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</si>
  <si>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</si>
  <si>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</si>
  <si>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</si>
  <si>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</si>
  <si>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</si>
  <si>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</si>
  <si>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</si>
  <si>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</si>
  <si>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</si>
  <si>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</si>
  <si>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</si>
  <si>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</si>
  <si>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</si>
  <si>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</si>
  <si>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</si>
  <si>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</si>
  <si>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</si>
  <si>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</si>
  <si>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</si>
  <si>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</si>
  <si>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</si>
  <si>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</si>
  <si>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</si>
  <si>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</si>
  <si>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</si>
  <si>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</si>
  <si>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</si>
  <si>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</si>
  <si>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</si>
  <si>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</si>
  <si>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</si>
  <si>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</si>
  <si>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</si>
  <si>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</si>
  <si>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</si>
  <si>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</si>
  <si>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</si>
  <si>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</si>
  <si>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</si>
  <si>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</si>
  <si>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</si>
  <si>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</si>
  <si>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</si>
  <si>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</si>
  <si>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</si>
  <si>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</si>
  <si>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</si>
  <si>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</si>
  <si>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</si>
  <si>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</si>
  <si>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</si>
  <si>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</si>
  <si>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</si>
  <si>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</si>
  <si>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</si>
  <si>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</si>
  <si>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</si>
  <si>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</si>
  <si>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</si>
  <si>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</si>
  <si>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</si>
  <si>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</si>
  <si>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</si>
  <si>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</si>
  <si>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</si>
  <si>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</si>
  <si>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</si>
  <si>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</si>
  <si>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</si>
  <si>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</si>
  <si>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</si>
  <si>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</si>
  <si>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</si>
  <si>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</si>
  <si>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</si>
  <si>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</si>
  <si>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</si>
  <si>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</si>
  <si>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</si>
  <si>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</si>
  <si>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</si>
  <si>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</si>
  <si>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</si>
  <si>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</si>
  <si>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</si>
  <si>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</si>
  <si>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</si>
  <si>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</si>
  <si>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</si>
  <si>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</si>
  <si>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</si>
  <si>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</si>
  <si>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</si>
  <si>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</si>
  <si>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</si>
  <si>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</si>
  <si>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</si>
  <si>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</si>
  <si>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</si>
  <si>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</si>
  <si>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</si>
  <si>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</si>
  <si>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</si>
  <si>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</si>
  <si>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</si>
  <si>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</si>
  <si>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</si>
  <si>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</si>
  <si>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</si>
  <si>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</si>
  <si>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</si>
  <si>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</si>
  <si>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</si>
  <si>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</si>
  <si>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</si>
  <si>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</si>
  <si>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</si>
  <si>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</si>
  <si>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</si>
  <si>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</si>
  <si>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</si>
  <si>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</si>
  <si>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</si>
  <si>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</si>
  <si>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</si>
  <si>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</si>
  <si>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</si>
  <si>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</si>
  <si>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</si>
  <si>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</si>
  <si>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</si>
  <si>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</si>
  <si>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</si>
  <si>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</si>
  <si>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</si>
  <si>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</si>
  <si>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</si>
  <si>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</si>
  <si>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</si>
  <si>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</si>
  <si>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</si>
  <si>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</si>
  <si>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</si>
  <si>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</si>
  <si>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</si>
  <si>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</si>
  <si>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</si>
  <si>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</si>
  <si>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</si>
  <si>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</si>
  <si>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</si>
  <si>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</si>
  <si>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</si>
  <si>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</si>
  <si>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</si>
  <si>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</si>
  <si>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</si>
  <si>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</si>
  <si>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</si>
  <si>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</si>
  <si>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</si>
  <si>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</si>
  <si>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</si>
  <si>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</si>
  <si>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</si>
  <si>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</si>
  <si>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</si>
  <si>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</si>
  <si>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</si>
  <si>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</si>
  <si>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</si>
  <si>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</si>
  <si>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</si>
  <si>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</si>
  <si>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</si>
  <si>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</si>
  <si>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</si>
  <si>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</si>
  <si>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</si>
  <si>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</si>
  <si>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</si>
  <si>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</si>
  <si>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</si>
  <si>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</si>
  <si>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</si>
  <si>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</si>
  <si>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</si>
  <si>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</si>
  <si>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</si>
  <si>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</si>
  <si>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</si>
  <si>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</si>
  <si>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</si>
  <si>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</si>
  <si>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</si>
  <si>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</si>
  <si>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</si>
  <si>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</si>
  <si>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</si>
  <si>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</si>
  <si>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</si>
  <si>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</si>
  <si>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</si>
  <si>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</si>
  <si>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</si>
  <si>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</si>
  <si>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</si>
  <si>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</si>
  <si>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</si>
  <si>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</si>
  <si>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</si>
  <si>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</si>
  <si>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</si>
  <si>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</si>
  <si>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</si>
  <si>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</si>
  <si>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</si>
  <si>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</si>
  <si>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</si>
  <si>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</si>
  <si>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</si>
  <si>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</si>
  <si>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</si>
  <si>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</si>
  <si>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</si>
  <si>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</si>
  <si>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</si>
  <si>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</si>
  <si>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</si>
  <si>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</si>
  <si>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</si>
  <si>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</si>
  <si>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</si>
  <si>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</si>
  <si>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</si>
  <si>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</si>
  <si>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</si>
  <si>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</si>
  <si>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</si>
  <si>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</si>
  <si>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</si>
  <si>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</si>
  <si>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</si>
  <si>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</si>
  <si>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</si>
  <si>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</si>
  <si>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</si>
  <si>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</si>
  <si>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</si>
  <si>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</si>
  <si>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</si>
  <si>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</si>
  <si>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</si>
  <si>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</si>
  <si>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</si>
  <si>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</si>
  <si>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</si>
  <si>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</si>
  <si>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</si>
  <si>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</si>
  <si>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</si>
  <si>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</si>
  <si>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</si>
  <si>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</si>
  <si>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</si>
  <si>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</si>
  <si>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</si>
  <si>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</si>
  <si>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</si>
  <si>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</si>
  <si>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</si>
  <si>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</si>
  <si>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</si>
  <si>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</si>
  <si>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</si>
  <si>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</si>
  <si>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</si>
  <si>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</si>
  <si>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</si>
  <si>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</si>
  <si>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</si>
  <si>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</si>
  <si>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</si>
  <si>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</si>
  <si>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</si>
  <si>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</si>
  <si>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</si>
  <si>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</si>
  <si>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</si>
  <si>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</si>
  <si>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</si>
  <si>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</si>
  <si>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</si>
  <si>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</si>
  <si>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</si>
  <si>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</si>
  <si>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</si>
  <si>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</si>
  <si>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</si>
  <si>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</si>
  <si>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</si>
  <si>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</si>
  <si>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</si>
  <si>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</si>
  <si>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</si>
  <si>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</si>
  <si>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</si>
  <si>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</si>
  <si>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</si>
  <si>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</si>
  <si>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</si>
  <si>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</si>
  <si>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</si>
  <si>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</si>
  <si>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</si>
  <si>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</si>
  <si>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</si>
  <si>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</si>
  <si>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</si>
  <si>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</si>
  <si>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</si>
  <si>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</si>
  <si>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</si>
  <si>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</si>
  <si>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</si>
  <si>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</si>
  <si>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</si>
  <si>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</si>
  <si>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</si>
  <si>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</si>
  <si>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</si>
  <si>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</si>
  <si>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</si>
  <si>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</si>
  <si>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</si>
  <si>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</si>
  <si>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</si>
  <si>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</si>
  <si>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</si>
  <si>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</si>
  <si>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</si>
  <si>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</si>
  <si>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</si>
  <si>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</si>
  <si>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</si>
  <si>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</si>
  <si>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</si>
  <si>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</si>
  <si>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</si>
  <si>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</si>
  <si>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</si>
  <si>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</si>
  <si>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</si>
  <si>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</si>
  <si>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</si>
  <si>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</si>
  <si>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</si>
  <si>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</si>
  <si>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</si>
  <si>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</si>
  <si>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</si>
  <si>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</si>
  <si>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</si>
  <si>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</si>
  <si>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</si>
  <si>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</si>
  <si>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</si>
  <si>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</si>
  <si>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</si>
  <si>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</si>
  <si>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</si>
  <si>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</si>
  <si>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</si>
  <si>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</si>
  <si>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</si>
  <si>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</si>
  <si>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</si>
  <si>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</si>
  <si>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</si>
  <si>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</si>
  <si>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</si>
  <si>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</si>
  <si>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</si>
  <si>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</si>
  <si>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</si>
  <si>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</si>
  <si>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</si>
  <si>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</si>
  <si>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</si>
  <si>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</si>
  <si>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</si>
  <si>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</si>
  <si>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</si>
  <si>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</si>
  <si>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</si>
  <si>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</si>
  <si>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</si>
  <si>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</si>
  <si>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</si>
  <si>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</si>
  <si>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</si>
  <si>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</si>
  <si>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</si>
  <si>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</si>
  <si>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</si>
  <si>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</si>
  <si>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</si>
  <si>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</si>
  <si>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</si>
  <si>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</si>
  <si>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</si>
  <si>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</si>
  <si>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</si>
  <si>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</si>
  <si>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</si>
  <si>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</si>
  <si>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</si>
  <si>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</si>
  <si>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</si>
  <si>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</si>
  <si>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</si>
  <si>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</si>
  <si>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</si>
  <si>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</si>
  <si>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</si>
  <si>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</si>
  <si>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</si>
  <si>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</si>
  <si>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</si>
  <si>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</si>
  <si>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</si>
  <si>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</si>
  <si>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</si>
  <si>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</si>
  <si>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</si>
  <si>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</si>
  <si>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</si>
  <si>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</si>
  <si>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</si>
  <si>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</si>
  <si>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</si>
  <si>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</si>
  <si>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</si>
  <si>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</si>
  <si>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</si>
  <si>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</si>
  <si>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</si>
  <si>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</si>
  <si>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</si>
  <si>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</si>
  <si>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</si>
  <si>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</si>
  <si>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</si>
  <si>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</si>
  <si>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</si>
  <si>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</si>
  <si>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</si>
  <si>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</si>
  <si>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</si>
  <si>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</si>
  <si>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</si>
  <si>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</si>
  <si>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</si>
  <si>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</si>
  <si>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</si>
  <si>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</si>
  <si>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</si>
  <si>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</si>
  <si>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</si>
  <si>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</si>
  <si>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</si>
  <si>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</si>
  <si>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</si>
  <si>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</si>
  <si>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</si>
  <si>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</si>
  <si>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</si>
  <si>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</si>
  <si>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</si>
  <si>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</si>
  <si>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</si>
  <si>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</si>
  <si>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</si>
  <si>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</si>
  <si>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</si>
  <si>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</si>
  <si>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</si>
  <si>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</si>
  <si>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</si>
  <si>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</si>
  <si>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</si>
  <si>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</si>
  <si>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</si>
  <si>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</si>
  <si>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</si>
  <si>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</si>
  <si>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</si>
  <si>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</si>
  <si>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</si>
  <si>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</si>
  <si>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</si>
  <si>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</si>
  <si>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</si>
  <si>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</si>
  <si>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</si>
  <si>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</si>
  <si>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</si>
  <si>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</si>
  <si>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</si>
  <si>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</si>
  <si>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</si>
  <si>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</si>
  <si>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</si>
  <si>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</si>
  <si>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</si>
  <si>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</si>
  <si>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</si>
  <si>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</si>
  <si>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</si>
  <si>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</si>
  <si>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</si>
  <si>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</si>
  <si>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</si>
  <si>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</si>
  <si>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</si>
  <si>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</si>
  <si>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</si>
  <si>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</si>
  <si>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</si>
  <si>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</si>
  <si>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</si>
  <si>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</si>
  <si>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</si>
  <si>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</si>
  <si>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</si>
  <si>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</si>
  <si>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</si>
  <si>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</si>
  <si>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</si>
  <si>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</si>
  <si>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</si>
  <si>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</si>
  <si>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</si>
  <si>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</si>
  <si>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</si>
  <si>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</si>
  <si>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</si>
  <si>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</si>
  <si>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</si>
  <si>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</si>
  <si>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</si>
  <si>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</si>
  <si>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</si>
  <si>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</si>
  <si>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</si>
  <si>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</si>
  <si>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</si>
  <si>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</si>
  <si>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</si>
  <si>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</si>
  <si>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</si>
  <si>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</si>
  <si>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</si>
  <si>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</si>
  <si>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</si>
  <si>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</si>
  <si>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</si>
  <si>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</si>
  <si>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</si>
  <si>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</si>
  <si>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</si>
  <si>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</si>
  <si>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</si>
  <si>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</si>
  <si>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</si>
  <si>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</si>
  <si>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</si>
  <si>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</si>
  <si>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</si>
  <si>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</si>
  <si>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</si>
  <si>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</si>
  <si>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</si>
  <si>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</si>
  <si>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</si>
  <si>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</si>
  <si>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</si>
  <si>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</si>
  <si>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</si>
  <si>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</si>
  <si>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</si>
  <si>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</si>
  <si>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</si>
  <si>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</si>
  <si>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</si>
  <si>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</si>
  <si>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</si>
  <si>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</si>
  <si>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</si>
  <si>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</si>
  <si>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</si>
  <si>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</si>
  <si>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</si>
  <si>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</si>
  <si>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</si>
  <si>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</si>
  <si>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</si>
  <si>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</si>
  <si>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</si>
  <si>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</si>
  <si>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</si>
  <si>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</si>
  <si>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</si>
  <si>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</si>
  <si>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</si>
  <si>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</si>
  <si>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</si>
  <si>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</si>
  <si>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</si>
  <si>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</si>
  <si>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</si>
  <si>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</si>
  <si>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</si>
  <si>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</si>
  <si>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</si>
  <si>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</si>
  <si>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</si>
  <si>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</si>
  <si>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</si>
  <si>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</si>
  <si>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</si>
  <si>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</si>
  <si>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</si>
  <si>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</si>
  <si>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</si>
  <si>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</si>
  <si>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</si>
  <si>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</si>
  <si>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</si>
  <si>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</si>
  <si>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</si>
  <si>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</si>
  <si>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</si>
  <si>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</si>
  <si>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</si>
  <si>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</si>
  <si>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</si>
  <si>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</si>
  <si>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</si>
  <si>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</si>
  <si>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</si>
  <si>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</si>
  <si>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</si>
  <si>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</si>
  <si>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</si>
  <si>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</si>
  <si>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</si>
  <si>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</si>
  <si>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</si>
  <si>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</si>
  <si>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</si>
  <si>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</si>
  <si>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</si>
  <si>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</si>
  <si>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</si>
  <si>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</si>
  <si>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</si>
  <si>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</si>
  <si>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</si>
  <si>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</si>
  <si>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</si>
  <si>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</si>
  <si>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</si>
  <si>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</si>
  <si>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</si>
  <si>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</si>
  <si>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</si>
  <si>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</si>
  <si>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</si>
  <si>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</si>
  <si>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</si>
  <si>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</si>
  <si>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</si>
  <si>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</si>
  <si>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</si>
  <si>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</si>
  <si>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</si>
  <si>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</si>
  <si>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</si>
  <si>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</si>
  <si>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</si>
  <si>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</si>
  <si>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</si>
  <si>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</si>
  <si>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</si>
  <si>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</si>
  <si>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</si>
  <si>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</si>
  <si>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</si>
  <si>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</si>
  <si>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</si>
  <si>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</si>
  <si>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</si>
  <si>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</si>
  <si>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</si>
  <si>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</si>
  <si>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</si>
  <si>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</si>
  <si>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</si>
  <si>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</si>
  <si>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</si>
  <si>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</si>
  <si>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</si>
  <si>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</si>
  <si>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</si>
  <si>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</si>
  <si>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</si>
  <si>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</si>
  <si>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</si>
  <si>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</si>
  <si>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</si>
  <si>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</si>
  <si>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</si>
  <si>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</si>
  <si>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</si>
  <si>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</si>
  <si>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</si>
  <si>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</si>
  <si>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</si>
  <si>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</si>
  <si>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</si>
  <si>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</si>
  <si>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</si>
  <si>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</si>
  <si>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</si>
  <si>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</si>
  <si>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</si>
  <si>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</si>
  <si>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</si>
  <si>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</si>
  <si>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</si>
  <si>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</si>
  <si>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</si>
  <si>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</si>
  <si>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</si>
  <si>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</si>
  <si>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</si>
  <si>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</si>
  <si>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</si>
  <si>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</si>
  <si>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</si>
  <si>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</si>
  <si>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</si>
  <si>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</si>
  <si>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</si>
  <si>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</si>
  <si>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</si>
  <si>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</si>
  <si>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</si>
  <si>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</si>
  <si>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</si>
  <si>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</si>
  <si>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</si>
  <si>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</si>
  <si>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</si>
  <si>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</si>
  <si>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</si>
  <si>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</si>
  <si>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</si>
  <si>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</si>
  <si>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</si>
  <si>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</si>
  <si>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</si>
  <si>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</si>
  <si>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</si>
  <si>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</si>
  <si>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</si>
  <si>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</si>
  <si>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</si>
  <si>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</si>
  <si>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</si>
  <si>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</si>
  <si>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</si>
  <si>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</si>
  <si>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</si>
  <si>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</si>
  <si>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</si>
  <si>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</si>
  <si>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</si>
  <si>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</si>
  <si>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</si>
  <si>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</si>
  <si>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</si>
  <si>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</si>
  <si>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</si>
  <si>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</si>
  <si>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</si>
  <si>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</si>
  <si>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</si>
  <si>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</si>
  <si>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</si>
  <si>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</si>
  <si>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</si>
  <si>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</si>
  <si>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</si>
  <si>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</si>
  <si>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</si>
  <si>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</si>
  <si>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</si>
  <si>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</si>
  <si>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</si>
  <si>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</si>
  <si>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</si>
  <si>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</si>
  <si>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</si>
  <si>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</si>
  <si>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</si>
  <si>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</si>
  <si>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</si>
  <si>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</si>
  <si>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</si>
  <si>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</si>
  <si>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</si>
  <si>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</si>
  <si>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</si>
  <si>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</si>
  <si>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</si>
  <si>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</si>
  <si>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</si>
  <si>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</si>
  <si>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</si>
  <si>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</si>
  <si>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</si>
  <si>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</si>
  <si>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</si>
  <si>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</si>
  <si>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</si>
  <si>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</si>
  <si>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</si>
  <si>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</si>
  <si>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</si>
  <si>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</si>
  <si>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</si>
  <si>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</si>
  <si>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</si>
  <si>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</si>
  <si>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</si>
  <si>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</si>
  <si>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</si>
  <si>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</si>
  <si>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</si>
  <si>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</si>
  <si>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</si>
  <si>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</si>
  <si>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</si>
  <si>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</si>
  <si>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</si>
  <si>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</si>
  <si>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</si>
  <si>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</si>
  <si>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</si>
  <si>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</si>
  <si>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</si>
  <si>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</si>
  <si>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</si>
  <si>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</si>
  <si>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</si>
  <si>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</si>
  <si>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</si>
  <si>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</si>
  <si>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</si>
  <si>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</si>
  <si>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</si>
  <si>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</si>
  <si>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</si>
  <si>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</si>
  <si>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</si>
  <si>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</si>
  <si>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</si>
  <si>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</si>
  <si>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</si>
  <si>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</si>
  <si>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</si>
  <si>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</si>
  <si>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</si>
  <si>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</si>
  <si>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</si>
  <si>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</si>
  <si>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</si>
  <si>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</si>
  <si>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</si>
  <si>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</si>
  <si>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</si>
  <si>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</si>
  <si>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</si>
  <si>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</si>
  <si>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</si>
  <si>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</si>
  <si>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</si>
  <si>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</si>
  <si>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</si>
  <si>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</si>
  <si>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</si>
  <si>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</si>
  <si>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</si>
  <si>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</si>
  <si>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</si>
  <si>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</si>
  <si>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</si>
  <si>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</si>
  <si>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</si>
  <si>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</si>
  <si>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</si>
  <si>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</si>
  <si>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</si>
  <si>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</si>
  <si>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</si>
  <si>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</si>
  <si>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</si>
  <si>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</si>
  <si>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</si>
  <si>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</si>
  <si>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</si>
  <si>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</si>
  <si>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</si>
  <si>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</si>
  <si>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</si>
  <si>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</si>
  <si>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</si>
  <si>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</si>
  <si>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</si>
  <si>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</si>
  <si>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</si>
  <si>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</si>
  <si>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</si>
  <si>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</si>
  <si>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</si>
  <si>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</si>
  <si>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</si>
  <si>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</si>
  <si>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</si>
  <si>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</si>
  <si>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</si>
  <si>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</si>
  <si>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</si>
  <si>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</si>
  <si>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</si>
  <si>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</si>
  <si>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</si>
  <si>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</si>
  <si>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</si>
  <si>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</si>
  <si>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</si>
  <si>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</si>
  <si>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</si>
  <si>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</si>
  <si>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</si>
  <si>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</si>
  <si>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</si>
  <si>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</si>
  <si>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</si>
  <si>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</si>
  <si>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</si>
  <si>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</si>
  <si>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</si>
  <si>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</si>
  <si>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</si>
  <si>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</si>
  <si>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</si>
  <si>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</si>
  <si>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</si>
  <si>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</si>
  <si>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</si>
  <si>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</si>
  <si>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</si>
  <si>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</si>
  <si>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</si>
  <si>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</si>
  <si>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</si>
  <si>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</si>
  <si>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</si>
  <si>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</si>
  <si>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</si>
  <si>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</si>
  <si>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</si>
  <si>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</si>
  <si>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</si>
  <si>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</si>
  <si>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</si>
  <si>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</si>
  <si>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</si>
  <si>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</si>
  <si>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</si>
  <si>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</si>
  <si>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</si>
  <si>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</si>
  <si>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</si>
  <si>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</si>
  <si>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</si>
  <si>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</si>
  <si>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</si>
  <si>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</si>
  <si>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</si>
  <si>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</si>
  <si>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</si>
  <si>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</si>
  <si>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</si>
  <si>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</si>
  <si>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</si>
  <si>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</si>
  <si>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</si>
  <si>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</si>
  <si>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</si>
  <si>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</si>
  <si>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</si>
  <si>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</si>
  <si>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</si>
  <si>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</si>
  <si>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</si>
  <si>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</si>
  <si>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</si>
  <si>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</si>
  <si>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</si>
  <si>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</si>
  <si>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</si>
  <si>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</si>
  <si>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</si>
  <si>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</si>
  <si>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</si>
  <si>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</si>
  <si>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</si>
  <si>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</si>
  <si>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</si>
  <si>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</si>
  <si>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</si>
  <si>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</si>
  <si>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</si>
  <si>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</si>
  <si>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</si>
  <si>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</si>
  <si>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</si>
  <si>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</si>
  <si>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</si>
  <si>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</si>
  <si>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</si>
  <si>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</si>
  <si>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</si>
  <si>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</si>
  <si>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</si>
  <si>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</si>
  <si>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</si>
  <si>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</si>
  <si>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</si>
  <si>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</si>
  <si>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</si>
  <si>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</si>
  <si>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</si>
  <si>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</si>
  <si>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</si>
  <si>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</si>
  <si>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</si>
  <si>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</si>
  <si>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</si>
  <si>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</si>
  <si>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</si>
  <si>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</si>
  <si>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</si>
  <si>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</si>
  <si>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</si>
  <si>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</si>
  <si>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</si>
  <si>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</si>
  <si>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</si>
  <si>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</si>
  <si>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</si>
  <si>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</si>
  <si>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</si>
  <si>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</si>
  <si>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</si>
  <si>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</si>
  <si>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</si>
  <si>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</si>
  <si>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</si>
  <si>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</si>
  <si>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</si>
  <si>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</si>
  <si>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</si>
  <si>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</si>
  <si>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</si>
  <si>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</si>
  <si>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</si>
  <si>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</si>
  <si>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</si>
  <si>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</si>
  <si>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</si>
  <si>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</si>
  <si>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</si>
  <si>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</si>
  <si>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</si>
  <si>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</si>
  <si>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</si>
  <si>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</si>
  <si>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</si>
  <si>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</si>
  <si>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</si>
  <si>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</si>
  <si>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</si>
  <si>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</si>
  <si>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</si>
  <si>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</si>
  <si>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</si>
  <si>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</si>
  <si>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</si>
  <si>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</si>
  <si>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</si>
  <si>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</si>
  <si>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</si>
  <si>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</si>
  <si>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</si>
  <si>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</si>
  <si>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</si>
  <si>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</si>
  <si>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</si>
  <si>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</si>
  <si>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</si>
  <si>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</si>
  <si>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</si>
  <si>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</si>
  <si>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</si>
  <si>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</si>
  <si>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</si>
  <si>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</si>
  <si>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</si>
  <si>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</si>
  <si>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</si>
  <si>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</si>
  <si>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</si>
  <si>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</si>
  <si>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</si>
  <si>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</si>
  <si>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</si>
  <si>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</si>
  <si>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</si>
  <si>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</si>
  <si>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</si>
  <si>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</si>
  <si>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</si>
  <si>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</si>
  <si>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</si>
  <si>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</si>
  <si>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</si>
  <si>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</si>
  <si>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</si>
  <si>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</si>
  <si>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</si>
  <si>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</si>
  <si>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</si>
  <si>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</si>
  <si>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</si>
  <si>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</si>
  <si>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</si>
  <si>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</si>
  <si>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</si>
  <si>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</si>
  <si>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</si>
  <si>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</si>
  <si>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</si>
  <si>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</si>
  <si>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</si>
  <si>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</si>
  <si>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</si>
  <si>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</si>
  <si>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</si>
  <si>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</si>
  <si>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</si>
  <si>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</si>
  <si>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</si>
  <si>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</si>
  <si>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</si>
  <si>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</si>
  <si>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</si>
  <si>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</si>
  <si>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</si>
  <si>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</si>
  <si>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</si>
  <si>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</si>
  <si>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</si>
  <si>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</si>
  <si>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</si>
  <si>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</si>
  <si>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</si>
  <si>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</si>
  <si>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</si>
  <si>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</si>
  <si>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</si>
  <si>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</si>
  <si>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</si>
  <si>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</si>
  <si>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</si>
  <si>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</si>
  <si>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</si>
  <si>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</si>
  <si>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</si>
  <si>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</si>
  <si>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</si>
  <si>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</si>
  <si>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</si>
  <si>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</si>
  <si>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</si>
  <si>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</si>
  <si>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</si>
  <si>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</si>
  <si>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</si>
  <si>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</si>
  <si>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</si>
  <si>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</si>
  <si>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</si>
  <si>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</si>
  <si>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</si>
  <si>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</si>
  <si>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</si>
  <si>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</si>
  <si>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</si>
  <si>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</si>
  <si>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</si>
  <si>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</si>
  <si>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</si>
  <si>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</si>
  <si>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</si>
  <si>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</si>
  <si>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</si>
  <si>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</si>
  <si>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</si>
  <si>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</si>
  <si>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</si>
  <si>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</si>
  <si>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</si>
  <si>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</si>
  <si>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</si>
  <si>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</si>
  <si>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</si>
  <si>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</si>
  <si>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</si>
  <si>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</si>
  <si>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</si>
  <si>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</si>
  <si>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</si>
  <si>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</si>
  <si>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</si>
  <si>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</si>
  <si>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</si>
  <si>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</si>
  <si>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</si>
  <si>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</si>
  <si>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</si>
  <si>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</si>
  <si>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</si>
  <si>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</si>
  <si>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</si>
  <si>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</si>
  <si>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</si>
  <si>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</si>
  <si>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</si>
  <si>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</si>
  <si>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</si>
  <si>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</si>
  <si>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</si>
  <si>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</si>
  <si>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</si>
  <si>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</si>
  <si>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</si>
  <si>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</si>
  <si>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</si>
  <si>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</si>
  <si>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</si>
  <si>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</si>
  <si>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</si>
  <si>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</si>
  <si>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</si>
  <si>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</si>
  <si>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</si>
  <si>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</si>
  <si>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</si>
  <si>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</si>
  <si>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</si>
  <si>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</si>
  <si>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</si>
  <si>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</si>
  <si>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</si>
  <si>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</si>
  <si>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</si>
  <si>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</si>
  <si>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</si>
  <si>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</si>
  <si>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</si>
  <si>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</si>
  <si>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</si>
  <si>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</si>
  <si>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</si>
  <si>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mtg ppp</t>
  </si>
  <si>
    <t>MB RBFT instalment</t>
  </si>
  <si>
    <t>MCS}MB</t>
  </si>
  <si>
    <t>CitiRBFT int total</t>
  </si>
  <si>
    <t>40.9 not yet</t>
  </si>
  <si>
    <t>OmoOmo</t>
  </si>
  <si>
    <t>BOC int on 30k</t>
  </si>
  <si>
    <t>BOC int on 35k</t>
  </si>
  <si>
    <t>dinner2Apr</t>
  </si>
  <si>
    <t>MosBurger</t>
  </si>
  <si>
    <t>anyW#25Mar,1,2Apr</t>
  </si>
  <si>
    <t>ask hotline about qualifying</t>
  </si>
  <si>
    <t>deposit n withdraw 15k</t>
  </si>
  <si>
    <t>mid 4Apr</t>
  </si>
  <si>
    <t xml:space="preserve">ATM till 3 Apr } </t>
  </si>
  <si>
    <t>mosquito 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</si>
</sst>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Y1" zoomScaleNormal="100" workbookViewId="0">
      <selection activeCell="JM37" sqref="JM3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10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8" t="s">
        <v>1216</v>
      </c>
      <c r="B1" s="808"/>
      <c r="C1" s="776" t="s">
        <v>292</v>
      </c>
      <c r="D1" s="776"/>
      <c r="E1" s="774" t="s">
        <v>1017</v>
      </c>
      <c r="F1" s="774"/>
      <c r="G1" s="808" t="s">
        <v>1217</v>
      </c>
      <c r="H1" s="808"/>
      <c r="I1" s="776" t="s">
        <v>292</v>
      </c>
      <c r="J1" s="776"/>
      <c r="K1" s="774" t="s">
        <v>1018</v>
      </c>
      <c r="L1" s="774"/>
      <c r="M1" s="808" t="s">
        <v>1218</v>
      </c>
      <c r="N1" s="808"/>
      <c r="O1" s="776" t="s">
        <v>292</v>
      </c>
      <c r="P1" s="776"/>
      <c r="Q1" s="774" t="s">
        <v>1064</v>
      </c>
      <c r="R1" s="774"/>
      <c r="S1" s="808" t="s">
        <v>1219</v>
      </c>
      <c r="T1" s="808"/>
      <c r="U1" s="776" t="s">
        <v>292</v>
      </c>
      <c r="V1" s="776"/>
      <c r="W1" s="774" t="s">
        <v>633</v>
      </c>
      <c r="X1" s="774"/>
      <c r="Y1" s="808" t="s">
        <v>1220</v>
      </c>
      <c r="Z1" s="808"/>
      <c r="AA1" s="776" t="s">
        <v>292</v>
      </c>
      <c r="AB1" s="776"/>
      <c r="AC1" s="774" t="s">
        <v>1091</v>
      </c>
      <c r="AD1" s="774"/>
      <c r="AE1" s="808" t="s">
        <v>1221</v>
      </c>
      <c r="AF1" s="808"/>
      <c r="AG1" s="776" t="s">
        <v>292</v>
      </c>
      <c r="AH1" s="776"/>
      <c r="AI1" s="774" t="s">
        <v>1141</v>
      </c>
      <c r="AJ1" s="774"/>
      <c r="AK1" s="808" t="s">
        <v>1224</v>
      </c>
      <c r="AL1" s="808"/>
      <c r="AM1" s="776" t="s">
        <v>1139</v>
      </c>
      <c r="AN1" s="776"/>
      <c r="AO1" s="774" t="s">
        <v>1140</v>
      </c>
      <c r="AP1" s="774"/>
      <c r="AQ1" s="808" t="s">
        <v>1225</v>
      </c>
      <c r="AR1" s="808"/>
      <c r="AS1" s="776" t="s">
        <v>1139</v>
      </c>
      <c r="AT1" s="776"/>
      <c r="AU1" s="774" t="s">
        <v>1185</v>
      </c>
      <c r="AV1" s="774"/>
      <c r="AW1" s="808" t="s">
        <v>1222</v>
      </c>
      <c r="AX1" s="808"/>
      <c r="AY1" s="774" t="s">
        <v>1248</v>
      </c>
      <c r="AZ1" s="774"/>
      <c r="BA1" s="808" t="s">
        <v>1222</v>
      </c>
      <c r="BB1" s="808"/>
      <c r="BC1" s="776" t="s">
        <v>822</v>
      </c>
      <c r="BD1" s="776"/>
      <c r="BE1" s="774" t="s">
        <v>1215</v>
      </c>
      <c r="BF1" s="774"/>
      <c r="BG1" s="808" t="s">
        <v>1223</v>
      </c>
      <c r="BH1" s="808"/>
      <c r="BI1" s="776" t="s">
        <v>822</v>
      </c>
      <c r="BJ1" s="776"/>
      <c r="BK1" s="774" t="s">
        <v>1215</v>
      </c>
      <c r="BL1" s="774"/>
      <c r="BM1" s="808" t="s">
        <v>1233</v>
      </c>
      <c r="BN1" s="808"/>
      <c r="BO1" s="776" t="s">
        <v>822</v>
      </c>
      <c r="BP1" s="776"/>
      <c r="BQ1" s="774" t="s">
        <v>1251</v>
      </c>
      <c r="BR1" s="774"/>
      <c r="BS1" s="808" t="s">
        <v>1250</v>
      </c>
      <c r="BT1" s="808"/>
      <c r="BU1" s="776" t="s">
        <v>822</v>
      </c>
      <c r="BV1" s="776"/>
      <c r="BW1" s="774" t="s">
        <v>1255</v>
      </c>
      <c r="BX1" s="774"/>
      <c r="BY1" s="808" t="s">
        <v>1277</v>
      </c>
      <c r="BZ1" s="808"/>
      <c r="CA1" s="776" t="s">
        <v>822</v>
      </c>
      <c r="CB1" s="776"/>
      <c r="CC1" s="774" t="s">
        <v>1251</v>
      </c>
      <c r="CD1" s="774"/>
      <c r="CE1" s="808" t="s">
        <v>1298</v>
      </c>
      <c r="CF1" s="808"/>
      <c r="CG1" s="776" t="s">
        <v>822</v>
      </c>
      <c r="CH1" s="776"/>
      <c r="CI1" s="774" t="s">
        <v>1255</v>
      </c>
      <c r="CJ1" s="774"/>
      <c r="CK1" s="808" t="s">
        <v>1314</v>
      </c>
      <c r="CL1" s="808"/>
      <c r="CM1" s="776" t="s">
        <v>822</v>
      </c>
      <c r="CN1" s="776"/>
      <c r="CO1" s="774" t="s">
        <v>1251</v>
      </c>
      <c r="CP1" s="774"/>
      <c r="CQ1" s="808" t="s">
        <v>1342</v>
      </c>
      <c r="CR1" s="808"/>
      <c r="CS1" s="799" t="s">
        <v>822</v>
      </c>
      <c r="CT1" s="799"/>
      <c r="CU1" s="774" t="s">
        <v>1398</v>
      </c>
      <c r="CV1" s="774"/>
      <c r="CW1" s="808" t="s">
        <v>1381</v>
      </c>
      <c r="CX1" s="808"/>
      <c r="CY1" s="799" t="s">
        <v>822</v>
      </c>
      <c r="CZ1" s="799"/>
      <c r="DA1" s="774" t="s">
        <v>1604</v>
      </c>
      <c r="DB1" s="774"/>
      <c r="DC1" s="808" t="s">
        <v>1401</v>
      </c>
      <c r="DD1" s="808"/>
      <c r="DE1" s="799" t="s">
        <v>822</v>
      </c>
      <c r="DF1" s="799"/>
      <c r="DG1" s="774" t="s">
        <v>1498</v>
      </c>
      <c r="DH1" s="774"/>
      <c r="DI1" s="808" t="s">
        <v>1601</v>
      </c>
      <c r="DJ1" s="808"/>
      <c r="DK1" s="799" t="s">
        <v>822</v>
      </c>
      <c r="DL1" s="799"/>
      <c r="DM1" s="774" t="s">
        <v>1398</v>
      </c>
      <c r="DN1" s="774"/>
      <c r="DO1" s="808" t="s">
        <v>1602</v>
      </c>
      <c r="DP1" s="808"/>
      <c r="DQ1" s="799" t="s">
        <v>822</v>
      </c>
      <c r="DR1" s="799"/>
      <c r="DS1" s="774" t="s">
        <v>1597</v>
      </c>
      <c r="DT1" s="774"/>
      <c r="DU1" s="808" t="s">
        <v>1603</v>
      </c>
      <c r="DV1" s="808"/>
      <c r="DW1" s="799" t="s">
        <v>822</v>
      </c>
      <c r="DX1" s="799"/>
      <c r="DY1" s="774" t="s">
        <v>1623</v>
      </c>
      <c r="DZ1" s="774"/>
      <c r="EA1" s="798" t="s">
        <v>1618</v>
      </c>
      <c r="EB1" s="798"/>
      <c r="EC1" s="799" t="s">
        <v>822</v>
      </c>
      <c r="ED1" s="799"/>
      <c r="EE1" s="774" t="s">
        <v>1597</v>
      </c>
      <c r="EF1" s="774"/>
      <c r="EG1" s="365"/>
      <c r="EH1" s="798" t="s">
        <v>1648</v>
      </c>
      <c r="EI1" s="798"/>
      <c r="EJ1" s="799" t="s">
        <v>822</v>
      </c>
      <c r="EK1" s="799"/>
      <c r="EL1" s="774" t="s">
        <v>1682</v>
      </c>
      <c r="EM1" s="774"/>
      <c r="EN1" s="798" t="s">
        <v>1673</v>
      </c>
      <c r="EO1" s="798"/>
      <c r="EP1" s="799" t="s">
        <v>822</v>
      </c>
      <c r="EQ1" s="799"/>
      <c r="ER1" s="774" t="s">
        <v>1722</v>
      </c>
      <c r="ES1" s="774"/>
      <c r="ET1" s="798" t="s">
        <v>1715</v>
      </c>
      <c r="EU1" s="798"/>
      <c r="EV1" s="799" t="s">
        <v>822</v>
      </c>
      <c r="EW1" s="799"/>
      <c r="EX1" s="774" t="s">
        <v>1623</v>
      </c>
      <c r="EY1" s="774"/>
      <c r="EZ1" s="798" t="s">
        <v>1750</v>
      </c>
      <c r="FA1" s="798"/>
      <c r="FB1" s="799" t="s">
        <v>822</v>
      </c>
      <c r="FC1" s="799"/>
      <c r="FD1" s="774" t="s">
        <v>1604</v>
      </c>
      <c r="FE1" s="774"/>
      <c r="FF1" s="798" t="s">
        <v>1789</v>
      </c>
      <c r="FG1" s="798"/>
      <c r="FH1" s="799" t="s">
        <v>822</v>
      </c>
      <c r="FI1" s="799"/>
      <c r="FJ1" s="774" t="s">
        <v>1398</v>
      </c>
      <c r="FK1" s="774"/>
      <c r="FL1" s="798" t="s">
        <v>1824</v>
      </c>
      <c r="FM1" s="798"/>
      <c r="FN1" s="799" t="s">
        <v>822</v>
      </c>
      <c r="FO1" s="799"/>
      <c r="FP1" s="774" t="s">
        <v>1871</v>
      </c>
      <c r="FQ1" s="774"/>
      <c r="FR1" s="798" t="s">
        <v>1860</v>
      </c>
      <c r="FS1" s="798"/>
      <c r="FT1" s="799" t="s">
        <v>822</v>
      </c>
      <c r="FU1" s="799"/>
      <c r="FV1" s="774" t="s">
        <v>1871</v>
      </c>
      <c r="FW1" s="774"/>
      <c r="FX1" s="798" t="s">
        <v>2004</v>
      </c>
      <c r="FY1" s="798"/>
      <c r="FZ1" s="799" t="s">
        <v>822</v>
      </c>
      <c r="GA1" s="799"/>
      <c r="GB1" s="774" t="s">
        <v>1623</v>
      </c>
      <c r="GC1" s="774"/>
      <c r="GD1" s="798" t="s">
        <v>2005</v>
      </c>
      <c r="GE1" s="798"/>
      <c r="GF1" s="799" t="s">
        <v>822</v>
      </c>
      <c r="GG1" s="799"/>
      <c r="GH1" s="774" t="s">
        <v>1597</v>
      </c>
      <c r="GI1" s="774"/>
      <c r="GJ1" s="798" t="s">
        <v>2014</v>
      </c>
      <c r="GK1" s="798"/>
      <c r="GL1" s="799" t="s">
        <v>822</v>
      </c>
      <c r="GM1" s="799"/>
      <c r="GN1" s="774" t="s">
        <v>1597</v>
      </c>
      <c r="GO1" s="774"/>
      <c r="GP1" s="798" t="s">
        <v>2056</v>
      </c>
      <c r="GQ1" s="798"/>
      <c r="GR1" s="799" t="s">
        <v>822</v>
      </c>
      <c r="GS1" s="799"/>
      <c r="GT1" s="774" t="s">
        <v>1682</v>
      </c>
      <c r="GU1" s="774"/>
      <c r="GV1" s="798" t="s">
        <v>2090</v>
      </c>
      <c r="GW1" s="798"/>
      <c r="GX1" s="799" t="s">
        <v>822</v>
      </c>
      <c r="GY1" s="799"/>
      <c r="GZ1" s="774" t="s">
        <v>2129</v>
      </c>
      <c r="HA1" s="774"/>
      <c r="HB1" s="798" t="s">
        <v>2149</v>
      </c>
      <c r="HC1" s="798"/>
      <c r="HD1" s="799" t="s">
        <v>822</v>
      </c>
      <c r="HE1" s="799"/>
      <c r="HF1" s="774" t="s">
        <v>1722</v>
      </c>
      <c r="HG1" s="774"/>
      <c r="HH1" s="798" t="s">
        <v>2162</v>
      </c>
      <c r="HI1" s="798"/>
      <c r="HJ1" s="799" t="s">
        <v>822</v>
      </c>
      <c r="HK1" s="799"/>
      <c r="HL1" s="774" t="s">
        <v>1398</v>
      </c>
      <c r="HM1" s="774"/>
      <c r="HN1" s="798" t="s">
        <v>2208</v>
      </c>
      <c r="HO1" s="798"/>
      <c r="HP1" s="799" t="s">
        <v>822</v>
      </c>
      <c r="HQ1" s="799"/>
      <c r="HR1" s="774" t="s">
        <v>1398</v>
      </c>
      <c r="HS1" s="774"/>
      <c r="HT1" s="798" t="s">
        <v>2264</v>
      </c>
      <c r="HU1" s="798"/>
      <c r="HV1" s="799" t="s">
        <v>822</v>
      </c>
      <c r="HW1" s="799"/>
      <c r="HX1" s="774" t="s">
        <v>1623</v>
      </c>
      <c r="HY1" s="774"/>
      <c r="HZ1" s="798" t="s">
        <v>2326</v>
      </c>
      <c r="IA1" s="798"/>
      <c r="IB1" s="799" t="s">
        <v>822</v>
      </c>
      <c r="IC1" s="799"/>
      <c r="ID1" s="774" t="s">
        <v>1722</v>
      </c>
      <c r="IE1" s="774"/>
      <c r="IF1" s="798" t="s">
        <v>2393</v>
      </c>
      <c r="IG1" s="798"/>
      <c r="IH1" s="799" t="s">
        <v>822</v>
      </c>
      <c r="II1" s="799"/>
      <c r="IJ1" s="774" t="s">
        <v>1597</v>
      </c>
      <c r="IK1" s="774"/>
      <c r="IL1" s="798" t="s">
        <v>2469</v>
      </c>
      <c r="IM1" s="798"/>
      <c r="IN1" s="799" t="s">
        <v>822</v>
      </c>
      <c r="IO1" s="799"/>
      <c r="IP1" s="774" t="s">
        <v>1623</v>
      </c>
      <c r="IQ1" s="774"/>
      <c r="IR1" s="798" t="s">
        <v>2705</v>
      </c>
      <c r="IS1" s="798"/>
      <c r="IT1" s="799" t="s">
        <v>822</v>
      </c>
      <c r="IU1" s="799"/>
      <c r="IV1" s="774" t="s">
        <v>1755</v>
      </c>
      <c r="IW1" s="774"/>
      <c r="IX1" s="798" t="s">
        <v>2704</v>
      </c>
      <c r="IY1" s="798"/>
      <c r="IZ1" s="799" t="s">
        <v>822</v>
      </c>
      <c r="JA1" s="799"/>
      <c r="JB1" s="774" t="s">
        <v>1871</v>
      </c>
      <c r="JC1" s="774"/>
      <c r="JD1" s="798" t="s">
        <v>2760</v>
      </c>
      <c r="JE1" s="798"/>
      <c r="JF1" s="799" t="s">
        <v>822</v>
      </c>
      <c r="JG1" s="799"/>
      <c r="JH1" s="774" t="s">
        <v>1755</v>
      </c>
      <c r="JI1" s="77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448929.12000000017</v>
      </c>
      <c r="HZ2" t="s">
        <v>2192</v>
      </c>
      <c r="IA2" s="2">
        <f>IA3-($GQ$39-$HG$38-$HG$37-$HM$36)</f>
        <v>285434.09999999998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59936.530999999959</v>
      </c>
      <c r="IF2" t="s">
        <v>1918</v>
      </c>
      <c r="IG2" s="367">
        <f>SUM(IG3:IG33)</f>
        <v>246124.19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248139.43000000002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250986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11439.986999999965</v>
      </c>
      <c r="IX2" s="623" t="s">
        <v>1918</v>
      </c>
      <c r="IY2" s="367">
        <f>SUM(IY3:IY23)</f>
        <v>281571.26300000004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11138.844000000041</v>
      </c>
      <c r="JD2" s="676" t="s">
        <v>1918</v>
      </c>
      <c r="JE2" s="367">
        <f>SUM(JE3:JE25)</f>
        <v>300070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165255.66000000003</v>
      </c>
      <c r="JJ2" s="734" t="s">
        <v>1918</v>
      </c>
      <c r="JK2" s="367">
        <f>SUM(JK3:JK26)</f>
        <v>151762.66999999998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289306.64999999997</v>
      </c>
      <c r="IB3" t="s">
        <v>639</v>
      </c>
      <c r="IC3" s="534">
        <v>15104.63</v>
      </c>
      <c r="ID3" s="338" t="s">
        <v>2409</v>
      </c>
      <c r="IE3" s="277">
        <f>IE2-IC26-IC27</f>
        <v>6802.6743333332925</v>
      </c>
      <c r="IF3" t="s">
        <v>2371</v>
      </c>
      <c r="IG3" s="272">
        <f>$IA$6</f>
        <v>-250000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-250000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-250000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5412.000333333297</v>
      </c>
      <c r="IX3" s="623" t="s">
        <v>2371</v>
      </c>
      <c r="IY3" s="272">
        <f>$IA$6</f>
        <v>-250000</v>
      </c>
      <c r="IZ3" s="722"/>
      <c r="JA3" s="534"/>
      <c r="JB3" s="676" t="s">
        <v>2423</v>
      </c>
      <c r="JC3" s="277">
        <f>JC2-JA36-JA35</f>
        <v>5095.8463333333748</v>
      </c>
      <c r="JD3" s="676" t="s">
        <v>2371</v>
      </c>
      <c r="JE3" s="272">
        <f>$IA$6</f>
        <v>-250000</v>
      </c>
      <c r="JG3" s="534"/>
      <c r="JH3" s="734" t="s">
        <v>2423</v>
      </c>
      <c r="JI3" s="277">
        <f>JI2-JG29-JG28</f>
        <v>4436.5300000000334</v>
      </c>
      <c r="JJ3" s="734" t="s">
        <v>2371</v>
      </c>
      <c r="JK3" s="272">
        <f>$IA$6</f>
        <v>-250000</v>
      </c>
      <c r="JL3" s="664"/>
    </row>
    <row r="4" spans="1:273" ht="12.75" customHeight="1" thickBot="1" x14ac:dyDescent="0.25">
      <c r="A4" s="758" t="s">
        <v>998</v>
      </c>
      <c r="B4" s="758"/>
      <c r="E4" s="173" t="s">
        <v>233</v>
      </c>
      <c r="F4" s="177">
        <f>F3-F5</f>
        <v>17</v>
      </c>
      <c r="G4" s="758" t="s">
        <v>998</v>
      </c>
      <c r="H4" s="75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11602.456666666816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3490.8843333332925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2897.9403333332971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3741.5263333333751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-0.78999999992083758</v>
      </c>
      <c r="JJ4" s="734" t="s">
        <v>2715</v>
      </c>
      <c r="JK4" s="272">
        <v>-71000</v>
      </c>
      <c r="JL4" s="664"/>
    </row>
    <row r="5" spans="1:273" x14ac:dyDescent="0.2">
      <c r="A5" s="758"/>
      <c r="B5" s="758"/>
      <c r="E5" s="173" t="s">
        <v>358</v>
      </c>
      <c r="F5" s="177">
        <f>SUM(F15:F56)</f>
        <v>12750</v>
      </c>
      <c r="G5" s="758"/>
      <c r="H5" s="75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4272.9566666668161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-0.92900000004738104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0.48699999996097176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-3.8879999999571737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165256.44999999995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0.61000000010244548</v>
      </c>
      <c r="HZ6" t="s">
        <v>2371</v>
      </c>
      <c r="IA6" s="272">
        <v>-250000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2793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448928.51000000007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  <c r="JM8" t="s">
        <v>2807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2766</v>
      </c>
      <c r="JC9" s="61">
        <v>600</v>
      </c>
      <c r="JD9" s="324" t="s">
        <v>2493</v>
      </c>
      <c r="JE9" s="634">
        <v>0</v>
      </c>
      <c r="JG9" s="534"/>
      <c r="JH9" s="350" t="s">
        <v>1034</v>
      </c>
      <c r="JI9" s="61">
        <v>1954.8</v>
      </c>
      <c r="JJ9" s="324" t="s">
        <v>2493</v>
      </c>
      <c r="JK9" s="634">
        <v>30</v>
      </c>
      <c r="JL9" s="664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2767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2738</v>
      </c>
      <c r="JI10" s="576">
        <f>410.4+259.2</f>
        <v>669.59999999999991</v>
      </c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2775</v>
      </c>
      <c r="JG11" s="734">
        <v>233.62</v>
      </c>
      <c r="JH11" s="249" t="s">
        <v>2798</v>
      </c>
      <c r="JI11" s="705">
        <v>496.5</v>
      </c>
      <c r="JJ11" s="735" t="s">
        <v>1845</v>
      </c>
      <c r="JK11" s="272">
        <v>2600</v>
      </c>
      <c r="JL11" s="664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2796</v>
      </c>
      <c r="JI12" s="705">
        <v>1422.53</v>
      </c>
      <c r="JJ12" s="738" t="s">
        <v>1512</v>
      </c>
      <c r="JK12" s="272">
        <v>1083</v>
      </c>
      <c r="JL12" s="664" t="s">
        <v>2808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2795</v>
      </c>
      <c r="JI13" s="705">
        <v>155000</v>
      </c>
      <c r="JJ13" s="738" t="s">
        <v>1513</v>
      </c>
      <c r="JK13" s="272">
        <v>1318</v>
      </c>
      <c r="JL13" s="664" t="s">
        <v>2808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8" t="s">
        <v>2193</v>
      </c>
      <c r="HK14" s="76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250000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249" t="s">
        <v>2663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2" t="s">
        <v>1511</v>
      </c>
      <c r="DP15" s="80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2572</v>
      </c>
      <c r="JI15" s="2"/>
      <c r="JJ15" s="755" t="s">
        <v>2794</v>
      </c>
      <c r="JK15" s="272">
        <f>25000.29+90000.29+140000.29</f>
        <v>255000.87</v>
      </c>
      <c r="JL15" s="664">
        <v>45017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2741</v>
      </c>
      <c r="JI16" s="2">
        <v>59.36</v>
      </c>
      <c r="JJ16" s="738" t="s">
        <v>2747</v>
      </c>
      <c r="JK16" s="272">
        <v>110275</v>
      </c>
      <c r="JL16" s="664">
        <v>45017</v>
      </c>
      <c r="JM16" t="s">
        <v>2806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2764</v>
      </c>
      <c r="JI17" s="61"/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2765</v>
      </c>
      <c r="JI18" s="734">
        <v>30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2" t="s">
        <v>1481</v>
      </c>
      <c r="DJ19" s="80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2801</v>
      </c>
      <c r="JG19" s="552">
        <v>379.39</v>
      </c>
      <c r="JH19" s="349" t="s">
        <v>2666</v>
      </c>
      <c r="JI19" s="577">
        <v>115.37</v>
      </c>
      <c r="JJ19" s="737" t="s">
        <v>2735</v>
      </c>
      <c r="JK19" s="734">
        <v>260</v>
      </c>
      <c r="JL19" s="664">
        <v>45019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2764</v>
      </c>
      <c r="JC20" s="61">
        <v>109.57</v>
      </c>
      <c r="JD20" s="679" t="s">
        <v>2734</v>
      </c>
      <c r="JF20" s="411" t="s">
        <v>2802</v>
      </c>
      <c r="JG20" s="734">
        <v>442.61</v>
      </c>
      <c r="JH20" s="349" t="s">
        <v>1202</v>
      </c>
      <c r="JI20" s="61">
        <f>6.5+15</f>
        <v>21.5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2768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2195</v>
      </c>
      <c r="JI21" s="61">
        <f>9</f>
        <v>9</v>
      </c>
      <c r="JJ21" s="739" t="s">
        <v>2480</v>
      </c>
      <c r="JK21" s="734">
        <v>1000</v>
      </c>
      <c r="JL21" s="664"/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8" t="s">
        <v>513</v>
      </c>
      <c r="N22" s="818"/>
      <c r="Q22" s="169" t="s">
        <v>371</v>
      </c>
      <c r="S22" s="818" t="s">
        <v>513</v>
      </c>
      <c r="T22" s="81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9" t="s">
        <v>2178</v>
      </c>
      <c r="IU22" s="759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/>
      <c r="JH22" s="349" t="s">
        <v>2490</v>
      </c>
      <c r="JI22" s="61"/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3" t="s">
        <v>997</v>
      </c>
      <c r="N23" s="813"/>
      <c r="Q23" s="169" t="s">
        <v>375</v>
      </c>
      <c r="S23" s="813" t="s">
        <v>997</v>
      </c>
      <c r="T23" s="813"/>
      <c r="W23" s="248" t="s">
        <v>1026</v>
      </c>
      <c r="X23" s="145">
        <v>0</v>
      </c>
      <c r="Y23" s="818" t="s">
        <v>513</v>
      </c>
      <c r="Z23" s="81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9" t="s">
        <v>2178</v>
      </c>
      <c r="HK23" s="75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9" t="s">
        <v>2178</v>
      </c>
      <c r="HW23" s="75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/>
      <c r="JF23" s="411"/>
      <c r="JG23" s="552"/>
      <c r="JH23" s="349" t="s">
        <v>2392</v>
      </c>
      <c r="JI23" s="61">
        <f>15.55+10+15.6+17.36+16.4+10</f>
        <v>84.91</v>
      </c>
      <c r="JJ23" s="736" t="s">
        <v>2449</v>
      </c>
    </row>
    <row r="24" spans="1:273" x14ac:dyDescent="0.2">
      <c r="A24" s="818" t="s">
        <v>513</v>
      </c>
      <c r="B24" s="818"/>
      <c r="E24" s="167" t="s">
        <v>237</v>
      </c>
      <c r="F24" s="169"/>
      <c r="G24" s="818" t="s">
        <v>513</v>
      </c>
      <c r="H24" s="818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13" t="s">
        <v>997</v>
      </c>
      <c r="Z24" s="813"/>
      <c r="AC24"/>
      <c r="AE24" s="818" t="s">
        <v>513</v>
      </c>
      <c r="AF24" s="818"/>
      <c r="AI24"/>
      <c r="AK24" s="818" t="s">
        <v>513</v>
      </c>
      <c r="AL24" s="81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4" t="s">
        <v>1543</v>
      </c>
      <c r="EF24" s="80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2778</v>
      </c>
      <c r="JI24" s="61">
        <v>10</v>
      </c>
      <c r="JJ24" s="756" t="s">
        <v>2797</v>
      </c>
      <c r="JK24" s="734">
        <v>30</v>
      </c>
    </row>
    <row r="25" spans="1:273" x14ac:dyDescent="0.2">
      <c r="A25" s="813" t="s">
        <v>997</v>
      </c>
      <c r="B25" s="813"/>
      <c r="E25" s="167" t="s">
        <v>139</v>
      </c>
      <c r="F25" s="169"/>
      <c r="G25" s="813" t="s">
        <v>997</v>
      </c>
      <c r="H25" s="813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13" t="s">
        <v>997</v>
      </c>
      <c r="AF25" s="813"/>
      <c r="AI25" s="249" t="s">
        <v>1108</v>
      </c>
      <c r="AJ25" s="145">
        <v>30</v>
      </c>
      <c r="AK25" s="813" t="s">
        <v>997</v>
      </c>
      <c r="AL25" s="81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3"/>
      <c r="BH25" s="813"/>
      <c r="BK25" s="270" t="s">
        <v>1229</v>
      </c>
      <c r="BL25" s="208">
        <v>48.54</v>
      </c>
      <c r="BM25" s="813"/>
      <c r="BN25" s="813"/>
      <c r="BQ25" s="270" t="s">
        <v>1058</v>
      </c>
      <c r="BR25" s="208">
        <v>50.15</v>
      </c>
      <c r="BS25" s="813" t="s">
        <v>1252</v>
      </c>
      <c r="BT25" s="813"/>
      <c r="BW25" s="270" t="s">
        <v>1058</v>
      </c>
      <c r="BX25" s="208">
        <v>48.54</v>
      </c>
      <c r="BY25" s="813"/>
      <c r="BZ25" s="813"/>
      <c r="CC25" s="270" t="s">
        <v>1058</v>
      </c>
      <c r="CD25" s="208">
        <v>142.91</v>
      </c>
      <c r="CE25" s="813"/>
      <c r="CF25" s="813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435426.56333333335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9" t="s">
        <v>2178</v>
      </c>
      <c r="IC25" s="75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2805</v>
      </c>
      <c r="JI25" s="61">
        <v>30</v>
      </c>
      <c r="JJ25" s="753" t="s">
        <v>2039</v>
      </c>
      <c r="JK25" s="734">
        <v>253.8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9" t="s">
        <v>1543</v>
      </c>
      <c r="DZ26" s="81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4" t="s">
        <v>1543</v>
      </c>
      <c r="ES26" s="804"/>
      <c r="ET26" s="1" t="s">
        <v>1710</v>
      </c>
      <c r="EU26" s="276">
        <v>20000</v>
      </c>
      <c r="EW26" s="80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2770</v>
      </c>
      <c r="JI26" s="61">
        <v>55.72</v>
      </c>
      <c r="JJ26" s="757"/>
    </row>
    <row r="27" spans="1:273" x14ac:dyDescent="0.2">
      <c r="A27" s="779"/>
      <c r="B27" s="779"/>
      <c r="F27" s="197"/>
      <c r="G27" s="779"/>
      <c r="H27" s="779"/>
      <c r="K27"/>
      <c r="M27" s="814" t="s">
        <v>512</v>
      </c>
      <c r="N27" s="814"/>
      <c r="Q27" s="248" t="s">
        <v>1026</v>
      </c>
      <c r="R27" s="145">
        <v>0</v>
      </c>
      <c r="S27" s="814" t="s">
        <v>512</v>
      </c>
      <c r="T27" s="814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14" t="s">
        <v>512</v>
      </c>
      <c r="AF27" s="81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4" t="s">
        <v>1543</v>
      </c>
      <c r="EY27" s="80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9" t="s">
        <v>2178</v>
      </c>
      <c r="HQ27" s="75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2772</v>
      </c>
      <c r="JG27" s="744"/>
      <c r="JH27" s="341" t="s">
        <v>2771</v>
      </c>
      <c r="JI27" s="61">
        <v>44.8</v>
      </c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14" t="s">
        <v>999</v>
      </c>
      <c r="N28" s="814"/>
      <c r="Q28" s="248" t="s">
        <v>1080</v>
      </c>
      <c r="R28" s="208">
        <v>200</v>
      </c>
      <c r="S28" s="814" t="s">
        <v>999</v>
      </c>
      <c r="T28" s="814"/>
      <c r="W28" s="146" t="s">
        <v>1023</v>
      </c>
      <c r="X28" s="145">
        <v>61.35</v>
      </c>
      <c r="Y28" s="814" t="s">
        <v>512</v>
      </c>
      <c r="Z28" s="814"/>
      <c r="AC28" s="222" t="s">
        <v>1095</v>
      </c>
      <c r="AD28" s="222">
        <f>53+207+63</f>
        <v>323</v>
      </c>
      <c r="AE28" s="814" t="s">
        <v>999</v>
      </c>
      <c r="AF28" s="81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4" t="s">
        <v>1754</v>
      </c>
      <c r="FE28" s="80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2800</v>
      </c>
      <c r="JI28" s="576" t="s">
        <v>2799</v>
      </c>
      <c r="JJ28" s="734" t="s">
        <v>512</v>
      </c>
    </row>
    <row r="29" spans="1:273" x14ac:dyDescent="0.2">
      <c r="A29" s="814" t="s">
        <v>512</v>
      </c>
      <c r="B29" s="814"/>
      <c r="E29" s="196" t="s">
        <v>282</v>
      </c>
      <c r="F29" s="197"/>
      <c r="G29" s="814" t="s">
        <v>512</v>
      </c>
      <c r="H29" s="814"/>
      <c r="K29" s="146" t="s">
        <v>1023</v>
      </c>
      <c r="L29" s="145">
        <v>0</v>
      </c>
      <c r="M29" s="816" t="s">
        <v>93</v>
      </c>
      <c r="N29" s="816"/>
      <c r="Q29" s="248" t="s">
        <v>1057</v>
      </c>
      <c r="R29" s="145">
        <v>0</v>
      </c>
      <c r="S29" s="816" t="s">
        <v>93</v>
      </c>
      <c r="T29" s="816"/>
      <c r="W29" s="146" t="s">
        <v>1022</v>
      </c>
      <c r="X29" s="145">
        <v>64</v>
      </c>
      <c r="Y29" s="814" t="s">
        <v>999</v>
      </c>
      <c r="Z29" s="814"/>
      <c r="AC29" s="222" t="s">
        <v>1096</v>
      </c>
      <c r="AD29" s="222">
        <f>63+46</f>
        <v>109</v>
      </c>
      <c r="AE29" s="816" t="s">
        <v>93</v>
      </c>
      <c r="AF29" s="81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4" t="s">
        <v>1543</v>
      </c>
      <c r="EM29" s="80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SUM(JI11:JI14)</f>
        <v>156919.03</v>
      </c>
      <c r="JH29" s="341" t="s">
        <v>2804</v>
      </c>
      <c r="JI29" s="576">
        <f>8.65*2</f>
        <v>17.3</v>
      </c>
      <c r="JJ29" s="734" t="s">
        <v>93</v>
      </c>
    </row>
    <row r="30" spans="1:273" x14ac:dyDescent="0.2">
      <c r="A30" s="814" t="s">
        <v>999</v>
      </c>
      <c r="B30" s="814"/>
      <c r="E30" s="196" t="s">
        <v>378</v>
      </c>
      <c r="F30" s="197"/>
      <c r="G30" s="814" t="s">
        <v>999</v>
      </c>
      <c r="H30" s="814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16" t="s">
        <v>93</v>
      </c>
      <c r="Z30" s="81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4" t="s">
        <v>1754</v>
      </c>
      <c r="FK30" s="80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16" t="s">
        <v>93</v>
      </c>
      <c r="B31" s="816"/>
      <c r="E31" s="196" t="s">
        <v>1014</v>
      </c>
      <c r="F31" s="173"/>
      <c r="G31" s="816" t="s">
        <v>93</v>
      </c>
      <c r="H31" s="816"/>
      <c r="K31" s="146" t="s">
        <v>1021</v>
      </c>
      <c r="L31" s="145">
        <v>50.01</v>
      </c>
      <c r="M31" s="817" t="s">
        <v>1008</v>
      </c>
      <c r="N31" s="817"/>
      <c r="Q31" s="146" t="s">
        <v>1059</v>
      </c>
      <c r="R31" s="145">
        <v>26</v>
      </c>
      <c r="S31" s="817" t="s">
        <v>1008</v>
      </c>
      <c r="T31" s="817"/>
      <c r="W31"/>
      <c r="Y31" s="779" t="s">
        <v>391</v>
      </c>
      <c r="Z31" s="779"/>
      <c r="AC31" s="145" t="s">
        <v>1097</v>
      </c>
      <c r="AD31" s="145">
        <v>10</v>
      </c>
      <c r="AE31" s="817" t="s">
        <v>1008</v>
      </c>
      <c r="AF31" s="81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2624.3999999999996</v>
      </c>
      <c r="JH31" s="341" t="s">
        <v>1870</v>
      </c>
      <c r="JI31" s="576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13" t="s">
        <v>243</v>
      </c>
      <c r="N32" s="813"/>
      <c r="Q32" s="146" t="s">
        <v>1058</v>
      </c>
      <c r="R32" s="145">
        <v>55</v>
      </c>
      <c r="S32" s="813" t="s">
        <v>243</v>
      </c>
      <c r="T32" s="813"/>
      <c r="W32" s="247" t="s">
        <v>1079</v>
      </c>
      <c r="X32" s="247">
        <v>0</v>
      </c>
      <c r="Y32" s="817" t="s">
        <v>1008</v>
      </c>
      <c r="Z32" s="817"/>
      <c r="AE32" s="813" t="s">
        <v>243</v>
      </c>
      <c r="AF32" s="81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1" t="s">
        <v>1445</v>
      </c>
      <c r="DP32" s="80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9" t="s">
        <v>2178</v>
      </c>
      <c r="IO32" s="759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SUM(JI15:JI23)</f>
        <v>320.14</v>
      </c>
      <c r="JH32" s="341" t="s">
        <v>1870</v>
      </c>
      <c r="JI32" s="61"/>
    </row>
    <row r="33" spans="1:269" x14ac:dyDescent="0.2">
      <c r="A33" s="817" t="s">
        <v>1008</v>
      </c>
      <c r="B33" s="817"/>
      <c r="C33" s="3"/>
      <c r="D33" s="3"/>
      <c r="E33" s="250"/>
      <c r="F33" s="250"/>
      <c r="G33" s="817" t="s">
        <v>1008</v>
      </c>
      <c r="H33" s="817"/>
      <c r="K33" s="247" t="s">
        <v>1028</v>
      </c>
      <c r="L33" s="247"/>
      <c r="M33" s="815" t="s">
        <v>1041</v>
      </c>
      <c r="N33" s="815"/>
      <c r="Q33" s="146" t="s">
        <v>1023</v>
      </c>
      <c r="R33" s="145">
        <v>77.239999999999995</v>
      </c>
      <c r="S33" s="815" t="s">
        <v>1041</v>
      </c>
      <c r="T33" s="815"/>
      <c r="Y33" s="813" t="s">
        <v>243</v>
      </c>
      <c r="Z33" s="813"/>
      <c r="AC33" s="200" t="s">
        <v>1019</v>
      </c>
      <c r="AD33" s="145">
        <v>350</v>
      </c>
      <c r="AE33" s="815" t="s">
        <v>1041</v>
      </c>
      <c r="AF33" s="81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1" t="s">
        <v>1418</v>
      </c>
      <c r="DB33" s="81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SUM(JI24:JI32)</f>
        <v>157.82</v>
      </c>
      <c r="JH33" s="734" t="s">
        <v>2773</v>
      </c>
      <c r="JI33" s="78">
        <v>41</v>
      </c>
    </row>
    <row r="34" spans="1:269" x14ac:dyDescent="0.2">
      <c r="A34" s="813" t="s">
        <v>243</v>
      </c>
      <c r="B34" s="813"/>
      <c r="E34" s="173"/>
      <c r="F34" s="173"/>
      <c r="G34" s="813" t="s">
        <v>243</v>
      </c>
      <c r="H34" s="81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5" t="s">
        <v>1041</v>
      </c>
      <c r="Z34" s="81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9" t="s">
        <v>2178</v>
      </c>
      <c r="JA34" s="759"/>
      <c r="JB34" s="726" t="s">
        <v>2762</v>
      </c>
      <c r="JC34" s="576">
        <v>24.71</v>
      </c>
      <c r="JH34" s="9" t="s">
        <v>2204</v>
      </c>
      <c r="JI34" s="577">
        <f>158+69</f>
        <v>227</v>
      </c>
    </row>
    <row r="35" spans="1:269" ht="14.25" customHeight="1" x14ac:dyDescent="0.25">
      <c r="A35" s="819" t="s">
        <v>348</v>
      </c>
      <c r="B35" s="819"/>
      <c r="E35" s="190" t="s">
        <v>374</v>
      </c>
      <c r="F35" s="173"/>
      <c r="G35" s="819" t="s">
        <v>348</v>
      </c>
      <c r="H35" s="81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22">
        <v>23.85</v>
      </c>
      <c r="JI35" s="577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2774</v>
      </c>
      <c r="JC36" s="78">
        <v>16.87</v>
      </c>
      <c r="JH36" s="396" t="s">
        <v>1418</v>
      </c>
      <c r="JI36" s="418">
        <f>JE19+JG37-JK19</f>
        <v>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6" t="s">
        <v>1543</v>
      </c>
      <c r="DT37" s="80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2809</v>
      </c>
      <c r="JG37" s="357">
        <v>200</v>
      </c>
      <c r="JH37" s="419">
        <v>8</v>
      </c>
      <c r="JI37" s="586" t="s">
        <v>2769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8</v>
      </c>
      <c r="JI38" s="586" t="s">
        <v>2779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>
        <v>40</v>
      </c>
      <c r="JI39" s="586" t="s">
        <v>1835</v>
      </c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1" t="s">
        <v>1445</v>
      </c>
      <c r="DJ40" s="80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9" t="s">
        <v>2178</v>
      </c>
      <c r="II40" s="759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>
        <v>10</v>
      </c>
      <c r="JI40" s="586" t="s">
        <v>2803</v>
      </c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>
        <v>10</v>
      </c>
      <c r="JI41" s="586" t="s">
        <v>2810</v>
      </c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419"/>
      <c r="JI42" s="58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2777</v>
      </c>
      <c r="JI43" s="576">
        <v>751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667" t="s">
        <v>2642</v>
      </c>
      <c r="JI44" s="575">
        <f>JG11</f>
        <v>233.62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0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2763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0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0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0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2781</v>
      </c>
      <c r="C2" s="749" t="s">
        <v>313</v>
      </c>
      <c r="D2" s="750" t="s">
        <v>2785</v>
      </c>
      <c r="E2" s="751" t="s">
        <v>2782</v>
      </c>
      <c r="F2" s="751" t="s">
        <v>2783</v>
      </c>
      <c r="G2" s="749" t="s">
        <v>466</v>
      </c>
      <c r="H2" s="748" t="s">
        <v>2780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2786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2787</v>
      </c>
      <c r="D10" s="231"/>
      <c r="E10" s="231"/>
      <c r="F10" s="231" t="s">
        <v>2788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2791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2792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2784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2784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O8" sqref="O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5" t="s">
        <v>1882</v>
      </c>
      <c r="C2" s="825"/>
      <c r="D2" s="825"/>
      <c r="E2" s="827" t="s">
        <v>2526</v>
      </c>
      <c r="F2" s="827" t="s">
        <v>2556</v>
      </c>
      <c r="G2" s="608"/>
      <c r="H2" s="830"/>
      <c r="I2" s="826" t="s">
        <v>2672</v>
      </c>
      <c r="J2" s="826"/>
      <c r="K2" s="822" t="s">
        <v>2669</v>
      </c>
      <c r="L2" s="822" t="s">
        <v>2582</v>
      </c>
      <c r="M2" s="827" t="s">
        <v>2531</v>
      </c>
      <c r="N2" s="829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8"/>
      <c r="F3" s="828"/>
      <c r="G3" s="609"/>
      <c r="H3" s="831"/>
      <c r="I3" s="596" t="s">
        <v>2628</v>
      </c>
      <c r="J3" s="597" t="s">
        <v>2219</v>
      </c>
      <c r="K3" s="823"/>
      <c r="L3" s="823"/>
      <c r="M3" s="828"/>
      <c r="N3" s="829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2790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20" t="s">
        <v>2529</v>
      </c>
      <c r="D10" s="820"/>
      <c r="E10" s="820"/>
      <c r="F10" s="820"/>
      <c r="G10" s="820"/>
      <c r="H10" s="820"/>
      <c r="I10" s="820"/>
      <c r="J10" s="820"/>
      <c r="K10" s="820"/>
      <c r="L10" s="820"/>
      <c r="M10" s="820"/>
      <c r="N10" s="820"/>
      <c r="O10" s="820"/>
      <c r="P10" s="820"/>
    </row>
    <row r="11" spans="2:16" ht="12.75" customHeight="1" x14ac:dyDescent="0.2">
      <c r="B11" s="617"/>
      <c r="C11" s="606" t="s">
        <v>2551</v>
      </c>
      <c r="D11" s="604"/>
      <c r="E11" s="827" t="s">
        <v>2526</v>
      </c>
      <c r="F11" s="827" t="s">
        <v>2556</v>
      </c>
      <c r="G11" s="609"/>
      <c r="H11" s="830" t="s">
        <v>2539</v>
      </c>
      <c r="I11" s="832" t="s">
        <v>2547</v>
      </c>
      <c r="J11" s="821" t="s">
        <v>2670</v>
      </c>
      <c r="K11" s="821"/>
      <c r="L11" s="822" t="s">
        <v>2650</v>
      </c>
      <c r="M11" s="827" t="s">
        <v>2531</v>
      </c>
      <c r="N11" s="829" t="s">
        <v>2540</v>
      </c>
    </row>
    <row r="12" spans="2:16" x14ac:dyDescent="0.2">
      <c r="B12" s="617"/>
      <c r="C12" s="594" t="s">
        <v>1880</v>
      </c>
      <c r="D12" s="595" t="s">
        <v>2441</v>
      </c>
      <c r="E12" s="828"/>
      <c r="F12" s="828"/>
      <c r="G12" s="611"/>
      <c r="H12" s="831"/>
      <c r="I12" s="833"/>
      <c r="J12" s="612" t="s">
        <v>2553</v>
      </c>
      <c r="K12" s="613" t="s">
        <v>1881</v>
      </c>
      <c r="L12" s="823"/>
      <c r="M12" s="828"/>
      <c r="N12" s="829"/>
    </row>
    <row r="13" spans="2:16" x14ac:dyDescent="0.2">
      <c r="B13" s="824">
        <v>8</v>
      </c>
      <c r="C13" s="824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2789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20" t="s">
        <v>2530</v>
      </c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2776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B2:D2"/>
    <mergeCell ref="I2:J2"/>
    <mergeCell ref="E2:E3"/>
    <mergeCell ref="F2:F3"/>
    <mergeCell ref="M2:M3"/>
    <mergeCell ref="K2:K3"/>
    <mergeCell ref="C21:P21"/>
    <mergeCell ref="C10:P10"/>
    <mergeCell ref="J11:K11"/>
    <mergeCell ref="L11:L12"/>
    <mergeCell ref="B13:C1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1" t="s">
        <v>292</v>
      </c>
      <c r="E1" s="771"/>
      <c r="F1" s="771" t="s">
        <v>345</v>
      </c>
      <c r="G1" s="771"/>
      <c r="H1" s="769" t="s">
        <v>127</v>
      </c>
      <c r="I1" s="769"/>
      <c r="J1" s="765" t="s">
        <v>292</v>
      </c>
      <c r="K1" s="765"/>
      <c r="L1" s="770" t="s">
        <v>526</v>
      </c>
      <c r="M1" s="770"/>
      <c r="N1" s="769" t="s">
        <v>146</v>
      </c>
      <c r="O1" s="769"/>
      <c r="P1" s="765" t="s">
        <v>293</v>
      </c>
      <c r="Q1" s="765"/>
      <c r="R1" s="770" t="s">
        <v>528</v>
      </c>
      <c r="S1" s="770"/>
      <c r="T1" s="759" t="s">
        <v>193</v>
      </c>
      <c r="U1" s="759"/>
      <c r="V1" s="765" t="s">
        <v>292</v>
      </c>
      <c r="W1" s="765"/>
      <c r="X1" s="764" t="s">
        <v>530</v>
      </c>
      <c r="Y1" s="764"/>
      <c r="Z1" s="759" t="s">
        <v>241</v>
      </c>
      <c r="AA1" s="759"/>
      <c r="AB1" s="766" t="s">
        <v>292</v>
      </c>
      <c r="AC1" s="766"/>
      <c r="AD1" s="767" t="s">
        <v>530</v>
      </c>
      <c r="AE1" s="767"/>
      <c r="AF1" s="759" t="s">
        <v>373</v>
      </c>
      <c r="AG1" s="759"/>
      <c r="AH1" s="766" t="s">
        <v>292</v>
      </c>
      <c r="AI1" s="766"/>
      <c r="AJ1" s="764" t="s">
        <v>536</v>
      </c>
      <c r="AK1" s="764"/>
      <c r="AL1" s="759" t="s">
        <v>395</v>
      </c>
      <c r="AM1" s="759"/>
      <c r="AN1" s="776" t="s">
        <v>292</v>
      </c>
      <c r="AO1" s="776"/>
      <c r="AP1" s="774" t="s">
        <v>537</v>
      </c>
      <c r="AQ1" s="774"/>
      <c r="AR1" s="759" t="s">
        <v>422</v>
      </c>
      <c r="AS1" s="759"/>
      <c r="AV1" s="774" t="s">
        <v>285</v>
      </c>
      <c r="AW1" s="774"/>
      <c r="AX1" s="777" t="s">
        <v>1005</v>
      </c>
      <c r="AY1" s="777"/>
      <c r="AZ1" s="777"/>
      <c r="BA1" s="211"/>
      <c r="BB1" s="772">
        <v>42942</v>
      </c>
      <c r="BC1" s="773"/>
      <c r="BD1" s="77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22" t="s">
        <v>233</v>
      </c>
      <c r="Y4" s="126">
        <f>Y3-Y6</f>
        <v>4.9669099999591708</v>
      </c>
      <c r="Z4" s="758" t="s">
        <v>262</v>
      </c>
      <c r="AA4" s="758"/>
      <c r="AD4" s="157" t="s">
        <v>233</v>
      </c>
      <c r="AE4" s="157">
        <f>AE3-AE5</f>
        <v>-52.526899999851594</v>
      </c>
      <c r="AF4" s="758" t="s">
        <v>262</v>
      </c>
      <c r="AG4" s="758"/>
      <c r="AH4" s="146"/>
      <c r="AI4" s="146"/>
      <c r="AJ4" s="157" t="s">
        <v>233</v>
      </c>
      <c r="AK4" s="157">
        <f>AK3-AK5</f>
        <v>94.988909999992757</v>
      </c>
      <c r="AL4" s="758" t="s">
        <v>262</v>
      </c>
      <c r="AM4" s="758"/>
      <c r="AP4" s="173" t="s">
        <v>233</v>
      </c>
      <c r="AQ4" s="177">
        <f>AQ3-AQ5</f>
        <v>33.841989999942598</v>
      </c>
      <c r="AR4" s="758" t="s">
        <v>262</v>
      </c>
      <c r="AS4" s="758"/>
      <c r="AX4" s="758" t="s">
        <v>570</v>
      </c>
      <c r="AY4" s="758"/>
      <c r="BB4" s="758" t="s">
        <v>573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8"/>
      <c r="AG5" s="758"/>
      <c r="AH5" s="146"/>
      <c r="AI5" s="146"/>
      <c r="AJ5" s="157" t="s">
        <v>358</v>
      </c>
      <c r="AK5" s="165">
        <f>SUM(AK11:AK59)</f>
        <v>30858.011000000002</v>
      </c>
      <c r="AL5" s="758"/>
      <c r="AM5" s="75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1006</v>
      </c>
      <c r="BE5" s="775"/>
      <c r="BF5" s="775"/>
      <c r="BG5" s="775"/>
      <c r="BH5" s="775"/>
      <c r="BI5" s="775"/>
      <c r="BJ5" s="775"/>
      <c r="BK5" s="77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0" t="s">
        <v>264</v>
      </c>
      <c r="W23" s="76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2"/>
      <c r="W24" s="76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915</v>
      </c>
      <c r="C1" s="768"/>
      <c r="D1" s="767" t="s">
        <v>521</v>
      </c>
      <c r="E1" s="767"/>
      <c r="F1" s="768" t="s">
        <v>519</v>
      </c>
      <c r="G1" s="768"/>
      <c r="H1" s="795" t="s">
        <v>555</v>
      </c>
      <c r="I1" s="795"/>
      <c r="J1" s="767" t="s">
        <v>521</v>
      </c>
      <c r="K1" s="767"/>
      <c r="L1" s="768" t="s">
        <v>914</v>
      </c>
      <c r="M1" s="768"/>
      <c r="N1" s="795" t="s">
        <v>555</v>
      </c>
      <c r="O1" s="795"/>
      <c r="P1" s="767" t="s">
        <v>521</v>
      </c>
      <c r="Q1" s="767"/>
      <c r="R1" s="768" t="s">
        <v>558</v>
      </c>
      <c r="S1" s="768"/>
      <c r="T1" s="795" t="s">
        <v>555</v>
      </c>
      <c r="U1" s="795"/>
      <c r="V1" s="767" t="s">
        <v>521</v>
      </c>
      <c r="W1" s="767"/>
      <c r="X1" s="768" t="s">
        <v>913</v>
      </c>
      <c r="Y1" s="768"/>
      <c r="Z1" s="795" t="s">
        <v>555</v>
      </c>
      <c r="AA1" s="795"/>
      <c r="AB1" s="767" t="s">
        <v>521</v>
      </c>
      <c r="AC1" s="767"/>
      <c r="AD1" s="768" t="s">
        <v>597</v>
      </c>
      <c r="AE1" s="768"/>
      <c r="AF1" s="795" t="s">
        <v>555</v>
      </c>
      <c r="AG1" s="795"/>
      <c r="AH1" s="767" t="s">
        <v>521</v>
      </c>
      <c r="AI1" s="767"/>
      <c r="AJ1" s="768" t="s">
        <v>912</v>
      </c>
      <c r="AK1" s="768"/>
      <c r="AL1" s="795" t="s">
        <v>632</v>
      </c>
      <c r="AM1" s="795"/>
      <c r="AN1" s="767" t="s">
        <v>633</v>
      </c>
      <c r="AO1" s="767"/>
      <c r="AP1" s="768" t="s">
        <v>627</v>
      </c>
      <c r="AQ1" s="768"/>
      <c r="AR1" s="795" t="s">
        <v>555</v>
      </c>
      <c r="AS1" s="795"/>
      <c r="AT1" s="767" t="s">
        <v>521</v>
      </c>
      <c r="AU1" s="767"/>
      <c r="AV1" s="768" t="s">
        <v>911</v>
      </c>
      <c r="AW1" s="768"/>
      <c r="AX1" s="795" t="s">
        <v>555</v>
      </c>
      <c r="AY1" s="795"/>
      <c r="AZ1" s="767" t="s">
        <v>521</v>
      </c>
      <c r="BA1" s="767"/>
      <c r="BB1" s="768" t="s">
        <v>659</v>
      </c>
      <c r="BC1" s="768"/>
      <c r="BD1" s="795" t="s">
        <v>555</v>
      </c>
      <c r="BE1" s="795"/>
      <c r="BF1" s="767" t="s">
        <v>521</v>
      </c>
      <c r="BG1" s="767"/>
      <c r="BH1" s="768" t="s">
        <v>910</v>
      </c>
      <c r="BI1" s="768"/>
      <c r="BJ1" s="795" t="s">
        <v>555</v>
      </c>
      <c r="BK1" s="795"/>
      <c r="BL1" s="767" t="s">
        <v>521</v>
      </c>
      <c r="BM1" s="767"/>
      <c r="BN1" s="768" t="s">
        <v>928</v>
      </c>
      <c r="BO1" s="768"/>
      <c r="BP1" s="795" t="s">
        <v>555</v>
      </c>
      <c r="BQ1" s="795"/>
      <c r="BR1" s="767" t="s">
        <v>521</v>
      </c>
      <c r="BS1" s="767"/>
      <c r="BT1" s="768" t="s">
        <v>909</v>
      </c>
      <c r="BU1" s="768"/>
      <c r="BV1" s="795" t="s">
        <v>710</v>
      </c>
      <c r="BW1" s="795"/>
      <c r="BX1" s="767" t="s">
        <v>711</v>
      </c>
      <c r="BY1" s="767"/>
      <c r="BZ1" s="768" t="s">
        <v>709</v>
      </c>
      <c r="CA1" s="768"/>
      <c r="CB1" s="795" t="s">
        <v>736</v>
      </c>
      <c r="CC1" s="795"/>
      <c r="CD1" s="767" t="s">
        <v>737</v>
      </c>
      <c r="CE1" s="767"/>
      <c r="CF1" s="768" t="s">
        <v>908</v>
      </c>
      <c r="CG1" s="768"/>
      <c r="CH1" s="795" t="s">
        <v>736</v>
      </c>
      <c r="CI1" s="795"/>
      <c r="CJ1" s="767" t="s">
        <v>737</v>
      </c>
      <c r="CK1" s="767"/>
      <c r="CL1" s="768" t="s">
        <v>754</v>
      </c>
      <c r="CM1" s="768"/>
      <c r="CN1" s="795" t="s">
        <v>736</v>
      </c>
      <c r="CO1" s="795"/>
      <c r="CP1" s="767" t="s">
        <v>737</v>
      </c>
      <c r="CQ1" s="767"/>
      <c r="CR1" s="768" t="s">
        <v>907</v>
      </c>
      <c r="CS1" s="768"/>
      <c r="CT1" s="795" t="s">
        <v>736</v>
      </c>
      <c r="CU1" s="795"/>
      <c r="CV1" s="793" t="s">
        <v>737</v>
      </c>
      <c r="CW1" s="793"/>
      <c r="CX1" s="768" t="s">
        <v>775</v>
      </c>
      <c r="CY1" s="768"/>
      <c r="CZ1" s="795" t="s">
        <v>736</v>
      </c>
      <c r="DA1" s="795"/>
      <c r="DB1" s="793" t="s">
        <v>737</v>
      </c>
      <c r="DC1" s="793"/>
      <c r="DD1" s="768" t="s">
        <v>906</v>
      </c>
      <c r="DE1" s="768"/>
      <c r="DF1" s="795" t="s">
        <v>822</v>
      </c>
      <c r="DG1" s="795"/>
      <c r="DH1" s="793" t="s">
        <v>823</v>
      </c>
      <c r="DI1" s="793"/>
      <c r="DJ1" s="768" t="s">
        <v>815</v>
      </c>
      <c r="DK1" s="768"/>
      <c r="DL1" s="795" t="s">
        <v>822</v>
      </c>
      <c r="DM1" s="795"/>
      <c r="DN1" s="793" t="s">
        <v>737</v>
      </c>
      <c r="DO1" s="793"/>
      <c r="DP1" s="768" t="s">
        <v>905</v>
      </c>
      <c r="DQ1" s="768"/>
      <c r="DR1" s="795" t="s">
        <v>822</v>
      </c>
      <c r="DS1" s="795"/>
      <c r="DT1" s="793" t="s">
        <v>737</v>
      </c>
      <c r="DU1" s="793"/>
      <c r="DV1" s="768" t="s">
        <v>904</v>
      </c>
      <c r="DW1" s="768"/>
      <c r="DX1" s="795" t="s">
        <v>822</v>
      </c>
      <c r="DY1" s="795"/>
      <c r="DZ1" s="793" t="s">
        <v>737</v>
      </c>
      <c r="EA1" s="793"/>
      <c r="EB1" s="768" t="s">
        <v>903</v>
      </c>
      <c r="EC1" s="768"/>
      <c r="ED1" s="795" t="s">
        <v>822</v>
      </c>
      <c r="EE1" s="795"/>
      <c r="EF1" s="793" t="s">
        <v>737</v>
      </c>
      <c r="EG1" s="793"/>
      <c r="EH1" s="768" t="s">
        <v>889</v>
      </c>
      <c r="EI1" s="768"/>
      <c r="EJ1" s="795" t="s">
        <v>822</v>
      </c>
      <c r="EK1" s="795"/>
      <c r="EL1" s="793" t="s">
        <v>943</v>
      </c>
      <c r="EM1" s="793"/>
      <c r="EN1" s="768" t="s">
        <v>929</v>
      </c>
      <c r="EO1" s="768"/>
      <c r="EP1" s="795" t="s">
        <v>822</v>
      </c>
      <c r="EQ1" s="795"/>
      <c r="ER1" s="793" t="s">
        <v>957</v>
      </c>
      <c r="ES1" s="793"/>
      <c r="ET1" s="768" t="s">
        <v>944</v>
      </c>
      <c r="EU1" s="768"/>
      <c r="EV1" s="795" t="s">
        <v>822</v>
      </c>
      <c r="EW1" s="795"/>
      <c r="EX1" s="793" t="s">
        <v>536</v>
      </c>
      <c r="EY1" s="793"/>
      <c r="EZ1" s="768" t="s">
        <v>959</v>
      </c>
      <c r="FA1" s="76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4" t="s">
        <v>785</v>
      </c>
      <c r="CU7" s="76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4" t="s">
        <v>784</v>
      </c>
      <c r="DA8" s="76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4" t="s">
        <v>784</v>
      </c>
      <c r="DG8" s="76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4" t="s">
        <v>784</v>
      </c>
      <c r="DM8" s="76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4" t="s">
        <v>784</v>
      </c>
      <c r="DS8" s="768"/>
      <c r="DT8" s="145" t="s">
        <v>789</v>
      </c>
      <c r="DU8" s="145">
        <f>SUM(DU13:DU17)</f>
        <v>32</v>
      </c>
      <c r="DV8" s="63"/>
      <c r="DW8" s="63"/>
      <c r="DX8" s="794" t="s">
        <v>784</v>
      </c>
      <c r="DY8" s="76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4" t="s">
        <v>935</v>
      </c>
      <c r="EK8" s="76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4" t="s">
        <v>935</v>
      </c>
      <c r="EQ9" s="76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4" t="s">
        <v>935</v>
      </c>
      <c r="EW9" s="76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4" t="s">
        <v>935</v>
      </c>
      <c r="EE11" s="76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4" t="s">
        <v>784</v>
      </c>
      <c r="CU12" s="76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9" t="s">
        <v>788</v>
      </c>
      <c r="CU19" s="75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2" t="s">
        <v>1553</v>
      </c>
      <c r="FF21" s="792"/>
      <c r="FG21" s="79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2023-04-04T10:58:40Z</dcterms:modified>
</cp:coreProperties>
</file>