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G44" i="34" l="1"/>
  <c r="JA8" i="32" l="1"/>
  <c r="JC27" i="32"/>
  <c r="IU23" i="32" l="1"/>
  <c r="JA32" i="32"/>
  <c r="B29" i="42" l="1"/>
  <c r="E27" i="42" s="1"/>
  <c r="E29" i="42" s="1"/>
  <c r="F27" i="42" l="1"/>
  <c r="F29" i="42" s="1"/>
  <c r="D27" i="42"/>
  <c r="D29" i="42" s="1"/>
  <c r="JC25" i="32"/>
  <c r="I8" i="41" l="1"/>
  <c r="JC13" i="32" l="1"/>
  <c r="JC36" i="32" l="1"/>
  <c r="JC31" i="32" l="1"/>
  <c r="IU5" i="32" l="1"/>
  <c r="JA6" i="32"/>
  <c r="JA2" i="32" s="1"/>
  <c r="M13" i="41" l="1"/>
  <c r="JC11" i="32" l="1"/>
  <c r="JA35" i="32" s="1"/>
  <c r="I12" i="41" l="1"/>
  <c r="I13" i="41" s="1"/>
  <c r="C34" i="41"/>
  <c r="JC24" i="32" l="1"/>
  <c r="H10" i="34" l="1"/>
  <c r="JE4" i="32" l="1"/>
  <c r="G20" i="34" l="1"/>
  <c r="G23" i="34"/>
  <c r="G24" i="34"/>
  <c r="G34" i="34" l="1"/>
  <c r="G26" i="34"/>
  <c r="G31" i="34"/>
  <c r="JA34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5" i="32" s="1"/>
  <c r="JE3" i="32"/>
  <c r="JE7" i="32"/>
  <c r="JA36" i="32"/>
  <c r="JA37" i="32"/>
  <c r="JE2" i="32" l="1"/>
  <c r="IW14" i="32"/>
  <c r="IW13" i="32" s="1"/>
  <c r="JA33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<sst xmlns="http://schemas.openxmlformats.org/spreadsheetml/2006/main" count="6903" uniqueCount="2772">
  <si>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</si>
  <si>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</si>
  <si>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</si>
  <si>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</si>
  <si>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</si>
  <si>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</si>
  <si>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</si>
  <si>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</si>
  <si>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</si>
  <si>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</si>
  <si>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</si>
  <si>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</si>
  <si>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</si>
  <si>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</si>
  <si>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</si>
  <si>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</si>
  <si>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</si>
  <si>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</si>
  <si>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</si>
  <si>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</si>
  <si>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</si>
  <si>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</si>
  <si>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</si>
  <si>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</si>
  <si>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</si>
  <si>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</si>
  <si>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</si>
  <si>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</si>
  <si>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</si>
  <si>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</si>
  <si>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</si>
  <si>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</si>
  <si>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</si>
  <si>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</si>
  <si>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</si>
  <si>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</si>
  <si>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</si>
  <si>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</si>
  <si>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</si>
  <si>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</si>
  <si>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</si>
  <si>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</si>
  <si>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</si>
  <si>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</si>
  <si>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</si>
  <si>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</si>
  <si>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</si>
  <si>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</si>
  <si>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</si>
  <si>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</si>
  <si>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</si>
  <si>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</si>
  <si>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</si>
  <si>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</si>
  <si>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</si>
  <si>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</si>
  <si>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</si>
  <si>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</si>
  <si>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</si>
  <si>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</si>
  <si>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</si>
  <si>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</si>
  <si>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</si>
  <si>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</si>
  <si>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</si>
  <si>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</si>
  <si>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</si>
  <si>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</si>
  <si>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</si>
  <si>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</si>
  <si>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</si>
  <si>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</si>
  <si>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</si>
  <si>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</si>
  <si>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</si>
  <si>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</si>
  <si>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</si>
  <si>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</si>
  <si>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</si>
  <si>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</si>
  <si>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</si>
  <si>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</si>
  <si>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</si>
  <si>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</si>
  <si>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</si>
  <si>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</si>
  <si>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</si>
  <si>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</si>
  <si>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</si>
  <si>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</si>
  <si>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</si>
  <si>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</si>
  <si>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</si>
  <si>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</si>
  <si>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</si>
  <si>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</si>
  <si>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</si>
  <si>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</si>
  <si>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</si>
  <si>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</si>
  <si>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</si>
  <si>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</si>
  <si>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</si>
  <si>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</si>
  <si>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</si>
  <si>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</si>
  <si>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</si>
  <si>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</si>
  <si>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</si>
  <si>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</si>
  <si>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</si>
  <si>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</si>
  <si>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</si>
  <si>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</si>
  <si>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</si>
  <si>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</si>
  <si>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</si>
  <si>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</si>
  <si>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</si>
  <si>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</si>
  <si>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</si>
  <si>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</si>
  <si>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</si>
  <si>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</si>
  <si>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</si>
  <si>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</si>
  <si>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</si>
  <si>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</si>
  <si>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</si>
  <si>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</si>
  <si>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</si>
  <si>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</si>
  <si>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</si>
  <si>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</si>
  <si>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</si>
  <si>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</si>
  <si>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</si>
  <si>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</si>
  <si>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</si>
  <si>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</si>
  <si>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</si>
  <si>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</si>
  <si>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</si>
  <si>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</si>
  <si>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</si>
  <si>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</si>
  <si>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</si>
  <si>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</si>
  <si>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</si>
  <si>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</si>
  <si>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</si>
  <si>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</si>
  <si>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</si>
  <si>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</si>
  <si>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</si>
  <si>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</si>
  <si>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</si>
  <si>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</si>
  <si>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</si>
  <si>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</si>
  <si>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</si>
  <si>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</si>
  <si>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</si>
  <si>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</si>
  <si>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</si>
  <si>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</si>
  <si>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</si>
  <si>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</si>
  <si>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</si>
  <si>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</si>
  <si>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</si>
  <si>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</si>
  <si>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</si>
  <si>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</si>
  <si>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</si>
  <si>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</si>
  <si>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</si>
  <si>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</si>
  <si>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</si>
  <si>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</si>
  <si>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</si>
  <si>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</si>
  <si>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</si>
  <si>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</si>
  <si>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</si>
  <si>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</si>
  <si>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</si>
  <si>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</si>
  <si>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</si>
  <si>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</si>
  <si>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</si>
  <si>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</si>
  <si>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</si>
  <si>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</si>
  <si>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</si>
  <si>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</si>
  <si>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</si>
  <si>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</si>
  <si>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</si>
  <si>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</si>
  <si>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</si>
  <si>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</si>
  <si>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</si>
  <si>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</si>
  <si>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</si>
  <si>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</si>
  <si>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</si>
  <si>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</si>
  <si>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</si>
  <si>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</si>
  <si>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</si>
  <si>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</si>
  <si>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</si>
  <si>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</si>
  <si>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</si>
  <si>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</si>
  <si>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</si>
  <si>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</si>
  <si>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</si>
  <si>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</si>
  <si>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</si>
  <si>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</si>
  <si>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</si>
  <si>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</si>
  <si>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</si>
  <si>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</si>
  <si>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</si>
  <si>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</si>
  <si>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</si>
  <si>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</si>
  <si>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</si>
  <si>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</si>
  <si>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</si>
  <si>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</si>
  <si>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</si>
  <si>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</si>
  <si>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</si>
  <si>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</si>
  <si>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</si>
  <si>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</si>
  <si>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</si>
  <si>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</si>
  <si>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</si>
  <si>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</si>
  <si>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</si>
  <si>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</si>
  <si>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</si>
  <si>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</si>
  <si>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</si>
  <si>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</si>
  <si>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</si>
  <si>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</si>
  <si>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</si>
  <si>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</si>
  <si>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</si>
  <si>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</si>
  <si>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</si>
  <si>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</si>
  <si>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</si>
  <si>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</si>
  <si>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</si>
  <si>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</si>
  <si>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</si>
  <si>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</si>
  <si>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</si>
  <si>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</si>
  <si>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</si>
  <si>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</si>
  <si>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</si>
  <si>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</si>
  <si>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</si>
  <si>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</si>
  <si>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</si>
  <si>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</si>
  <si>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</si>
  <si>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</si>
  <si>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</si>
  <si>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</si>
  <si>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</si>
  <si>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</si>
  <si>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</si>
  <si>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</si>
  <si>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</si>
  <si>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</si>
  <si>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</si>
  <si>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</si>
  <si>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</si>
  <si>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</si>
  <si>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</si>
  <si>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</si>
  <si>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</si>
  <si>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</si>
  <si>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</si>
  <si>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</si>
  <si>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</si>
  <si>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</si>
  <si>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</si>
  <si>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</si>
  <si>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</si>
  <si>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</si>
  <si>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</si>
  <si>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</si>
  <si>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</si>
  <si>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</si>
  <si>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</si>
  <si>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</si>
  <si>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</si>
  <si>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</si>
  <si>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</si>
  <si>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</si>
  <si>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</si>
  <si>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</si>
  <si>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</si>
  <si>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</si>
  <si>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</si>
  <si>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</si>
  <si>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</si>
  <si>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</si>
  <si>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</si>
  <si>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</si>
  <si>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</si>
  <si>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</si>
  <si>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</si>
  <si>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</si>
  <si>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</si>
  <si>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</si>
  <si>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</si>
  <si>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</si>
  <si>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</si>
  <si>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</si>
  <si>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</si>
  <si>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</si>
  <si>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</si>
  <si>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</si>
  <si>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</si>
  <si>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</si>
  <si>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</si>
  <si>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</si>
  <si>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</si>
  <si>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</si>
  <si>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</si>
  <si>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</si>
  <si>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</si>
  <si>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</si>
  <si>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</si>
  <si>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</si>
  <si>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</si>
  <si>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</si>
  <si>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</si>
  <si>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</si>
  <si>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</si>
  <si>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</si>
  <si>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</si>
  <si>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</si>
  <si>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</si>
  <si>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</si>
  <si>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</si>
  <si>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</si>
  <si>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</si>
  <si>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</si>
  <si>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</si>
  <si>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</si>
  <si>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</si>
  <si>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</si>
  <si>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</si>
  <si>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</si>
  <si>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</si>
  <si>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</si>
  <si>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</si>
  <si>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</si>
  <si>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</si>
  <si>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</si>
  <si>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</si>
  <si>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</si>
  <si>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</si>
  <si>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</si>
  <si>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</si>
  <si>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</si>
  <si>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</si>
  <si>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</si>
  <si>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</si>
  <si>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</si>
  <si>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</si>
  <si>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</si>
  <si>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</si>
  <si>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</si>
  <si>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</si>
  <si>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</si>
  <si>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</si>
  <si>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</si>
  <si>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</si>
  <si>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</si>
  <si>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</si>
  <si>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</si>
  <si>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</si>
  <si>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</si>
  <si>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</si>
  <si>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</si>
  <si>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</si>
  <si>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</si>
  <si>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</si>
  <si>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</si>
  <si>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</si>
  <si>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</si>
  <si>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</si>
  <si>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</si>
  <si>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</si>
  <si>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</si>
  <si>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</si>
  <si>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</si>
  <si>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</si>
  <si>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</si>
  <si>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</si>
  <si>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</si>
  <si>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</si>
  <si>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</si>
  <si>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</si>
  <si>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</si>
  <si>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</si>
  <si>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</si>
  <si>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</si>
  <si>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</si>
  <si>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</si>
  <si>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</si>
  <si>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</si>
  <si>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</si>
  <si>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</si>
  <si>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</si>
  <si>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</si>
  <si>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</si>
  <si>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</si>
  <si>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</si>
  <si>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</si>
  <si>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</si>
  <si>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</si>
  <si>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</si>
  <si>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</si>
  <si>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</si>
  <si>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</si>
  <si>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</si>
  <si>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</si>
  <si>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</si>
  <si>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</si>
  <si>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</si>
  <si>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</si>
  <si>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</si>
  <si>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</si>
  <si>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</si>
  <si>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</si>
  <si>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</si>
  <si>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</si>
  <si>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</si>
  <si>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</si>
  <si>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</si>
  <si>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</si>
  <si>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</si>
  <si>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</si>
  <si>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</si>
  <si>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</si>
  <si>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</si>
  <si>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</si>
  <si>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</si>
  <si>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</si>
  <si>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</si>
  <si>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</si>
  <si>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</si>
  <si>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</si>
  <si>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</si>
  <si>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</si>
  <si>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</si>
  <si>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</si>
  <si>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</si>
  <si>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</si>
  <si>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</si>
  <si>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</si>
  <si>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</si>
  <si>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</si>
  <si>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</si>
  <si>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</si>
  <si>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</si>
  <si>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</si>
  <si>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</si>
  <si>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</si>
  <si>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</si>
  <si>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</si>
  <si>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</si>
  <si>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</si>
  <si>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</si>
  <si>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</si>
  <si>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</si>
  <si>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</si>
  <si>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</si>
  <si>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</si>
  <si>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</si>
  <si>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</si>
  <si>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</si>
  <si>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</si>
  <si>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</si>
  <si>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</si>
  <si>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</si>
  <si>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</si>
  <si>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</si>
  <si>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</si>
  <si>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</si>
  <si>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</si>
  <si>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</si>
  <si>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</si>
  <si>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</si>
  <si>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</si>
  <si>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</si>
  <si>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</si>
  <si>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</si>
  <si>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</si>
  <si>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</si>
  <si>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</si>
  <si>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</si>
  <si>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</si>
  <si>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</si>
  <si>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</si>
  <si>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</si>
  <si>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</si>
  <si>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</si>
  <si>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</si>
  <si>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</si>
  <si>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</si>
  <si>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</si>
  <si>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</si>
  <si>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</si>
  <si>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</si>
  <si>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</si>
  <si>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</si>
  <si>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</si>
  <si>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</si>
  <si>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</si>
  <si>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</si>
  <si>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</si>
  <si>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</si>
  <si>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</si>
  <si>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</si>
  <si>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</si>
  <si>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</si>
  <si>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</si>
  <si>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</si>
  <si>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</si>
  <si>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</si>
  <si>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</si>
  <si>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</si>
  <si>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</si>
  <si>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</si>
  <si>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</si>
  <si>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</si>
  <si>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</si>
  <si>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</si>
  <si>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</si>
  <si>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</si>
  <si>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</si>
  <si>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</si>
  <si>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</si>
  <si>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</si>
  <si>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</si>
  <si>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</si>
  <si>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</si>
  <si>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</si>
  <si>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</si>
  <si>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</si>
  <si>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</si>
  <si>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</si>
  <si>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</si>
  <si>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</si>
  <si>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</si>
  <si>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</si>
  <si>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</si>
  <si>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</si>
  <si>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</si>
  <si>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</si>
  <si>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</si>
  <si>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</si>
  <si>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</si>
  <si>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</si>
  <si>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</si>
  <si>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</si>
  <si>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</si>
  <si>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</si>
  <si>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</si>
  <si>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</si>
  <si>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</si>
  <si>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</si>
  <si>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</si>
  <si>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</si>
  <si>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</si>
  <si>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</si>
  <si>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</si>
  <si>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</si>
  <si>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</si>
  <si>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</si>
  <si>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</si>
  <si>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</si>
  <si>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</si>
  <si>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</si>
  <si>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</si>
  <si>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</si>
  <si>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</si>
  <si>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</si>
  <si>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</si>
  <si>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</si>
  <si>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</si>
  <si>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</si>
  <si>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</si>
  <si>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</si>
  <si>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</si>
  <si>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</si>
  <si>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</si>
  <si>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</si>
  <si>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</si>
  <si>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</si>
  <si>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</si>
  <si>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</si>
  <si>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</si>
  <si>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</si>
  <si>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</si>
  <si>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</si>
  <si>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</si>
  <si>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</si>
  <si>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</si>
  <si>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</si>
  <si>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</si>
  <si>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</si>
  <si>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</si>
  <si>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</si>
  <si>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</si>
  <si>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</si>
  <si>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</si>
  <si>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</si>
  <si>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</si>
  <si>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</si>
  <si>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</si>
  <si>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</si>
  <si>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</si>
  <si>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</si>
  <si>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</si>
  <si>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</si>
  <si>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</si>
  <si>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</si>
  <si>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</si>
  <si>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</si>
  <si>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</si>
  <si>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</si>
  <si>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</si>
  <si>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</si>
  <si>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</si>
  <si>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</si>
  <si>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</si>
  <si>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</si>
  <si>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</si>
  <si>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</si>
  <si>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</si>
  <si>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</si>
  <si>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</si>
  <si>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</si>
  <si>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</si>
  <si>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</si>
  <si>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</si>
  <si>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</si>
  <si>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</si>
  <si>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</si>
  <si>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</si>
  <si>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</si>
  <si>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</si>
  <si>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</si>
  <si>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</si>
  <si>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</si>
  <si>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</si>
  <si>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</si>
  <si>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</si>
  <si>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</si>
  <si>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</si>
  <si>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</si>
  <si>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</si>
  <si>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</si>
  <si>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</si>
  <si>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</si>
  <si>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</si>
  <si>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</si>
  <si>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</si>
  <si>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</si>
  <si>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</si>
  <si>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</si>
  <si>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</si>
  <si>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</si>
  <si>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</si>
  <si>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</si>
  <si>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</si>
  <si>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</si>
  <si>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</si>
  <si>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</si>
  <si>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</si>
  <si>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</si>
  <si>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</si>
  <si>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</si>
  <si>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</si>
  <si>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</si>
  <si>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</si>
  <si>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</si>
  <si>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</si>
  <si>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</si>
  <si>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</si>
  <si>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</si>
  <si>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</si>
  <si>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</si>
  <si>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</si>
  <si>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</si>
  <si>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</si>
  <si>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</si>
  <si>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</si>
  <si>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</si>
  <si>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</si>
  <si>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</si>
  <si>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</si>
  <si>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</si>
  <si>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</si>
  <si>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</si>
  <si>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</si>
  <si>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</si>
  <si>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</si>
  <si>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</si>
  <si>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</si>
  <si>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</si>
  <si>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</si>
  <si>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</si>
  <si>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</si>
  <si>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</si>
  <si>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</si>
  <si>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</si>
  <si>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</si>
  <si>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</si>
  <si>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</si>
  <si>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</si>
  <si>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</si>
  <si>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</si>
  <si>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</si>
  <si>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</si>
  <si>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</si>
  <si>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</si>
  <si>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</si>
  <si>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</si>
  <si>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</si>
  <si>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</si>
  <si>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</si>
  <si>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</si>
  <si>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</si>
  <si>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</si>
  <si>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</si>
  <si>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</si>
  <si>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</si>
  <si>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</si>
  <si>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</si>
  <si>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</si>
  <si>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</si>
  <si>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</si>
  <si>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</si>
  <si>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</si>
  <si>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</si>
  <si>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</si>
  <si>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</si>
  <si>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</si>
  <si>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</si>
  <si>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</si>
  <si>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</si>
  <si>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</si>
  <si>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</si>
  <si>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</si>
  <si>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</si>
  <si>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</si>
  <si>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</si>
  <si>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</si>
  <si>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</si>
  <si>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</si>
  <si>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</si>
  <si>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</si>
  <si>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</si>
  <si>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</si>
  <si>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</si>
  <si>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</si>
  <si>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</si>
  <si>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</si>
  <si>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</si>
  <si>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</si>
  <si>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</si>
  <si>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</si>
  <si>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</si>
  <si>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</si>
  <si>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</si>
  <si>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</si>
  <si>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</si>
  <si>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</si>
  <si>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</si>
  <si>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</si>
  <si>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</si>
  <si>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</si>
  <si>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</si>
  <si>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</si>
  <si>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</si>
  <si>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</si>
  <si>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</si>
  <si>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</si>
  <si>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</si>
  <si>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</si>
  <si>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</si>
  <si>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</si>
  <si>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</si>
  <si>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</si>
  <si>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</si>
  <si>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</si>
  <si>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</si>
  <si>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</si>
  <si>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</si>
  <si>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</si>
  <si>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</si>
  <si>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</si>
  <si>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</si>
  <si>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</si>
  <si>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</si>
  <si>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</si>
  <si>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</si>
  <si>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</si>
  <si>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</si>
  <si>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</si>
  <si>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</si>
  <si>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</si>
  <si>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</si>
  <si>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</si>
  <si>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</si>
  <si>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</si>
  <si>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</si>
  <si>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</si>
  <si>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</si>
  <si>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</si>
  <si>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</si>
  <si>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</si>
  <si>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</si>
  <si>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</si>
  <si>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</si>
  <si>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</si>
  <si>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</si>
  <si>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</si>
  <si>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</si>
  <si>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</si>
  <si>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</si>
  <si>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</si>
  <si>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</si>
  <si>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</si>
  <si>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</si>
  <si>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</si>
  <si>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</si>
  <si>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</si>
  <si>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</si>
  <si>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</si>
  <si>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</si>
  <si>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</si>
  <si>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</si>
  <si>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</si>
  <si>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</si>
  <si>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</si>
  <si>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</si>
  <si>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</si>
  <si>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</si>
  <si>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</si>
  <si>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</si>
  <si>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</si>
  <si>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</si>
  <si>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</si>
  <si>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</si>
  <si>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</si>
  <si>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</si>
  <si>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</si>
  <si>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</si>
  <si>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</si>
  <si>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</si>
  <si>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</si>
  <si>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</si>
  <si>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</si>
  <si>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</si>
  <si>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</si>
  <si>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</si>
  <si>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</si>
  <si>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</si>
  <si>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</si>
  <si>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</si>
  <si>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</si>
  <si>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</si>
  <si>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</si>
  <si>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</si>
  <si>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</si>
  <si>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</si>
  <si>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</si>
  <si>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</si>
  <si>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</si>
  <si>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</si>
  <si>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</si>
  <si>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</si>
  <si>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</si>
  <si>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</si>
  <si>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</si>
  <si>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</si>
  <si>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</si>
  <si>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</si>
  <si>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</si>
  <si>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</si>
  <si>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</si>
  <si>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</si>
  <si>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</si>
  <si>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</si>
  <si>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</si>
  <si>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</si>
  <si>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</si>
  <si>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</si>
  <si>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</si>
  <si>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</si>
  <si>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</si>
  <si>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</si>
  <si>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</si>
  <si>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</si>
  <si>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</si>
  <si>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</si>
  <si>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</si>
  <si>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</si>
  <si>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</si>
  <si>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</si>
  <si>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</si>
  <si>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</si>
  <si>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</si>
  <si>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</si>
  <si>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</si>
  <si>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</si>
  <si>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</si>
  <si>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</si>
  <si>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</si>
  <si>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</si>
  <si>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</si>
  <si>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</si>
  <si>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</si>
  <si>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</si>
  <si>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</si>
  <si>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</si>
  <si>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</si>
  <si>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</si>
  <si>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</si>
  <si>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</si>
  <si>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</si>
  <si>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</si>
  <si>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</si>
  <si>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</si>
  <si>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</si>
  <si>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</si>
  <si>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</si>
  <si>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</si>
  <si>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</si>
  <si>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</si>
  <si>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</si>
  <si>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</si>
  <si>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</si>
  <si>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</si>
  <si>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</si>
  <si>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</si>
  <si>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</si>
  <si>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</si>
  <si>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</si>
  <si>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</si>
  <si>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</si>
  <si>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</si>
  <si>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</si>
  <si>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</si>
  <si>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</si>
  <si>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</si>
  <si>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</si>
  <si>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</si>
  <si>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</si>
  <si>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</si>
  <si>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</si>
  <si>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</si>
  <si>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</si>
  <si>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</si>
  <si>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</si>
  <si>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</si>
  <si>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</si>
  <si>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</si>
  <si>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</si>
  <si>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</si>
  <si>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</si>
  <si>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</si>
  <si>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</si>
  <si>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</si>
  <si>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</si>
  <si>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</si>
  <si>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</si>
  <si>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</si>
  <si>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</si>
  <si>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</si>
  <si>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</si>
  <si>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</si>
  <si>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</si>
  <si>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</si>
  <si>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</si>
  <si>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</si>
  <si>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</si>
  <si>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</si>
  <si>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</si>
  <si>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</si>
  <si>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</si>
  <si>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</si>
  <si>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</si>
  <si>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</si>
  <si>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</si>
  <si>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</si>
  <si>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</si>
  <si>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</si>
  <si>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</si>
  <si>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</si>
  <si>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</si>
  <si>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</si>
  <si>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</si>
  <si>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</si>
  <si>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</si>
  <si>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</si>
  <si>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</si>
  <si>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</si>
  <si>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</si>
  <si>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</si>
  <si>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</si>
  <si>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</si>
  <si>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</si>
  <si>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</si>
  <si>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</si>
  <si>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</si>
  <si>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</si>
  <si>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</si>
  <si>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</si>
  <si>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</si>
  <si>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</si>
  <si>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</si>
  <si>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</si>
  <si>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</si>
  <si>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</si>
  <si>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</si>
  <si>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</si>
  <si>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</si>
  <si>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</si>
  <si>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</si>
  <si>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</si>
  <si>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</si>
  <si>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</si>
  <si>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</si>
  <si>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</si>
  <si>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</si>
  <si>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</si>
  <si>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</si>
  <si>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</si>
  <si>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</si>
  <si>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</si>
  <si>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</si>
  <si>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</si>
  <si>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</si>
  <si>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</si>
  <si>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</si>
  <si>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</si>
  <si>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</si>
  <si>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</si>
  <si>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</si>
  <si>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</si>
  <si>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</si>
  <si>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</si>
  <si>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</si>
  <si>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</si>
  <si>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</si>
  <si>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</si>
  <si>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</si>
  <si>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</si>
  <si>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</si>
  <si>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</si>
  <si>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</si>
  <si>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</si>
  <si>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</si>
  <si>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</si>
  <si>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</si>
  <si>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</si>
  <si>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</si>
  <si>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</si>
  <si>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</si>
  <si>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</si>
  <si>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</si>
  <si>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</si>
  <si>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</si>
  <si>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</si>
  <si>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</si>
  <si>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</si>
  <si>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</si>
  <si>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</si>
  <si>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</si>
  <si>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</si>
  <si>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</si>
  <si>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</si>
  <si>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</si>
  <si>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</si>
  <si>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</si>
  <si>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</si>
  <si>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</si>
  <si>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</si>
  <si>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</si>
  <si>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</si>
  <si>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</si>
  <si>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</si>
  <si>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</si>
  <si>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</si>
  <si>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</si>
  <si>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</si>
  <si>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</si>
  <si>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</si>
  <si>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</si>
  <si>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</si>
  <si>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</si>
  <si>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</si>
  <si>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</si>
  <si>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</si>
  <si>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</si>
  <si>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</si>
  <si>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</si>
  <si>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</si>
  <si>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</si>
  <si>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</si>
  <si>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</si>
  <si>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</si>
  <si>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</si>
  <si>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</si>
  <si>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</si>
  <si>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</si>
  <si>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</si>
  <si>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</si>
  <si>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</si>
  <si>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</si>
  <si>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</si>
  <si>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</si>
  <si>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</si>
  <si>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</si>
  <si>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</si>
  <si>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</si>
  <si>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</si>
  <si>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</si>
  <si>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</si>
  <si>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</si>
  <si>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</si>
  <si>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</si>
  <si>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</si>
  <si>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</si>
  <si>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</si>
  <si>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</si>
  <si>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</si>
  <si>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</si>
  <si>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</si>
  <si>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</si>
  <si>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</si>
  <si>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</si>
  <si>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</si>
  <si>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</si>
  <si>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</si>
  <si>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</si>
  <si>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</si>
  <si>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</si>
  <si>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</si>
  <si>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</si>
  <si>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</si>
  <si>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</si>
  <si>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</si>
  <si>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</si>
  <si>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</si>
  <si>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</si>
  <si>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</si>
  <si>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</si>
  <si>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</si>
  <si>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</si>
  <si>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</si>
  <si>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</si>
  <si>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</si>
  <si>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</si>
  <si>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</si>
  <si>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</si>
  <si>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</si>
  <si>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</si>
  <si>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</si>
  <si>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</si>
  <si>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</si>
  <si>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</si>
  <si>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</si>
  <si>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</si>
  <si>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</si>
  <si>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</si>
  <si>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</si>
  <si>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</si>
  <si>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</si>
  <si>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</si>
  <si>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</si>
  <si>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</si>
  <si>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</si>
  <si>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</si>
  <si>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</si>
  <si>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</si>
  <si>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</si>
  <si>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</si>
  <si>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</si>
  <si>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</si>
  <si>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</si>
  <si>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</si>
  <si>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</si>
  <si>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</si>
  <si>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</si>
  <si>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</si>
  <si>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</si>
  <si>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</si>
  <si>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</si>
  <si>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</si>
  <si>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</si>
  <si>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</si>
  <si>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</si>
  <si>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</si>
  <si>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</si>
  <si>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</si>
  <si>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</si>
  <si>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</si>
  <si>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</si>
  <si>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</si>
  <si>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</si>
  <si>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</si>
  <si>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</si>
  <si>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</si>
  <si>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</si>
  <si>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</si>
  <si>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</si>
  <si>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</si>
  <si>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</si>
  <si>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</si>
  <si>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</si>
  <si>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</si>
  <si>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</si>
  <si>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</si>
  <si>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</si>
  <si>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</si>
  <si>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</si>
  <si>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</si>
  <si>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</si>
  <si>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</si>
  <si>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</si>
  <si>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</si>
  <si>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</si>
  <si>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</si>
  <si>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</si>
  <si>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</si>
  <si>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</si>
  <si>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</si>
  <si>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</si>
  <si>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</si>
  <si>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</si>
  <si>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</si>
  <si>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</si>
  <si>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</si>
  <si>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</si>
  <si>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</si>
  <si>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</si>
  <si>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</si>
  <si>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</si>
  <si>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</si>
  <si>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</si>
  <si>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</si>
  <si>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</si>
  <si>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</si>
  <si>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</si>
  <si>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</si>
  <si>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</si>
  <si>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</si>
  <si>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</si>
  <si>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</si>
  <si>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</si>
  <si>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</si>
  <si>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</si>
  <si>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</si>
  <si>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</si>
  <si>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</si>
  <si>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</si>
  <si>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</si>
  <si>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</si>
  <si>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</si>
  <si>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</si>
  <si>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</si>
  <si>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</si>
  <si>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</si>
  <si>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</si>
  <si>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</si>
  <si>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</si>
  <si>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</si>
  <si>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</si>
  <si>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</si>
  <si>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</si>
  <si>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</si>
  <si>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</si>
  <si>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</si>
  <si>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</si>
  <si>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</si>
  <si>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</si>
  <si>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</si>
  <si>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</si>
  <si>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</si>
  <si>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</si>
  <si>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</si>
  <si>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</si>
  <si>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</si>
  <si>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</si>
  <si>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</si>
  <si>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</si>
  <si>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</si>
  <si>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</si>
  <si>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</si>
  <si>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</si>
  <si>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</si>
  <si>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</si>
  <si>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</si>
  <si>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</si>
  <si>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</si>
  <si>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</si>
  <si>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</si>
  <si>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</si>
  <si>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</si>
  <si>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</si>
  <si>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</si>
  <si>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</si>
  <si>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</si>
  <si>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</si>
  <si>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</si>
  <si>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</si>
  <si>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</si>
  <si>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</si>
  <si>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</si>
  <si>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</si>
  <si>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</si>
  <si>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</si>
  <si>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</si>
  <si>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</si>
  <si>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</si>
  <si>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</si>
  <si>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</si>
  <si>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</si>
  <si>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</si>
  <si>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</si>
  <si>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</si>
  <si>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</si>
  <si>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</si>
  <si>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</si>
  <si>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</si>
  <si>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</si>
  <si>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</si>
  <si>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</si>
  <si>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</si>
  <si>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</si>
  <si>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</si>
  <si>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</si>
  <si>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</si>
  <si>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</si>
  <si>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</si>
  <si>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</si>
  <si>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</si>
  <si>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</si>
  <si>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</si>
  <si>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</si>
  <si>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</si>
  <si>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</si>
  <si>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</si>
  <si>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</si>
  <si>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</si>
  <si>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</si>
  <si>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</si>
  <si>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</si>
  <si>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</si>
  <si>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</si>
  <si>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</si>
  <si>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</si>
  <si>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</si>
  <si>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</si>
  <si>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</si>
  <si>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</si>
  <si>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</si>
  <si>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</si>
  <si>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</si>
  <si>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</si>
  <si>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</si>
  <si>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</si>
  <si>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</si>
  <si>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</si>
  <si>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</si>
  <si>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</si>
  <si>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</si>
  <si>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</si>
  <si>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</si>
  <si>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</si>
  <si>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</si>
  <si>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</si>
  <si>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</si>
  <si>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</si>
  <si>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</si>
  <si>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</si>
  <si>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</si>
  <si>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</si>
  <si>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</si>
  <si>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</si>
  <si>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</si>
  <si>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</si>
  <si>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</si>
  <si>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</si>
  <si>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</si>
  <si>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</si>
  <si>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</si>
  <si>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</si>
  <si>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</si>
  <si>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</si>
  <si>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</si>
  <si>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</si>
  <si>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</si>
  <si>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</si>
  <si>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</si>
  <si>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</si>
  <si>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</si>
  <si>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</si>
  <si>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</si>
  <si>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</si>
  <si>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</si>
  <si>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</si>
  <si>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</si>
  <si>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</si>
  <si>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</si>
  <si>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</si>
  <si>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</si>
  <si>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</si>
  <si>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</si>
  <si>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</si>
  <si>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</si>
  <si>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</si>
  <si>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</si>
  <si>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</si>
  <si>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</si>
  <si>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</si>
  <si>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</si>
  <si>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</si>
  <si>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</si>
  <si>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</si>
  <si>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</si>
  <si>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</si>
  <si>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</si>
  <si>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</si>
  <si>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</si>
  <si>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</si>
  <si>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</si>
  <si>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</si>
  <si>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</si>
  <si>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</si>
  <si>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</si>
  <si>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</si>
  <si>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</si>
  <si>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</si>
  <si>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</si>
  <si>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</si>
  <si>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</si>
  <si>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</si>
  <si>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</si>
  <si>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</si>
  <si>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</si>
  <si>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</si>
  <si>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</si>
  <si>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</si>
  <si>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</si>
  <si>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</si>
  <si>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</si>
  <si>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</si>
  <si>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</si>
  <si>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</si>
  <si>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</si>
  <si>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</si>
  <si>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</si>
  <si>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</si>
  <si>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</si>
  <si>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</si>
  <si>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</si>
  <si>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</si>
  <si>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</si>
  <si>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</si>
  <si>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</si>
  <si>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</si>
  <si>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</si>
  <si>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</si>
  <si>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</si>
  <si>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</si>
  <si>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</si>
  <si>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</si>
  <si>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</si>
  <si>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</si>
  <si>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</si>
  <si>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</si>
  <si>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</si>
  <si>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</si>
  <si>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</si>
  <si>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</si>
  <si>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</si>
  <si>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</si>
  <si>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</si>
  <si>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</si>
  <si>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</si>
  <si>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</si>
  <si>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</si>
  <si>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</si>
  <si>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</si>
  <si>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</si>
  <si>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</si>
  <si>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</si>
  <si>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</si>
  <si>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</si>
  <si>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</si>
  <si>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</si>
  <si>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</si>
  <si>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</si>
  <si>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</si>
  <si>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</si>
  <si>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</si>
  <si>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</si>
  <si>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</si>
  <si>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</si>
  <si>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</si>
  <si>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</si>
  <si>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</si>
  <si>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</si>
  <si>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</si>
  <si>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</si>
  <si>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</si>
  <si>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</si>
  <si>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</si>
  <si>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</si>
  <si>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</si>
  <si>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</si>
  <si>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</si>
  <si>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</si>
  <si>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</si>
  <si>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</si>
  <si>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</si>
  <si>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</si>
  <si>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</si>
  <si>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</si>
  <si>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</si>
  <si>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</si>
  <si>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</si>
  <si>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</si>
  <si>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</si>
  <si>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</si>
  <si>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</si>
  <si>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</si>
  <si>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</si>
  <si>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</si>
  <si>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</si>
  <si>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</si>
  <si>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</si>
  <si>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</si>
  <si>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</si>
  <si>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</si>
  <si>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</si>
  <si>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</si>
  <si>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</si>
  <si>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</si>
  <si>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</si>
  <si>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</si>
  <si>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</si>
  <si>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</si>
  <si>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</si>
  <si>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</si>
  <si>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</si>
  <si>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</si>
  <si>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</si>
  <si>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</si>
  <si>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</si>
  <si>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</si>
  <si>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</si>
  <si>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</si>
  <si>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</si>
  <si>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</si>
  <si>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</si>
  <si>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</si>
  <si>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</si>
  <si>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</si>
  <si>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</si>
  <si>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</si>
  <si>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</si>
  <si>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</si>
  <si>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</si>
  <si>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</si>
  <si>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</si>
  <si>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</si>
  <si>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</si>
  <si>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</si>
  <si>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</si>
  <si>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</si>
  <si>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</si>
  <si>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</si>
  <si>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</si>
  <si>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</si>
  <si>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</si>
  <si>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</si>
  <si>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</si>
  <si>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</si>
  <si>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</si>
  <si>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</si>
  <si>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</si>
  <si>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</si>
  <si>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</si>
  <si>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</si>
  <si>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</si>
  <si>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</si>
  <si>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</si>
  <si>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</si>
  <si>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</si>
  <si>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</si>
  <si>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</si>
  <si>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</si>
  <si>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</si>
  <si>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</si>
  <si>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</si>
  <si>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</si>
  <si>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</si>
  <si>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</si>
  <si>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</si>
  <si>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</si>
  <si>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</si>
  <si>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</si>
  <si>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</si>
  <si>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</si>
  <si>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</si>
  <si>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</si>
  <si>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</si>
  <si>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</si>
  <si>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</si>
  <si>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</si>
  <si>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</si>
  <si>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</si>
  <si>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</si>
  <si>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</si>
  <si>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</si>
  <si>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</si>
  <si>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</si>
  <si>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</si>
  <si>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</si>
  <si>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</si>
  <si>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</si>
  <si>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</si>
  <si>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</si>
  <si>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</si>
  <si>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</si>
  <si>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</si>
  <si>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</si>
  <si>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</si>
  <si>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</si>
  <si>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</si>
  <si>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</si>
  <si>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</si>
  <si>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</si>
  <si>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</si>
  <si>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</si>
  <si>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</si>
  <si>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</si>
  <si>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</si>
  <si>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</si>
  <si>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</si>
  <si>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</si>
  <si>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</si>
  <si>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</si>
  <si>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</si>
  <si>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</si>
  <si>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</si>
  <si>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</si>
  <si>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</si>
  <si>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</si>
  <si>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</si>
  <si>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</si>
  <si>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</si>
  <si>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</si>
  <si>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</si>
  <si>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</si>
  <si>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</si>
  <si>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</si>
  <si>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</si>
  <si>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</si>
  <si>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</si>
  <si>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</si>
  <si>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</si>
  <si>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</si>
  <si>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</si>
  <si>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</si>
  <si>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</si>
  <si>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</si>
  <si>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</si>
  <si>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</si>
  <si>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</si>
  <si>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</si>
  <si>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</si>
  <si>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</si>
  <si>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</si>
  <si>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</si>
  <si>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</si>
  <si>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</si>
  <si>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</si>
  <si>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</si>
  <si>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</si>
  <si>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</si>
  <si>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</si>
  <si>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</si>
  <si>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</si>
  <si>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</si>
  <si>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</si>
  <si>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</si>
  <si>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</si>
  <si>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</si>
  <si>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</si>
  <si>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</si>
  <si>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</si>
  <si>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</si>
  <si>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</si>
  <si>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</si>
  <si>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</si>
  <si>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</si>
  <si>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</si>
  <si>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</si>
  <si>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</si>
  <si>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</si>
  <si>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</si>
  <si>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</si>
  <si>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</si>
  <si>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</si>
  <si>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</si>
  <si>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</si>
  <si>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</si>
  <si>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</si>
  <si>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</si>
  <si>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</si>
  <si>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</si>
  <si>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</si>
  <si>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</si>
  <si>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</si>
  <si>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</si>
  <si>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</si>
  <si>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</si>
  <si>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</si>
  <si>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</si>
  <si>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</si>
  <si>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</si>
  <si>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</si>
  <si>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</si>
  <si>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</si>
  <si>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</si>
  <si>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</si>
  <si>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</si>
  <si>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</si>
  <si>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</si>
  <si>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</si>
  <si>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</si>
  <si>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</si>
  <si>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</si>
  <si>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</si>
  <si>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</si>
  <si>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</si>
  <si>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</si>
  <si>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</si>
  <si>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</si>
  <si>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</si>
  <si>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</si>
  <si>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</si>
  <si>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</si>
  <si>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</si>
  <si>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</si>
  <si>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</si>
  <si>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</si>
  <si>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</si>
  <si>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</si>
  <si>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</si>
  <si>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</si>
  <si>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</si>
  <si>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</si>
  <si>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</si>
  <si>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</si>
  <si>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</si>
  <si>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</si>
  <si>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</si>
  <si>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</si>
  <si>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</si>
  <si>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</si>
  <si>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</si>
  <si>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</si>
  <si>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</si>
  <si>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</si>
  <si>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</si>
  <si>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</si>
  <si>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</si>
  <si>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</si>
  <si>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</si>
  <si>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</si>
  <si>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</si>
  <si>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</si>
  <si>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</si>
  <si>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</si>
  <si>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</si>
  <si>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</si>
  <si>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</si>
  <si>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</si>
  <si>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</si>
  <si>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</si>
  <si>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</si>
  <si>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</si>
  <si>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</si>
  <si>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</si>
  <si>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</si>
  <si>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</si>
  <si>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</si>
  <si>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</si>
  <si>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</si>
  <si>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</si>
  <si>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</si>
  <si>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</si>
  <si>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</si>
  <si>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</si>
  <si>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</si>
  <si>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</si>
  <si>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</si>
  <si>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</si>
  <si>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</si>
  <si>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</si>
  <si>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</si>
  <si>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</si>
  <si>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</si>
  <si>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</si>
  <si>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</si>
  <si>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</si>
  <si>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</si>
  <si>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</si>
  <si>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</si>
  <si>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</si>
  <si>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</si>
  <si>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</si>
  <si>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</si>
  <si>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</si>
  <si>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</si>
  <si>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</si>
  <si>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</si>
  <si>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</si>
  <si>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</si>
  <si>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</si>
  <si>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</si>
  <si>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</si>
  <si>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</si>
  <si>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</si>
  <si>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</si>
  <si>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</si>
  <si>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</si>
  <si>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</si>
  <si>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</si>
  <si>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</si>
  <si>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</si>
  <si>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</si>
  <si>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</si>
  <si>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</si>
  <si>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</si>
  <si>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</si>
  <si>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</si>
  <si>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</si>
  <si>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</si>
  <si>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</si>
  <si>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</si>
  <si>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</si>
  <si>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</si>
  <si>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</si>
  <si>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</si>
  <si>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</si>
  <si>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</si>
  <si>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</si>
  <si>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</si>
  <si>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</si>
  <si>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</si>
  <si>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</si>
  <si>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</si>
  <si>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</si>
  <si>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</si>
  <si>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</si>
  <si>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</si>
  <si>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</si>
  <si>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</si>
  <si>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</si>
  <si>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</si>
  <si>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</si>
  <si>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</si>
  <si>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</si>
  <si>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</si>
  <si>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</si>
  <si>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</si>
  <si>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</si>
  <si>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</si>
  <si>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</si>
  <si>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</si>
  <si>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</si>
  <si>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</si>
  <si>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</si>
  <si>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</si>
  <si>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</si>
  <si>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</si>
  <si>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</si>
  <si>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</si>
  <si>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</si>
  <si>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</si>
  <si>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</si>
  <si>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</si>
  <si>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</si>
  <si>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</si>
  <si>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</si>
  <si>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</si>
  <si>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</si>
  <si>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</si>
  <si>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</si>
  <si>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</si>
  <si>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</si>
  <si>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</si>
  <si>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</si>
  <si>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</si>
  <si>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</si>
  <si>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</si>
  <si>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</si>
  <si>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</si>
  <si>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</si>
  <si>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</si>
  <si>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</si>
  <si>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</si>
  <si>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</si>
  <si>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</si>
  <si>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</si>
  <si>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</si>
  <si>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</si>
  <si>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</si>
  <si>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</si>
  <si>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</si>
  <si>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</si>
  <si>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</si>
  <si>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</si>
  <si>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</si>
  <si>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</si>
  <si>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</si>
  <si>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</si>
  <si>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</si>
  <si>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</si>
  <si>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</si>
  <si>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</si>
  <si>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</si>
  <si>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</si>
  <si>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</si>
  <si>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</si>
  <si>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</si>
  <si>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</si>
  <si>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</si>
  <si>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</si>
  <si>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</si>
  <si>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</si>
  <si>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</si>
  <si>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</si>
  <si>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</si>
  <si>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</si>
  <si>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</si>
  <si>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</si>
  <si>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</si>
  <si>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</si>
  <si>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</si>
  <si>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</si>
  <si>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</si>
  <si>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</si>
  <si>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</si>
  <si>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</si>
  <si>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</si>
  <si>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</si>
  <si>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</si>
  <si>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</si>
  <si>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</si>
  <si>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</si>
  <si>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</si>
  <si>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</si>
  <si>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</si>
  <si>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</si>
  <si>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</si>
  <si>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</si>
  <si>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</si>
  <si>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</si>
  <si>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</si>
  <si>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</si>
  <si>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</si>
  <si>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</si>
  <si>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</si>
  <si>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</si>
  <si>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</si>
  <si>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</si>
  <si>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</si>
  <si>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</si>
  <si>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</si>
  <si>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</si>
  <si>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</si>
  <si>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</si>
  <si>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</si>
  <si>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</si>
  <si>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</si>
  <si>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</si>
  <si>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</si>
  <si>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</si>
  <si>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</si>
  <si>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</si>
  <si>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</si>
  <si>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</si>
  <si>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</si>
  <si>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</si>
  <si>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</si>
  <si>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</si>
  <si>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</si>
  <si>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</si>
  <si>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</si>
  <si>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</si>
  <si>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</si>
  <si>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</si>
  <si>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</si>
  <si>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</si>
  <si>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</si>
  <si>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</si>
  <si>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</si>
  <si>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</si>
  <si>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</si>
  <si>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</si>
  <si>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</si>
  <si>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</si>
  <si>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</si>
  <si>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</si>
  <si>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</si>
  <si>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</si>
  <si>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</si>
  <si>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</si>
  <si>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</si>
  <si>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</si>
  <si>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</si>
  <si>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</si>
  <si>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</si>
  <si>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</si>
  <si>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</si>
  <si>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</si>
  <si>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</si>
  <si>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</si>
  <si>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</si>
  <si>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</si>
  <si>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</si>
  <si>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</si>
  <si>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</si>
  <si>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</si>
  <si>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</si>
  <si>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</si>
  <si>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</si>
  <si>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</si>
  <si>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</si>
  <si>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</si>
  <si>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</si>
  <si>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</si>
  <si>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</si>
  <si>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</si>
  <si>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</si>
  <si>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</si>
  <si>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</si>
  <si>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</si>
  <si>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</si>
  <si>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</si>
  <si>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</si>
  <si>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</si>
  <si>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</si>
  <si>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</si>
  <si>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</si>
  <si>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</si>
  <si>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</si>
  <si>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</si>
  <si>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</si>
  <si>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</si>
  <si>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</si>
  <si>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</si>
  <si>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</si>
  <si>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</si>
  <si>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</si>
  <si>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</si>
  <si>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</si>
  <si>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</si>
  <si>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</si>
  <si>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</si>
  <si>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</si>
  <si>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</si>
  <si>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</si>
  <si>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</si>
  <si>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</si>
  <si>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</si>
  <si>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</si>
  <si>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</si>
  <si>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</si>
  <si>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</si>
  <si>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</si>
  <si>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</si>
  <si>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</si>
  <si>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</si>
  <si>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</si>
  <si>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</si>
  <si>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</si>
  <si>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</si>
  <si>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</si>
  <si>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</si>
  <si>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</si>
  <si>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</si>
  <si>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</si>
  <si>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</si>
  <si>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</si>
  <si>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</si>
  <si>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</si>
  <si>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</si>
  <si>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</si>
  <si>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</si>
  <si>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</si>
  <si>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</si>
  <si>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</si>
  <si>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</si>
  <si>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</si>
  <si>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</si>
  <si>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</si>
  <si>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</si>
  <si>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</si>
  <si>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</si>
  <si>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</si>
  <si>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</si>
  <si>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</si>
  <si>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</si>
  <si>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</si>
  <si>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</si>
  <si>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</si>
  <si>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</si>
  <si>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</si>
  <si>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</si>
  <si>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</si>
  <si>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</si>
  <si>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</si>
  <si>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</si>
  <si>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</si>
  <si>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</si>
  <si>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</si>
  <si>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</si>
  <si>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</si>
  <si>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</si>
  <si>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</si>
  <si>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</si>
  <si>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</si>
  <si>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</si>
  <si>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</si>
  <si>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</si>
  <si>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</si>
  <si>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</si>
  <si>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</si>
  <si>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</si>
  <si>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</si>
  <si>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</si>
  <si>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</si>
  <si>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</si>
  <si>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</si>
  <si>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</si>
  <si>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</si>
  <si>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</si>
  <si>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</si>
  <si>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</si>
  <si>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</si>
  <si>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</si>
  <si>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</si>
  <si>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</si>
  <si>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</si>
  <si>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</si>
  <si>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</si>
  <si>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</si>
  <si>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</si>
  <si>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</si>
  <si>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</si>
  <si>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</si>
  <si>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</si>
  <si>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</si>
  <si>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</si>
  <si>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</si>
  <si>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</si>
  <si>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</si>
  <si>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</si>
  <si>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</si>
  <si>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</si>
  <si>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</si>
  <si>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</si>
  <si>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</si>
  <si>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</si>
  <si>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</si>
  <si>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</si>
  <si>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</si>
  <si>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</si>
  <si>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</si>
  <si>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</si>
  <si>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</si>
  <si>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</si>
  <si>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</si>
  <si>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</si>
  <si>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</si>
  <si>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</si>
  <si>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</si>
  <si>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</si>
  <si>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</si>
  <si>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</si>
  <si>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</si>
  <si>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</si>
  <si>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</si>
  <si>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</si>
  <si>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</si>
  <si>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</si>
  <si>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</si>
  <si>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</si>
  <si>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</si>
  <si>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</si>
  <si>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</si>
  <si>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</si>
  <si>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</si>
  <si>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</si>
  <si>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</si>
  <si>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</si>
  <si>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</si>
  <si>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</si>
  <si>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</si>
  <si>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</si>
  <si>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</si>
  <si>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</si>
  <si>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</si>
  <si>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</si>
  <si>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</si>
  <si>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</si>
  <si>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</si>
  <si>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</si>
  <si>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</si>
  <si>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</si>
  <si>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</si>
  <si>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</si>
  <si>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</si>
  <si>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</si>
  <si>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</si>
  <si>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</si>
  <si>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</si>
  <si>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</si>
  <si>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</si>
  <si>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</si>
  <si>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</si>
  <si>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</si>
  <si>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</si>
  <si>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</si>
  <si>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</si>
  <si>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</si>
  <si>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</si>
  <si>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</si>
  <si>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</si>
  <si>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</si>
  <si>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</si>
  <si>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</si>
  <si>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</si>
  <si>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</si>
  <si>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</si>
  <si>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</si>
  <si>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</si>
  <si>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</si>
  <si>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</si>
  <si>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</si>
  <si>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</si>
  <si>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</si>
  <si>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</si>
  <si>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</si>
  <si>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</si>
  <si>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</si>
  <si>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</si>
  <si>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</si>
  <si>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</si>
  <si>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</si>
  <si>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</si>
  <si>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</si>
  <si>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</si>
  <si>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</si>
  <si>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</si>
  <si>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</si>
  <si>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</si>
  <si>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</si>
  <si>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</si>
  <si>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</si>
  <si>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</si>
  <si>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</si>
  <si>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</si>
  <si>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</si>
  <si>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</si>
  <si>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</si>
  <si>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</si>
  <si>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</si>
  <si>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</si>
  <si>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</si>
  <si>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</si>
  <si>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</si>
  <si>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</si>
  <si>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</si>
  <si>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</si>
  <si>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</si>
  <si>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</si>
  <si>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</si>
  <si>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</si>
  <si>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</si>
  <si>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</si>
  <si>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</si>
  <si>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</si>
  <si>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</si>
  <si>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</si>
  <si>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</si>
  <si>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</si>
  <si>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</si>
  <si>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</si>
  <si>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</si>
  <si>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</si>
  <si>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</si>
  <si>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</si>
  <si>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</si>
  <si>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</si>
  <si>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</si>
  <si>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</si>
  <si>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</si>
  <si>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</si>
  <si>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</si>
  <si>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</si>
  <si>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</si>
  <si>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</si>
  <si>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</si>
  <si>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</si>
  <si>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</si>
  <si>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</si>
  <si>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</si>
  <si>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</si>
  <si>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</si>
  <si>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</si>
  <si>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</si>
  <si>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</si>
  <si>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</si>
  <si>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</si>
  <si>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</si>
  <si>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</si>
  <si>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</si>
  <si>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</si>
  <si>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</si>
  <si>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</si>
  <si>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</si>
  <si>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</si>
  <si>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</si>
  <si>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</si>
  <si>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</si>
  <si>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</si>
  <si>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</si>
  <si>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</si>
  <si>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</si>
  <si>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</si>
  <si>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</si>
  <si>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</si>
  <si>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</si>
  <si>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</si>
  <si>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</si>
  <si>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</si>
  <si>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</si>
  <si>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</si>
  <si>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</si>
  <si>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</si>
  <si>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</si>
  <si>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</si>
  <si>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</si>
  <si>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</si>
  <si>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</si>
  <si>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</si>
  <si>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</si>
  <si>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</si>
  <si>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</si>
  <si>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</si>
  <si>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</si>
  <si>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</si>
  <si>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</si>
  <si>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</si>
  <si>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</si>
  <si>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</si>
  <si>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</si>
  <si>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</si>
  <si>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</si>
  <si>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</si>
  <si>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</si>
  <si>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</si>
  <si>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</si>
  <si>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</si>
  <si>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</si>
  <si>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</si>
  <si>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</si>
  <si>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</si>
  <si>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</si>
  <si>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</si>
  <si>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</si>
  <si>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</si>
  <si>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</si>
  <si>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</si>
  <si>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</si>
  <si>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</si>
  <si>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</si>
  <si>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</si>
  <si>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</si>
  <si>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</si>
  <si>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</si>
  <si>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</si>
  <si>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</si>
  <si>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</si>
  <si>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</si>
  <si>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</si>
  <si>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</si>
  <si>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</si>
  <si>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</si>
  <si>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</si>
  <si>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</si>
  <si>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</si>
  <si>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</si>
  <si>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</si>
  <si>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</si>
  <si>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</si>
  <si>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</si>
  <si>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</si>
  <si>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</si>
  <si>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</si>
  <si>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</si>
  <si>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</si>
  <si>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</si>
  <si>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</si>
  <si>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</si>
  <si>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</si>
  <si>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</si>
  <si>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</si>
  <si>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</si>
  <si>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</si>
  <si>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</si>
  <si>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</si>
  <si>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</si>
  <si>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</si>
  <si>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</si>
  <si>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</si>
  <si>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</si>
  <si>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</si>
  <si>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</si>
  <si>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</si>
  <si>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</si>
  <si>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</si>
  <si>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</si>
  <si>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</si>
  <si>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</si>
  <si>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</si>
  <si>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</si>
  <si>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</si>
  <si>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</si>
  <si>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</si>
  <si>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</si>
  <si>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</si>
  <si>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</si>
  <si>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</si>
  <si>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</si>
  <si>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</si>
  <si>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</si>
  <si>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</si>
  <si>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</si>
  <si>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</si>
  <si>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</si>
  <si>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</si>
  <si>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</si>
  <si>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</si>
  <si>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</si>
  <si>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</si>
  <si>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</si>
  <si>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</si>
  <si>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</si>
  <si>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</si>
  <si>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</si>
  <si>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</si>
  <si>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</si>
  <si>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</si>
  <si>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</si>
  <si>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</si>
  <si>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</si>
  <si>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</si>
  <si>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</si>
  <si>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</si>
  <si>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</si>
  <si>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</si>
  <si>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</si>
  <si>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</si>
  <si>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</si>
  <si>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</si>
  <si>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</si>
  <si>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</si>
  <si>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</si>
  <si>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</si>
  <si>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</si>
  <si>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</si>
  <si>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</si>
  <si>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</si>
  <si>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</si>
  <si>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</si>
  <si>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</si>
  <si>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</si>
  <si>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</si>
  <si>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</si>
  <si>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</si>
  <si>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</si>
  <si>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</si>
  <si>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</si>
  <si>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</si>
  <si>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</si>
  <si>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</si>
  <si>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</si>
  <si>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</si>
  <si>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</si>
  <si>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</si>
  <si>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</si>
  <si>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</si>
  <si>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</si>
  <si>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</si>
  <si>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</si>
  <si>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</si>
  <si>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</si>
  <si>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</si>
  <si>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</si>
  <si>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</si>
  <si>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</si>
  <si>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</si>
  <si>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</si>
  <si>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</si>
  <si>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</si>
  <si>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</si>
  <si>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</si>
  <si>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</si>
  <si>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</si>
  <si>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</si>
  <si>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</si>
  <si>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</si>
  <si>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</si>
  <si>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</si>
  <si>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</si>
  <si>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</si>
  <si>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</si>
  <si>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</si>
  <si>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</si>
  <si>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</si>
  <si>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</si>
  <si>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</si>
  <si>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</si>
  <si>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</si>
  <si>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</si>
  <si>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</si>
  <si>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</si>
  <si>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</si>
  <si>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</si>
  <si>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</si>
  <si>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</si>
  <si>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</si>
  <si>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</si>
  <si>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</si>
  <si>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</si>
  <si>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</si>
  <si>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</si>
  <si>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</si>
  <si>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</si>
  <si>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</si>
  <si>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</si>
  <si>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</si>
  <si>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</si>
  <si>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</si>
  <si>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</si>
  <si>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</si>
  <si>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</si>
  <si>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</si>
  <si>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</si>
  <si>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</si>
  <si>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</si>
  <si>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</si>
  <si>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</si>
  <si>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</si>
  <si>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</si>
  <si>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</si>
  <si>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</si>
  <si>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</si>
  <si>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</si>
  <si>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</si>
  <si>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</si>
  <si>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</si>
  <si>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</si>
  <si>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</si>
  <si>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</si>
  <si>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</si>
  <si>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</si>
  <si>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</si>
  <si>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</si>
  <si>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</si>
  <si>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</si>
  <si>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</si>
  <si>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</si>
  <si>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</si>
  <si>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</si>
  <si>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</si>
  <si>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</si>
  <si>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</si>
  <si>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</si>
  <si>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</si>
  <si>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</si>
  <si>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</si>
  <si>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</si>
  <si>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</si>
  <si>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</si>
  <si>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</si>
  <si>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</si>
  <si>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</si>
  <si>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</si>
  <si>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</si>
  <si>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</si>
  <si>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</si>
  <si>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</si>
  <si>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</si>
  <si>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</si>
  <si>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</si>
  <si>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</si>
  <si>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</si>
  <si>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</si>
  <si>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</si>
  <si>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</si>
  <si>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</si>
  <si>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</si>
  <si>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</si>
  <si>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</si>
  <si>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</si>
  <si>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</si>
  <si>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</si>
  <si>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</si>
  <si>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</si>
  <si>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</si>
  <si>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</si>
  <si>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</si>
  <si>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</si>
  <si>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</si>
  <si>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</si>
  <si>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</si>
  <si>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</si>
  <si>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</si>
  <si>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</si>
  <si>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</si>
  <si>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</si>
  <si>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</si>
  <si>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</si>
  <si>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</si>
  <si>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</si>
  <si>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</si>
  <si>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</si>
  <si>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</si>
  <si>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</si>
  <si>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</si>
  <si>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</si>
  <si>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</si>
  <si>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</si>
  <si>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</si>
  <si>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</si>
  <si>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</si>
  <si>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</si>
  <si>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</si>
  <si>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</si>
  <si>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</si>
  <si>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</si>
  <si>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</si>
  <si>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</si>
  <si>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</si>
  <si>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</si>
  <si>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</si>
  <si>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</si>
  <si>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</si>
  <si>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</si>
  <si>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</si>
  <si>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</si>
  <si>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</si>
  <si>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</si>
  <si>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</si>
  <si>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</si>
  <si>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</si>
  <si>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</si>
  <si>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</si>
  <si>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</si>
  <si>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</si>
  <si>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</si>
  <si>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</si>
  <si>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</si>
  <si>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</si>
  <si>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</si>
  <si>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</si>
  <si>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</si>
  <si>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</si>
  <si>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</si>
  <si>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</si>
  <si>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</si>
  <si>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</si>
  <si>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</si>
  <si>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</si>
  <si>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</si>
  <si>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</si>
  <si>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</si>
  <si>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</si>
  <si>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</si>
  <si>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</si>
  <si>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</si>
  <si>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</si>
  <si>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</si>
  <si>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</si>
  <si>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</si>
  <si>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</si>
  <si>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</si>
  <si>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</si>
  <si>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</si>
  <si>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</si>
  <si>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</si>
  <si>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</si>
  <si>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</si>
  <si>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</si>
  <si>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</si>
  <si>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</si>
  <si>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</si>
  <si>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</si>
  <si>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</si>
  <si>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</si>
  <si>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</si>
  <si>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</si>
  <si>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</si>
  <si>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</si>
  <si>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</si>
  <si>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</si>
  <si>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</si>
  <si>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</si>
  <si>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</si>
  <si>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</si>
  <si>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</si>
  <si>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</si>
  <si>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</si>
  <si>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</si>
  <si>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</si>
  <si>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</si>
  <si>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</si>
  <si>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</si>
  <si>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</si>
  <si>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</si>
  <si>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</si>
  <si>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</si>
  <si>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</si>
  <si>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</si>
  <si>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</si>
  <si>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</si>
  <si>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</si>
  <si>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Jap@Lot1#BOC</t>
  </si>
  <si>
    <t>small</t>
  </si>
  <si>
    <t>as of Mar23:</t>
  </si>
  <si>
    <t>vivo #14Mar</t>
  </si>
  <si>
    <t>55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</si>
</sst>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Z1" zoomScaleNormal="100" workbookViewId="0">
      <selection activeCell="JF10" sqref="JF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7.140625" style="679" customWidth="1"/>
    <col min="267" max="267" width="7.7109375" bestFit="1" customWidth="1"/>
    <col min="268" max="268" width="3" bestFit="1" customWidth="1"/>
  </cols>
  <sheetData>
    <row r="1" spans="1:267" s="145" customFormat="1" x14ac:dyDescent="0.2">
      <c r="A1" s="789" t="s">
        <v>1216</v>
      </c>
      <c r="B1" s="789"/>
      <c r="C1" s="757" t="s">
        <v>292</v>
      </c>
      <c r="D1" s="757"/>
      <c r="E1" s="755" t="s">
        <v>1017</v>
      </c>
      <c r="F1" s="755"/>
      <c r="G1" s="789" t="s">
        <v>1217</v>
      </c>
      <c r="H1" s="789"/>
      <c r="I1" s="757" t="s">
        <v>292</v>
      </c>
      <c r="J1" s="757"/>
      <c r="K1" s="755" t="s">
        <v>1018</v>
      </c>
      <c r="L1" s="755"/>
      <c r="M1" s="789" t="s">
        <v>1218</v>
      </c>
      <c r="N1" s="789"/>
      <c r="O1" s="757" t="s">
        <v>292</v>
      </c>
      <c r="P1" s="757"/>
      <c r="Q1" s="755" t="s">
        <v>1064</v>
      </c>
      <c r="R1" s="755"/>
      <c r="S1" s="789" t="s">
        <v>1219</v>
      </c>
      <c r="T1" s="789"/>
      <c r="U1" s="757" t="s">
        <v>292</v>
      </c>
      <c r="V1" s="757"/>
      <c r="W1" s="755" t="s">
        <v>633</v>
      </c>
      <c r="X1" s="755"/>
      <c r="Y1" s="789" t="s">
        <v>1220</v>
      </c>
      <c r="Z1" s="789"/>
      <c r="AA1" s="757" t="s">
        <v>292</v>
      </c>
      <c r="AB1" s="757"/>
      <c r="AC1" s="755" t="s">
        <v>1091</v>
      </c>
      <c r="AD1" s="755"/>
      <c r="AE1" s="789" t="s">
        <v>1221</v>
      </c>
      <c r="AF1" s="789"/>
      <c r="AG1" s="757" t="s">
        <v>292</v>
      </c>
      <c r="AH1" s="757"/>
      <c r="AI1" s="755" t="s">
        <v>1141</v>
      </c>
      <c r="AJ1" s="755"/>
      <c r="AK1" s="789" t="s">
        <v>1224</v>
      </c>
      <c r="AL1" s="789"/>
      <c r="AM1" s="757" t="s">
        <v>1139</v>
      </c>
      <c r="AN1" s="757"/>
      <c r="AO1" s="755" t="s">
        <v>1140</v>
      </c>
      <c r="AP1" s="755"/>
      <c r="AQ1" s="789" t="s">
        <v>1225</v>
      </c>
      <c r="AR1" s="789"/>
      <c r="AS1" s="757" t="s">
        <v>1139</v>
      </c>
      <c r="AT1" s="757"/>
      <c r="AU1" s="755" t="s">
        <v>1185</v>
      </c>
      <c r="AV1" s="755"/>
      <c r="AW1" s="789" t="s">
        <v>1222</v>
      </c>
      <c r="AX1" s="789"/>
      <c r="AY1" s="755" t="s">
        <v>1248</v>
      </c>
      <c r="AZ1" s="755"/>
      <c r="BA1" s="789" t="s">
        <v>1222</v>
      </c>
      <c r="BB1" s="789"/>
      <c r="BC1" s="757" t="s">
        <v>822</v>
      </c>
      <c r="BD1" s="757"/>
      <c r="BE1" s="755" t="s">
        <v>1215</v>
      </c>
      <c r="BF1" s="755"/>
      <c r="BG1" s="789" t="s">
        <v>1223</v>
      </c>
      <c r="BH1" s="789"/>
      <c r="BI1" s="757" t="s">
        <v>822</v>
      </c>
      <c r="BJ1" s="757"/>
      <c r="BK1" s="755" t="s">
        <v>1215</v>
      </c>
      <c r="BL1" s="755"/>
      <c r="BM1" s="789" t="s">
        <v>1233</v>
      </c>
      <c r="BN1" s="789"/>
      <c r="BO1" s="757" t="s">
        <v>822</v>
      </c>
      <c r="BP1" s="757"/>
      <c r="BQ1" s="755" t="s">
        <v>1251</v>
      </c>
      <c r="BR1" s="755"/>
      <c r="BS1" s="789" t="s">
        <v>1250</v>
      </c>
      <c r="BT1" s="789"/>
      <c r="BU1" s="757" t="s">
        <v>822</v>
      </c>
      <c r="BV1" s="757"/>
      <c r="BW1" s="755" t="s">
        <v>1255</v>
      </c>
      <c r="BX1" s="755"/>
      <c r="BY1" s="789" t="s">
        <v>1277</v>
      </c>
      <c r="BZ1" s="789"/>
      <c r="CA1" s="757" t="s">
        <v>822</v>
      </c>
      <c r="CB1" s="757"/>
      <c r="CC1" s="755" t="s">
        <v>1251</v>
      </c>
      <c r="CD1" s="755"/>
      <c r="CE1" s="789" t="s">
        <v>1298</v>
      </c>
      <c r="CF1" s="789"/>
      <c r="CG1" s="757" t="s">
        <v>822</v>
      </c>
      <c r="CH1" s="757"/>
      <c r="CI1" s="755" t="s">
        <v>1255</v>
      </c>
      <c r="CJ1" s="755"/>
      <c r="CK1" s="789" t="s">
        <v>1314</v>
      </c>
      <c r="CL1" s="789"/>
      <c r="CM1" s="757" t="s">
        <v>822</v>
      </c>
      <c r="CN1" s="757"/>
      <c r="CO1" s="755" t="s">
        <v>1251</v>
      </c>
      <c r="CP1" s="755"/>
      <c r="CQ1" s="789" t="s">
        <v>1342</v>
      </c>
      <c r="CR1" s="789"/>
      <c r="CS1" s="780" t="s">
        <v>822</v>
      </c>
      <c r="CT1" s="780"/>
      <c r="CU1" s="755" t="s">
        <v>1398</v>
      </c>
      <c r="CV1" s="755"/>
      <c r="CW1" s="789" t="s">
        <v>1381</v>
      </c>
      <c r="CX1" s="789"/>
      <c r="CY1" s="780" t="s">
        <v>822</v>
      </c>
      <c r="CZ1" s="780"/>
      <c r="DA1" s="755" t="s">
        <v>1604</v>
      </c>
      <c r="DB1" s="755"/>
      <c r="DC1" s="789" t="s">
        <v>1401</v>
      </c>
      <c r="DD1" s="789"/>
      <c r="DE1" s="780" t="s">
        <v>822</v>
      </c>
      <c r="DF1" s="780"/>
      <c r="DG1" s="755" t="s">
        <v>1498</v>
      </c>
      <c r="DH1" s="755"/>
      <c r="DI1" s="789" t="s">
        <v>1601</v>
      </c>
      <c r="DJ1" s="789"/>
      <c r="DK1" s="780" t="s">
        <v>822</v>
      </c>
      <c r="DL1" s="780"/>
      <c r="DM1" s="755" t="s">
        <v>1398</v>
      </c>
      <c r="DN1" s="755"/>
      <c r="DO1" s="789" t="s">
        <v>1602</v>
      </c>
      <c r="DP1" s="789"/>
      <c r="DQ1" s="780" t="s">
        <v>822</v>
      </c>
      <c r="DR1" s="780"/>
      <c r="DS1" s="755" t="s">
        <v>1597</v>
      </c>
      <c r="DT1" s="755"/>
      <c r="DU1" s="789" t="s">
        <v>1603</v>
      </c>
      <c r="DV1" s="789"/>
      <c r="DW1" s="780" t="s">
        <v>822</v>
      </c>
      <c r="DX1" s="780"/>
      <c r="DY1" s="755" t="s">
        <v>1623</v>
      </c>
      <c r="DZ1" s="755"/>
      <c r="EA1" s="779" t="s">
        <v>1618</v>
      </c>
      <c r="EB1" s="779"/>
      <c r="EC1" s="780" t="s">
        <v>822</v>
      </c>
      <c r="ED1" s="780"/>
      <c r="EE1" s="755" t="s">
        <v>1597</v>
      </c>
      <c r="EF1" s="755"/>
      <c r="EG1" s="365"/>
      <c r="EH1" s="779" t="s">
        <v>1648</v>
      </c>
      <c r="EI1" s="779"/>
      <c r="EJ1" s="780" t="s">
        <v>822</v>
      </c>
      <c r="EK1" s="780"/>
      <c r="EL1" s="755" t="s">
        <v>1682</v>
      </c>
      <c r="EM1" s="755"/>
      <c r="EN1" s="779" t="s">
        <v>1673</v>
      </c>
      <c r="EO1" s="779"/>
      <c r="EP1" s="780" t="s">
        <v>822</v>
      </c>
      <c r="EQ1" s="780"/>
      <c r="ER1" s="755" t="s">
        <v>1722</v>
      </c>
      <c r="ES1" s="755"/>
      <c r="ET1" s="779" t="s">
        <v>1715</v>
      </c>
      <c r="EU1" s="779"/>
      <c r="EV1" s="780" t="s">
        <v>822</v>
      </c>
      <c r="EW1" s="780"/>
      <c r="EX1" s="755" t="s">
        <v>1623</v>
      </c>
      <c r="EY1" s="755"/>
      <c r="EZ1" s="779" t="s">
        <v>1750</v>
      </c>
      <c r="FA1" s="779"/>
      <c r="FB1" s="780" t="s">
        <v>822</v>
      </c>
      <c r="FC1" s="780"/>
      <c r="FD1" s="755" t="s">
        <v>1604</v>
      </c>
      <c r="FE1" s="755"/>
      <c r="FF1" s="779" t="s">
        <v>1789</v>
      </c>
      <c r="FG1" s="779"/>
      <c r="FH1" s="780" t="s">
        <v>822</v>
      </c>
      <c r="FI1" s="780"/>
      <c r="FJ1" s="755" t="s">
        <v>1398</v>
      </c>
      <c r="FK1" s="755"/>
      <c r="FL1" s="779" t="s">
        <v>1824</v>
      </c>
      <c r="FM1" s="779"/>
      <c r="FN1" s="780" t="s">
        <v>822</v>
      </c>
      <c r="FO1" s="780"/>
      <c r="FP1" s="755" t="s">
        <v>1871</v>
      </c>
      <c r="FQ1" s="755"/>
      <c r="FR1" s="779" t="s">
        <v>1860</v>
      </c>
      <c r="FS1" s="779"/>
      <c r="FT1" s="780" t="s">
        <v>822</v>
      </c>
      <c r="FU1" s="780"/>
      <c r="FV1" s="755" t="s">
        <v>1871</v>
      </c>
      <c r="FW1" s="755"/>
      <c r="FX1" s="779" t="s">
        <v>2004</v>
      </c>
      <c r="FY1" s="779"/>
      <c r="FZ1" s="780" t="s">
        <v>822</v>
      </c>
      <c r="GA1" s="780"/>
      <c r="GB1" s="755" t="s">
        <v>1623</v>
      </c>
      <c r="GC1" s="755"/>
      <c r="GD1" s="779" t="s">
        <v>2005</v>
      </c>
      <c r="GE1" s="779"/>
      <c r="GF1" s="780" t="s">
        <v>822</v>
      </c>
      <c r="GG1" s="780"/>
      <c r="GH1" s="755" t="s">
        <v>1597</v>
      </c>
      <c r="GI1" s="755"/>
      <c r="GJ1" s="779" t="s">
        <v>2014</v>
      </c>
      <c r="GK1" s="779"/>
      <c r="GL1" s="780" t="s">
        <v>822</v>
      </c>
      <c r="GM1" s="780"/>
      <c r="GN1" s="755" t="s">
        <v>1597</v>
      </c>
      <c r="GO1" s="755"/>
      <c r="GP1" s="779" t="s">
        <v>2056</v>
      </c>
      <c r="GQ1" s="779"/>
      <c r="GR1" s="780" t="s">
        <v>822</v>
      </c>
      <c r="GS1" s="780"/>
      <c r="GT1" s="755" t="s">
        <v>1682</v>
      </c>
      <c r="GU1" s="755"/>
      <c r="GV1" s="779" t="s">
        <v>2090</v>
      </c>
      <c r="GW1" s="779"/>
      <c r="GX1" s="780" t="s">
        <v>822</v>
      </c>
      <c r="GY1" s="780"/>
      <c r="GZ1" s="755" t="s">
        <v>2129</v>
      </c>
      <c r="HA1" s="755"/>
      <c r="HB1" s="779" t="s">
        <v>2149</v>
      </c>
      <c r="HC1" s="779"/>
      <c r="HD1" s="780" t="s">
        <v>822</v>
      </c>
      <c r="HE1" s="780"/>
      <c r="HF1" s="755" t="s">
        <v>1722</v>
      </c>
      <c r="HG1" s="755"/>
      <c r="HH1" s="779" t="s">
        <v>2162</v>
      </c>
      <c r="HI1" s="779"/>
      <c r="HJ1" s="780" t="s">
        <v>822</v>
      </c>
      <c r="HK1" s="780"/>
      <c r="HL1" s="755" t="s">
        <v>1398</v>
      </c>
      <c r="HM1" s="755"/>
      <c r="HN1" s="779" t="s">
        <v>2208</v>
      </c>
      <c r="HO1" s="779"/>
      <c r="HP1" s="780" t="s">
        <v>822</v>
      </c>
      <c r="HQ1" s="780"/>
      <c r="HR1" s="755" t="s">
        <v>1398</v>
      </c>
      <c r="HS1" s="755"/>
      <c r="HT1" s="779" t="s">
        <v>2264</v>
      </c>
      <c r="HU1" s="779"/>
      <c r="HV1" s="780" t="s">
        <v>822</v>
      </c>
      <c r="HW1" s="780"/>
      <c r="HX1" s="755" t="s">
        <v>1623</v>
      </c>
      <c r="HY1" s="755"/>
      <c r="HZ1" s="779" t="s">
        <v>2326</v>
      </c>
      <c r="IA1" s="779"/>
      <c r="IB1" s="780" t="s">
        <v>822</v>
      </c>
      <c r="IC1" s="780"/>
      <c r="ID1" s="755" t="s">
        <v>1722</v>
      </c>
      <c r="IE1" s="755"/>
      <c r="IF1" s="779" t="s">
        <v>2393</v>
      </c>
      <c r="IG1" s="779"/>
      <c r="IH1" s="780" t="s">
        <v>822</v>
      </c>
      <c r="II1" s="780"/>
      <c r="IJ1" s="755" t="s">
        <v>1597</v>
      </c>
      <c r="IK1" s="755"/>
      <c r="IL1" s="779" t="s">
        <v>2469</v>
      </c>
      <c r="IM1" s="779"/>
      <c r="IN1" s="780" t="s">
        <v>822</v>
      </c>
      <c r="IO1" s="780"/>
      <c r="IP1" s="755" t="s">
        <v>1623</v>
      </c>
      <c r="IQ1" s="755"/>
      <c r="IR1" s="779" t="s">
        <v>2709</v>
      </c>
      <c r="IS1" s="779"/>
      <c r="IT1" s="780" t="s">
        <v>822</v>
      </c>
      <c r="IU1" s="780"/>
      <c r="IV1" s="755" t="s">
        <v>1755</v>
      </c>
      <c r="IW1" s="755"/>
      <c r="IX1" s="779" t="s">
        <v>2708</v>
      </c>
      <c r="IY1" s="779"/>
      <c r="IZ1" s="780" t="s">
        <v>822</v>
      </c>
      <c r="JA1" s="780"/>
      <c r="JB1" s="755" t="s">
        <v>1755</v>
      </c>
      <c r="JC1" s="755"/>
      <c r="JD1" s="779" t="s">
        <v>2711</v>
      </c>
      <c r="JE1" s="77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SUM(JA4:JA27)</f>
        <v>29629.560999999998</v>
      </c>
      <c r="JB2" s="338" t="s">
        <v>296</v>
      </c>
      <c r="JC2" s="277">
        <f>JA2+IY2-JE2</f>
        <v>7656.8239999999641</v>
      </c>
      <c r="JD2" s="679" t="s">
        <v>1918</v>
      </c>
      <c r="JE2" s="367">
        <f>SUM(JE3:JE25)</f>
        <v>133544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6"/>
      <c r="JA3" s="534"/>
      <c r="JB3" s="679" t="s">
        <v>2423</v>
      </c>
      <c r="JC3" s="277">
        <f>JC2-JA33-JA32-JC54</f>
        <v>5756.7939999999644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39" t="s">
        <v>998</v>
      </c>
      <c r="B4" s="739"/>
      <c r="E4" s="173" t="s">
        <v>233</v>
      </c>
      <c r="F4" s="177">
        <f>F3-F5</f>
        <v>17</v>
      </c>
      <c r="G4" s="739" t="s">
        <v>998</v>
      </c>
      <c r="H4" s="73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-3.5980000000354266</v>
      </c>
      <c r="JD4" s="679" t="s">
        <v>2720</v>
      </c>
      <c r="JE4" s="272">
        <f>-140000-71000</f>
        <v>-211000</v>
      </c>
      <c r="JF4" s="665"/>
    </row>
    <row r="5" spans="1:267" x14ac:dyDescent="0.2">
      <c r="A5" s="739"/>
      <c r="B5" s="739"/>
      <c r="E5" s="173" t="s">
        <v>358</v>
      </c>
      <c r="F5" s="177">
        <f>SUM(F15:F56)</f>
        <v>12750</v>
      </c>
      <c r="G5" s="739"/>
      <c r="H5" s="73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6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3" t="s">
        <v>2738</v>
      </c>
      <c r="IY5" s="276">
        <v>-75000</v>
      </c>
      <c r="IZ5" s="679" t="s">
        <v>2713</v>
      </c>
      <c r="JA5" s="584">
        <v>-71</v>
      </c>
      <c r="JB5" s="679" t="s">
        <v>358</v>
      </c>
      <c r="JC5" s="277">
        <f>SUM(JC6:JC49)</f>
        <v>7660.4219999999996</v>
      </c>
      <c r="JD5" s="682" t="s">
        <v>2738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2742</v>
      </c>
      <c r="IU6" s="534">
        <v>-30</v>
      </c>
      <c r="IV6" s="355" t="s">
        <v>2485</v>
      </c>
      <c r="IW6" s="61">
        <v>11</v>
      </c>
      <c r="IX6" s="734" t="s">
        <v>2737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2737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6" t="s">
        <v>2742</v>
      </c>
      <c r="JA7" s="534">
        <v>-30</v>
      </c>
      <c r="JB7" s="195" t="s">
        <v>1870</v>
      </c>
      <c r="JD7" s="258" t="s">
        <v>2652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IZ8" s="737" t="s">
        <v>2763</v>
      </c>
      <c r="JA8" s="534">
        <f>544.23-533.02</f>
        <v>11.210000000000036</v>
      </c>
      <c r="JB8" s="399" t="s">
        <v>2750</v>
      </c>
      <c r="JC8" s="61">
        <v>300.27999999999997</v>
      </c>
      <c r="JD8" s="679" t="s">
        <v>2450</v>
      </c>
      <c r="JE8" s="272">
        <v>590000</v>
      </c>
      <c r="JF8" s="665">
        <v>45000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JA9" s="534"/>
      <c r="JB9" s="399" t="s">
        <v>2731</v>
      </c>
      <c r="JC9" s="61">
        <v>600</v>
      </c>
      <c r="JD9" s="324" t="s">
        <v>2493</v>
      </c>
      <c r="JE9" s="634">
        <v>0</v>
      </c>
      <c r="JF9" s="665">
        <v>45000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2563</v>
      </c>
      <c r="JA10" s="534"/>
      <c r="JB10" s="399" t="s">
        <v>2731</v>
      </c>
      <c r="JC10" s="575">
        <v>454.04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IZ11" s="679" t="s">
        <v>2712</v>
      </c>
      <c r="JA11" s="679">
        <v>30</v>
      </c>
      <c r="JB11" s="350" t="s">
        <v>2751</v>
      </c>
      <c r="JC11" s="61">
        <f>259.2+410.4</f>
        <v>669.59999999999991</v>
      </c>
      <c r="JD11" s="680" t="s">
        <v>1845</v>
      </c>
      <c r="JE11" s="559">
        <v>2600</v>
      </c>
      <c r="JF11" s="665">
        <v>44995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JB12" s="350" t="s">
        <v>2671</v>
      </c>
      <c r="JC12" s="576">
        <v>52.89</v>
      </c>
      <c r="JD12" s="683" t="s">
        <v>1512</v>
      </c>
      <c r="JE12" s="272">
        <v>665</v>
      </c>
      <c r="JF12" s="665">
        <v>44998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2438</v>
      </c>
      <c r="JA13" s="556"/>
      <c r="JB13" s="735" t="s">
        <v>2762</v>
      </c>
      <c r="JC13" s="576">
        <f>80-40</f>
        <v>40</v>
      </c>
      <c r="JD13" s="683" t="s">
        <v>1513</v>
      </c>
      <c r="JE13" s="272">
        <v>1778</v>
      </c>
      <c r="JF13" s="665">
        <v>44998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9" t="s">
        <v>2193</v>
      </c>
      <c r="HK14" s="74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679" t="s">
        <v>2171</v>
      </c>
      <c r="JA14" s="556">
        <v>52.000999999999998</v>
      </c>
      <c r="JB14" s="249" t="s">
        <v>2761</v>
      </c>
      <c r="JC14" s="708">
        <v>26.001000000000001</v>
      </c>
      <c r="JD14" s="683" t="s">
        <v>2759</v>
      </c>
      <c r="JE14" s="272">
        <v>3264</v>
      </c>
      <c r="JF14" s="665">
        <v>44991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3" t="s">
        <v>1511</v>
      </c>
      <c r="DP15" s="784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9" t="s">
        <v>2746</v>
      </c>
      <c r="JA15" s="534"/>
      <c r="JB15" s="249" t="s">
        <v>1842</v>
      </c>
      <c r="JC15" s="708">
        <v>2000</v>
      </c>
      <c r="JD15" s="532" t="s">
        <v>2494</v>
      </c>
      <c r="JE15" s="272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2746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730" t="s">
        <v>1806</v>
      </c>
      <c r="JB16" s="249" t="s">
        <v>2667</v>
      </c>
      <c r="JC16" s="2"/>
      <c r="JD16" s="683" t="s">
        <v>2760</v>
      </c>
      <c r="JE16" s="664">
        <v>3100</v>
      </c>
      <c r="JF16" s="665">
        <v>44991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0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679" t="s">
        <v>2641</v>
      </c>
      <c r="JA17" s="534">
        <v>16.05</v>
      </c>
      <c r="JB17" s="349" t="s">
        <v>2573</v>
      </c>
      <c r="JC17" s="2"/>
      <c r="JD17" s="706" t="s">
        <v>2732</v>
      </c>
      <c r="JE17" s="272">
        <v>0</v>
      </c>
      <c r="JF17" s="665"/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707"/>
      <c r="JA18" s="707"/>
      <c r="JB18" s="349" t="s">
        <v>2754</v>
      </c>
      <c r="JC18" s="2" t="s">
        <v>2753</v>
      </c>
      <c r="JD18" s="683" t="s">
        <v>2752</v>
      </c>
      <c r="JE18" s="272">
        <v>10</v>
      </c>
      <c r="JF18" s="665"/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3" t="s">
        <v>1481</v>
      </c>
      <c r="DJ19" s="784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2679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2663</v>
      </c>
      <c r="JC19" s="61">
        <v>110.79</v>
      </c>
      <c r="JD19" s="733" t="s">
        <v>2748</v>
      </c>
      <c r="JE19" s="679">
        <v>130</v>
      </c>
      <c r="JF19" s="665">
        <v>44999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732"/>
      <c r="JA20" s="732"/>
      <c r="JB20" s="349" t="s">
        <v>2741</v>
      </c>
      <c r="JC20" s="61">
        <v>109.57</v>
      </c>
      <c r="JD20" s="682" t="s">
        <v>2747</v>
      </c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1"/>
      <c r="JA21" s="552"/>
      <c r="JB21" s="349" t="s">
        <v>2739</v>
      </c>
      <c r="JC21" s="61">
        <v>10</v>
      </c>
      <c r="JD21" s="684" t="s">
        <v>2480</v>
      </c>
      <c r="JE21" s="679">
        <v>1000</v>
      </c>
      <c r="JF21" s="665">
        <v>44997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9" t="s">
        <v>513</v>
      </c>
      <c r="N22" s="799"/>
      <c r="Q22" s="169" t="s">
        <v>371</v>
      </c>
      <c r="S22" s="799" t="s">
        <v>513</v>
      </c>
      <c r="T22" s="79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0" t="s">
        <v>2178</v>
      </c>
      <c r="IU22" s="740"/>
      <c r="IV22" s="341" t="s">
        <v>2661</v>
      </c>
      <c r="IW22" s="61">
        <v>45.98</v>
      </c>
      <c r="IX22" s="628" t="s">
        <v>2449</v>
      </c>
      <c r="IZ22" s="412"/>
      <c r="JA22" s="726"/>
      <c r="JB22" s="349" t="s">
        <v>2740</v>
      </c>
      <c r="JC22" s="679">
        <v>30</v>
      </c>
      <c r="JD22" s="681" t="s">
        <v>2506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4" t="s">
        <v>997</v>
      </c>
      <c r="N23" s="794"/>
      <c r="Q23" s="169" t="s">
        <v>375</v>
      </c>
      <c r="S23" s="794" t="s">
        <v>997</v>
      </c>
      <c r="T23" s="794"/>
      <c r="W23" s="248" t="s">
        <v>1026</v>
      </c>
      <c r="X23" s="145">
        <v>0</v>
      </c>
      <c r="Y23" s="799" t="s">
        <v>513</v>
      </c>
      <c r="Z23" s="79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0" t="s">
        <v>2178</v>
      </c>
      <c r="HK23" s="740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0" t="s">
        <v>2178</v>
      </c>
      <c r="HW23" s="740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726"/>
      <c r="JA23" s="726"/>
      <c r="JB23" s="349" t="s">
        <v>2670</v>
      </c>
      <c r="JC23" s="577">
        <v>115.37</v>
      </c>
      <c r="JD23" s="681" t="s">
        <v>2449</v>
      </c>
    </row>
    <row r="24" spans="1:266" x14ac:dyDescent="0.2">
      <c r="A24" s="799" t="s">
        <v>513</v>
      </c>
      <c r="B24" s="799"/>
      <c r="E24" s="167" t="s">
        <v>237</v>
      </c>
      <c r="F24" s="169"/>
      <c r="G24" s="799" t="s">
        <v>513</v>
      </c>
      <c r="H24" s="799"/>
      <c r="K24" s="248" t="s">
        <v>1026</v>
      </c>
      <c r="L24" s="145">
        <v>0</v>
      </c>
      <c r="M24" s="760"/>
      <c r="N24" s="760"/>
      <c r="Q24" s="169" t="s">
        <v>1063</v>
      </c>
      <c r="S24" s="760"/>
      <c r="T24" s="760"/>
      <c r="W24" s="248" t="s">
        <v>1034</v>
      </c>
      <c r="X24" s="208">
        <v>0</v>
      </c>
      <c r="Y24" s="794" t="s">
        <v>997</v>
      </c>
      <c r="Z24" s="794"/>
      <c r="AC24"/>
      <c r="AE24" s="799" t="s">
        <v>513</v>
      </c>
      <c r="AF24" s="799"/>
      <c r="AI24"/>
      <c r="AK24" s="799" t="s">
        <v>513</v>
      </c>
      <c r="AL24" s="79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5" t="s">
        <v>1543</v>
      </c>
      <c r="EF24" s="78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1"/>
      <c r="JA24" s="552"/>
      <c r="JB24" s="349" t="s">
        <v>1202</v>
      </c>
      <c r="JC24" s="61">
        <f>13+30</f>
        <v>43</v>
      </c>
      <c r="JD24" s="709"/>
    </row>
    <row r="25" spans="1:266" x14ac:dyDescent="0.2">
      <c r="A25" s="794" t="s">
        <v>997</v>
      </c>
      <c r="B25" s="794"/>
      <c r="E25" s="167" t="s">
        <v>139</v>
      </c>
      <c r="F25" s="169"/>
      <c r="G25" s="794" t="s">
        <v>997</v>
      </c>
      <c r="H25" s="794"/>
      <c r="K25" s="248" t="s">
        <v>1034</v>
      </c>
      <c r="L25" s="208">
        <v>0</v>
      </c>
      <c r="M25" s="760"/>
      <c r="N25" s="760"/>
      <c r="Q25" s="248" t="s">
        <v>1036</v>
      </c>
      <c r="R25" s="145">
        <v>0</v>
      </c>
      <c r="S25" s="760"/>
      <c r="T25" s="760"/>
      <c r="W25" s="248" t="s">
        <v>1057</v>
      </c>
      <c r="X25" s="145">
        <v>910.17</v>
      </c>
      <c r="Y25" s="760"/>
      <c r="Z25" s="760"/>
      <c r="AC25" s="252" t="s">
        <v>1090</v>
      </c>
      <c r="AD25" s="145">
        <v>90</v>
      </c>
      <c r="AE25" s="794" t="s">
        <v>997</v>
      </c>
      <c r="AF25" s="794"/>
      <c r="AI25" s="249" t="s">
        <v>1108</v>
      </c>
      <c r="AJ25" s="145">
        <v>30</v>
      </c>
      <c r="AK25" s="794" t="s">
        <v>997</v>
      </c>
      <c r="AL25" s="794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4"/>
      <c r="BH25" s="794"/>
      <c r="BK25" s="270" t="s">
        <v>1229</v>
      </c>
      <c r="BL25" s="208">
        <v>48.54</v>
      </c>
      <c r="BM25" s="794"/>
      <c r="BN25" s="794"/>
      <c r="BQ25" s="270" t="s">
        <v>1058</v>
      </c>
      <c r="BR25" s="208">
        <v>50.15</v>
      </c>
      <c r="BS25" s="794" t="s">
        <v>1252</v>
      </c>
      <c r="BT25" s="794"/>
      <c r="BW25" s="270" t="s">
        <v>1058</v>
      </c>
      <c r="BX25" s="208">
        <v>48.54</v>
      </c>
      <c r="BY25" s="794"/>
      <c r="BZ25" s="794"/>
      <c r="CC25" s="270" t="s">
        <v>1058</v>
      </c>
      <c r="CD25" s="208">
        <v>142.91</v>
      </c>
      <c r="CE25" s="794"/>
      <c r="CF25" s="794"/>
      <c r="CI25" s="270" t="s">
        <v>1319</v>
      </c>
      <c r="CJ25" s="208">
        <v>35.049999999999997</v>
      </c>
      <c r="CK25" s="760"/>
      <c r="CL25" s="760"/>
      <c r="CO25" s="270" t="s">
        <v>1293</v>
      </c>
      <c r="CP25" s="208">
        <v>153.41</v>
      </c>
      <c r="CQ25" s="760" t="s">
        <v>1334</v>
      </c>
      <c r="CR25" s="76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0" t="s">
        <v>2178</v>
      </c>
      <c r="IC25" s="740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2195</v>
      </c>
      <c r="JC25" s="61">
        <f>9+14.32</f>
        <v>23.32</v>
      </c>
      <c r="JD25" s="725"/>
      <c r="JE25" s="724"/>
      <c r="JF25" s="717"/>
    </row>
    <row r="26" spans="1:266" x14ac:dyDescent="0.2">
      <c r="A26" s="760"/>
      <c r="B26" s="760"/>
      <c r="E26" s="201" t="s">
        <v>368</v>
      </c>
      <c r="F26" s="173"/>
      <c r="G26" s="760"/>
      <c r="H26" s="760"/>
      <c r="K26" s="248" t="s">
        <v>1025</v>
      </c>
      <c r="L26" s="145">
        <f>910+40</f>
        <v>950</v>
      </c>
      <c r="M26" s="760"/>
      <c r="N26" s="760"/>
      <c r="Q26" s="248" t="s">
        <v>1033</v>
      </c>
      <c r="R26" s="145">
        <v>0</v>
      </c>
      <c r="S26" s="760"/>
      <c r="T26" s="760"/>
      <c r="W26" s="146" t="s">
        <v>1092</v>
      </c>
      <c r="X26" s="145">
        <v>110.58</v>
      </c>
      <c r="Y26" s="760"/>
      <c r="Z26" s="760"/>
      <c r="AE26" s="760"/>
      <c r="AF26" s="760"/>
      <c r="AK26" s="760"/>
      <c r="AL26" s="76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0"/>
      <c r="AX26" s="760"/>
      <c r="AY26" s="146"/>
      <c r="AZ26" s="208"/>
      <c r="BA26" s="760"/>
      <c r="BB26" s="760"/>
      <c r="BE26" s="146" t="s">
        <v>1202</v>
      </c>
      <c r="BF26" s="208">
        <f>6.5*2</f>
        <v>13</v>
      </c>
      <c r="BG26" s="760"/>
      <c r="BH26" s="760"/>
      <c r="BK26" s="270" t="s">
        <v>1202</v>
      </c>
      <c r="BL26" s="208">
        <f>6.5*2</f>
        <v>13</v>
      </c>
      <c r="BM26" s="760"/>
      <c r="BN26" s="760"/>
      <c r="BQ26" s="270" t="s">
        <v>1202</v>
      </c>
      <c r="BR26" s="208">
        <v>13</v>
      </c>
      <c r="BS26" s="760"/>
      <c r="BT26" s="760"/>
      <c r="BW26" s="270" t="s">
        <v>1202</v>
      </c>
      <c r="BX26" s="208">
        <v>13</v>
      </c>
      <c r="BY26" s="760"/>
      <c r="BZ26" s="760"/>
      <c r="CC26" s="270" t="s">
        <v>1202</v>
      </c>
      <c r="CD26" s="208">
        <v>13</v>
      </c>
      <c r="CE26" s="760"/>
      <c r="CF26" s="76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0" t="s">
        <v>1543</v>
      </c>
      <c r="DZ26" s="791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5" t="s">
        <v>1543</v>
      </c>
      <c r="ES26" s="785"/>
      <c r="ET26" s="1" t="s">
        <v>1710</v>
      </c>
      <c r="EU26" s="276">
        <v>20000</v>
      </c>
      <c r="EW26" s="78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2"/>
      <c r="JA26" s="707"/>
      <c r="JB26" s="349" t="s">
        <v>2490</v>
      </c>
      <c r="JC26" s="61">
        <v>96</v>
      </c>
    </row>
    <row r="27" spans="1:266" x14ac:dyDescent="0.2">
      <c r="A27" s="760"/>
      <c r="B27" s="760"/>
      <c r="F27" s="197"/>
      <c r="G27" s="760"/>
      <c r="H27" s="760"/>
      <c r="K27"/>
      <c r="M27" s="795" t="s">
        <v>512</v>
      </c>
      <c r="N27" s="795"/>
      <c r="Q27" s="248" t="s">
        <v>1026</v>
      </c>
      <c r="R27" s="145">
        <v>0</v>
      </c>
      <c r="S27" s="795" t="s">
        <v>512</v>
      </c>
      <c r="T27" s="795"/>
      <c r="W27" s="146" t="s">
        <v>1058</v>
      </c>
      <c r="X27" s="145">
        <v>60.75</v>
      </c>
      <c r="Y27" s="760"/>
      <c r="Z27" s="760"/>
      <c r="AC27" s="222" t="s">
        <v>1099</v>
      </c>
      <c r="AD27" s="222"/>
      <c r="AE27" s="795" t="s">
        <v>512</v>
      </c>
      <c r="AF27" s="79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5" t="s">
        <v>1543</v>
      </c>
      <c r="EY27" s="78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0" t="s">
        <v>2178</v>
      </c>
      <c r="HQ27" s="740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JB27" s="349" t="s">
        <v>2392</v>
      </c>
      <c r="JC27" s="61">
        <f>17.98+13.67+17.8+15.37+10+15</f>
        <v>89.820000000000007</v>
      </c>
      <c r="JD27" s="679" t="s">
        <v>512</v>
      </c>
    </row>
    <row r="28" spans="1:266" x14ac:dyDescent="0.2">
      <c r="A28" s="760"/>
      <c r="B28" s="760"/>
      <c r="E28" s="196" t="s">
        <v>366</v>
      </c>
      <c r="F28" s="197"/>
      <c r="G28" s="760"/>
      <c r="H28" s="760"/>
      <c r="K28" s="146" t="s">
        <v>1024</v>
      </c>
      <c r="L28" s="145">
        <f>60</f>
        <v>60</v>
      </c>
      <c r="M28" s="795" t="s">
        <v>999</v>
      </c>
      <c r="N28" s="795"/>
      <c r="Q28" s="248" t="s">
        <v>1080</v>
      </c>
      <c r="R28" s="208">
        <v>200</v>
      </c>
      <c r="S28" s="795" t="s">
        <v>999</v>
      </c>
      <c r="T28" s="795"/>
      <c r="W28" s="146" t="s">
        <v>1023</v>
      </c>
      <c r="X28" s="145">
        <v>61.35</v>
      </c>
      <c r="Y28" s="795" t="s">
        <v>512</v>
      </c>
      <c r="Z28" s="795"/>
      <c r="AC28" s="222" t="s">
        <v>1095</v>
      </c>
      <c r="AD28" s="222">
        <f>53+207+63</f>
        <v>323</v>
      </c>
      <c r="AE28" s="795" t="s">
        <v>999</v>
      </c>
      <c r="AF28" s="79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5" t="s">
        <v>1754</v>
      </c>
      <c r="FE28" s="78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1"/>
      <c r="JA28" s="552"/>
      <c r="JB28" s="341" t="s">
        <v>2766</v>
      </c>
      <c r="JC28" s="61">
        <v>10</v>
      </c>
      <c r="JD28" s="679" t="s">
        <v>93</v>
      </c>
    </row>
    <row r="29" spans="1:266" x14ac:dyDescent="0.2">
      <c r="A29" s="795" t="s">
        <v>512</v>
      </c>
      <c r="B29" s="795"/>
      <c r="E29" s="196" t="s">
        <v>282</v>
      </c>
      <c r="F29" s="197"/>
      <c r="G29" s="795" t="s">
        <v>512</v>
      </c>
      <c r="H29" s="795"/>
      <c r="K29" s="146" t="s">
        <v>1023</v>
      </c>
      <c r="L29" s="145">
        <v>0</v>
      </c>
      <c r="M29" s="797" t="s">
        <v>93</v>
      </c>
      <c r="N29" s="797"/>
      <c r="Q29" s="248" t="s">
        <v>1057</v>
      </c>
      <c r="R29" s="145">
        <v>0</v>
      </c>
      <c r="S29" s="797" t="s">
        <v>93</v>
      </c>
      <c r="T29" s="797"/>
      <c r="W29" s="146" t="s">
        <v>1022</v>
      </c>
      <c r="X29" s="145">
        <v>64</v>
      </c>
      <c r="Y29" s="795" t="s">
        <v>999</v>
      </c>
      <c r="Z29" s="795"/>
      <c r="AC29" s="222" t="s">
        <v>1096</v>
      </c>
      <c r="AD29" s="222">
        <f>63+46</f>
        <v>109</v>
      </c>
      <c r="AE29" s="797" t="s">
        <v>93</v>
      </c>
      <c r="AF29" s="79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5" t="s">
        <v>1543</v>
      </c>
      <c r="EM29" s="78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1" t="s">
        <v>2678</v>
      </c>
      <c r="JC29" s="61">
        <v>34</v>
      </c>
      <c r="JD29" s="679" t="s">
        <v>1041</v>
      </c>
    </row>
    <row r="30" spans="1:266" x14ac:dyDescent="0.2">
      <c r="A30" s="795" t="s">
        <v>999</v>
      </c>
      <c r="B30" s="795"/>
      <c r="E30" s="196" t="s">
        <v>378</v>
      </c>
      <c r="F30" s="197"/>
      <c r="G30" s="795" t="s">
        <v>999</v>
      </c>
      <c r="H30" s="795"/>
      <c r="K30" s="146" t="s">
        <v>1022</v>
      </c>
      <c r="L30" s="145">
        <v>64</v>
      </c>
      <c r="M30" s="760" t="s">
        <v>391</v>
      </c>
      <c r="N30" s="760"/>
      <c r="Q30"/>
      <c r="S30" s="760" t="s">
        <v>391</v>
      </c>
      <c r="T30" s="760"/>
      <c r="W30" s="146" t="s">
        <v>1021</v>
      </c>
      <c r="X30" s="145">
        <v>100.01</v>
      </c>
      <c r="Y30" s="797" t="s">
        <v>93</v>
      </c>
      <c r="Z30" s="797"/>
      <c r="AC30" s="145" t="s">
        <v>1094</v>
      </c>
      <c r="AD30" s="145">
        <v>65</v>
      </c>
      <c r="AE30" s="760" t="s">
        <v>391</v>
      </c>
      <c r="AF30" s="76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5" t="s">
        <v>1754</v>
      </c>
      <c r="FK30" s="78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2"/>
      <c r="JB30" s="341" t="s">
        <v>2714</v>
      </c>
      <c r="JC30" s="61">
        <v>64.75</v>
      </c>
    </row>
    <row r="31" spans="1:266" ht="12.75" customHeight="1" x14ac:dyDescent="0.2">
      <c r="A31" s="797" t="s">
        <v>93</v>
      </c>
      <c r="B31" s="797"/>
      <c r="E31" s="196" t="s">
        <v>1014</v>
      </c>
      <c r="F31" s="173"/>
      <c r="G31" s="797" t="s">
        <v>93</v>
      </c>
      <c r="H31" s="797"/>
      <c r="K31" s="146" t="s">
        <v>1021</v>
      </c>
      <c r="L31" s="145">
        <v>50.01</v>
      </c>
      <c r="M31" s="798" t="s">
        <v>1008</v>
      </c>
      <c r="N31" s="798"/>
      <c r="Q31" s="146" t="s">
        <v>1059</v>
      </c>
      <c r="R31" s="145">
        <v>26</v>
      </c>
      <c r="S31" s="798" t="s">
        <v>1008</v>
      </c>
      <c r="T31" s="798"/>
      <c r="W31"/>
      <c r="Y31" s="760" t="s">
        <v>391</v>
      </c>
      <c r="Z31" s="760"/>
      <c r="AC31" s="145" t="s">
        <v>1097</v>
      </c>
      <c r="AD31" s="145">
        <v>10</v>
      </c>
      <c r="AE31" s="798" t="s">
        <v>1008</v>
      </c>
      <c r="AF31" s="798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740" t="s">
        <v>2178</v>
      </c>
      <c r="JA31" s="740"/>
      <c r="JB31" s="731" t="s">
        <v>2744</v>
      </c>
      <c r="JC31" s="576">
        <f>3.3+7.001</f>
        <v>10.301</v>
      </c>
    </row>
    <row r="32" spans="1:266" x14ac:dyDescent="0.2">
      <c r="A32" s="760" t="s">
        <v>391</v>
      </c>
      <c r="B32" s="760"/>
      <c r="E32" s="173"/>
      <c r="F32" s="173"/>
      <c r="G32" s="760" t="s">
        <v>391</v>
      </c>
      <c r="H32" s="760"/>
      <c r="K32"/>
      <c r="M32" s="794" t="s">
        <v>243</v>
      </c>
      <c r="N32" s="794"/>
      <c r="Q32" s="146" t="s">
        <v>1058</v>
      </c>
      <c r="R32" s="145">
        <v>55</v>
      </c>
      <c r="S32" s="794" t="s">
        <v>243</v>
      </c>
      <c r="T32" s="794"/>
      <c r="W32" s="247" t="s">
        <v>1079</v>
      </c>
      <c r="X32" s="247">
        <v>0</v>
      </c>
      <c r="Y32" s="798" t="s">
        <v>1008</v>
      </c>
      <c r="Z32" s="798"/>
      <c r="AE32" s="794" t="s">
        <v>243</v>
      </c>
      <c r="AF32" s="794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2" t="s">
        <v>1445</v>
      </c>
      <c r="DP32" s="782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0" t="s">
        <v>2178</v>
      </c>
      <c r="IO32" s="740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195" t="s">
        <v>1966</v>
      </c>
      <c r="JA32" s="290">
        <f>SUM(JC6:JC7)</f>
        <v>1900.03</v>
      </c>
      <c r="JB32" s="731" t="s">
        <v>2745</v>
      </c>
      <c r="JC32" s="576">
        <v>74.959999999999994</v>
      </c>
    </row>
    <row r="33" spans="1:263" x14ac:dyDescent="0.2">
      <c r="A33" s="798" t="s">
        <v>1008</v>
      </c>
      <c r="B33" s="798"/>
      <c r="C33" s="3"/>
      <c r="D33" s="3"/>
      <c r="E33" s="250"/>
      <c r="F33" s="250"/>
      <c r="G33" s="798" t="s">
        <v>1008</v>
      </c>
      <c r="H33" s="798"/>
      <c r="K33" s="247" t="s">
        <v>1028</v>
      </c>
      <c r="L33" s="247"/>
      <c r="M33" s="796" t="s">
        <v>1041</v>
      </c>
      <c r="N33" s="796"/>
      <c r="Q33" s="146" t="s">
        <v>1023</v>
      </c>
      <c r="R33" s="145">
        <v>77.239999999999995</v>
      </c>
      <c r="S33" s="796" t="s">
        <v>1041</v>
      </c>
      <c r="T33" s="796"/>
      <c r="Y33" s="794" t="s">
        <v>243</v>
      </c>
      <c r="Z33" s="794"/>
      <c r="AC33" s="200" t="s">
        <v>1019</v>
      </c>
      <c r="AD33" s="145">
        <v>350</v>
      </c>
      <c r="AE33" s="796" t="s">
        <v>1041</v>
      </c>
      <c r="AF33" s="79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2" t="s">
        <v>1418</v>
      </c>
      <c r="DB33" s="79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249" t="s">
        <v>1967</v>
      </c>
      <c r="JA33" s="290">
        <f>SUM(JC16:JC16)</f>
        <v>0</v>
      </c>
      <c r="JB33" s="731" t="s">
        <v>2767</v>
      </c>
      <c r="JC33" s="576" t="s">
        <v>663</v>
      </c>
    </row>
    <row r="34" spans="1:263" x14ac:dyDescent="0.2">
      <c r="A34" s="794" t="s">
        <v>243</v>
      </c>
      <c r="B34" s="794"/>
      <c r="E34" s="173"/>
      <c r="F34" s="173"/>
      <c r="G34" s="794" t="s">
        <v>243</v>
      </c>
      <c r="H34" s="794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6" t="s">
        <v>1041</v>
      </c>
      <c r="Z34" s="79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354" t="s">
        <v>1399</v>
      </c>
      <c r="JA34" s="679">
        <f>SUM(JC8:JC10)</f>
        <v>1354.32</v>
      </c>
      <c r="JB34" s="341" t="s">
        <v>2770</v>
      </c>
      <c r="JC34" s="61" t="s">
        <v>2771</v>
      </c>
    </row>
    <row r="35" spans="1:263" ht="14.25" customHeight="1" x14ac:dyDescent="0.25">
      <c r="A35" s="800" t="s">
        <v>348</v>
      </c>
      <c r="B35" s="800"/>
      <c r="E35" s="190" t="s">
        <v>374</v>
      </c>
      <c r="F35" s="173"/>
      <c r="G35" s="800" t="s">
        <v>348</v>
      </c>
      <c r="H35" s="80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50" t="s">
        <v>2173</v>
      </c>
      <c r="JA35" s="679">
        <f>SUM(JC11:JC13)</f>
        <v>762.4899999999999</v>
      </c>
      <c r="JB35" s="679" t="s">
        <v>2504</v>
      </c>
      <c r="JC35" s="78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2" t="s">
        <v>2174</v>
      </c>
      <c r="JA36" s="421">
        <f>SUM(JC17:JC27)</f>
        <v>627.87</v>
      </c>
      <c r="JB36" s="9" t="s">
        <v>2204</v>
      </c>
      <c r="JC36" s="577">
        <f>204+76+114</f>
        <v>394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7" t="s">
        <v>1543</v>
      </c>
      <c r="DT37" s="788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1" t="s">
        <v>2172</v>
      </c>
      <c r="JA37" s="679">
        <f>SUM(JC28:JC34)</f>
        <v>194.011</v>
      </c>
      <c r="JB37" s="422">
        <v>23.1</v>
      </c>
      <c r="JC37" s="577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JB38" s="396" t="s">
        <v>1418</v>
      </c>
      <c r="JC38" s="418">
        <f>IY18+JA39-JE19</f>
        <v>260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IZ39" s="703" t="s">
        <v>2707</v>
      </c>
      <c r="JA39" s="357">
        <v>200</v>
      </c>
      <c r="JB39" s="419">
        <v>110</v>
      </c>
      <c r="JC39" s="586" t="s">
        <v>2675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2" t="s">
        <v>1445</v>
      </c>
      <c r="DJ40" s="782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0" t="s">
        <v>2178</v>
      </c>
      <c r="II40" s="740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30</v>
      </c>
      <c r="JC40" s="586" t="s">
        <v>2710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2693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A42" s="536"/>
      <c r="JB42" s="419">
        <v>13</v>
      </c>
      <c r="JC42" s="586" t="s">
        <v>2736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419"/>
      <c r="JC43" s="58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7"/>
      <c r="JB44" s="419"/>
      <c r="JC44" s="58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68" t="s">
        <v>2694</v>
      </c>
      <c r="JC45" s="575">
        <v>18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 t="s">
        <v>2483</v>
      </c>
      <c r="JC46" s="679">
        <v>86.8</v>
      </c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1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 t="s">
        <v>2743</v>
      </c>
      <c r="JC47" s="576">
        <v>36.9</v>
      </c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1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546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1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1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576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630"/>
      <c r="JC52" s="632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361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08"/>
      <c r="JC55" s="205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205"/>
      <c r="JC56" s="346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631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C59" s="205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  <c r="JB62" s="410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31:JA3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I13" sqref="I13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08" t="s">
        <v>1882</v>
      </c>
      <c r="C2" s="808"/>
      <c r="D2" s="808"/>
      <c r="E2" s="810" t="s">
        <v>2526</v>
      </c>
      <c r="F2" s="810" t="s">
        <v>2557</v>
      </c>
      <c r="G2" s="608"/>
      <c r="H2" s="813"/>
      <c r="I2" s="809" t="s">
        <v>2676</v>
      </c>
      <c r="J2" s="809"/>
      <c r="K2" s="803" t="s">
        <v>2673</v>
      </c>
      <c r="L2" s="803" t="s">
        <v>2583</v>
      </c>
      <c r="M2" s="810" t="s">
        <v>2531</v>
      </c>
      <c r="N2" s="812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1"/>
      <c r="F3" s="811"/>
      <c r="G3" s="609"/>
      <c r="H3" s="814"/>
      <c r="I3" s="596" t="s">
        <v>2629</v>
      </c>
      <c r="J3" s="597" t="s">
        <v>2219</v>
      </c>
      <c r="K3" s="804"/>
      <c r="L3" s="804"/>
      <c r="M3" s="811"/>
      <c r="N3" s="812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7">
        <v>155</v>
      </c>
      <c r="G6" s="719">
        <v>44985</v>
      </c>
      <c r="H6" s="718" t="s">
        <v>2591</v>
      </c>
      <c r="P6" s="716"/>
    </row>
    <row r="7" spans="2:16" x14ac:dyDescent="0.2">
      <c r="B7" s="616"/>
      <c r="G7" s="610">
        <v>44987</v>
      </c>
      <c r="H7" s="722" t="s">
        <v>2764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2703</v>
      </c>
      <c r="P8" s="603"/>
    </row>
    <row r="9" spans="2:16" x14ac:dyDescent="0.2">
      <c r="B9" s="616"/>
      <c r="G9" s="657" t="s">
        <v>2729</v>
      </c>
      <c r="H9" s="722" t="s">
        <v>2730</v>
      </c>
      <c r="P9" s="603"/>
    </row>
    <row r="10" spans="2:16" x14ac:dyDescent="0.2">
      <c r="B10" s="616"/>
      <c r="G10" s="657" t="s">
        <v>2719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3"/>
      <c r="I11" s="603"/>
      <c r="J11" s="603"/>
      <c r="K11" s="603"/>
      <c r="L11" s="603"/>
      <c r="M11" s="603"/>
      <c r="O11" s="738" t="s">
        <v>2733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9">
        <f>I12-E6</f>
        <v>184</v>
      </c>
      <c r="J13" s="591">
        <v>75</v>
      </c>
      <c r="K13" s="603">
        <v>0</v>
      </c>
      <c r="L13" s="603"/>
      <c r="M13" s="728">
        <f>M5-E6</f>
        <v>263.00099999999998</v>
      </c>
      <c r="N13" s="603" t="s">
        <v>2749</v>
      </c>
    </row>
    <row r="14" spans="2:16" x14ac:dyDescent="0.2">
      <c r="B14" s="618"/>
      <c r="C14" s="801" t="s">
        <v>2529</v>
      </c>
      <c r="D14" s="801"/>
      <c r="E14" s="801"/>
      <c r="F14" s="801"/>
      <c r="G14" s="801"/>
      <c r="H14" s="801"/>
      <c r="I14" s="801"/>
      <c r="J14" s="801"/>
      <c r="K14" s="801"/>
      <c r="L14" s="801"/>
      <c r="M14" s="801"/>
      <c r="N14" s="801"/>
      <c r="O14" s="801"/>
      <c r="P14" s="801"/>
    </row>
    <row r="15" spans="2:16" ht="12.75" customHeight="1" x14ac:dyDescent="0.2">
      <c r="B15" s="617"/>
      <c r="C15" s="606" t="s">
        <v>2552</v>
      </c>
      <c r="D15" s="604"/>
      <c r="E15" s="810" t="s">
        <v>2526</v>
      </c>
      <c r="F15" s="810" t="s">
        <v>2557</v>
      </c>
      <c r="G15" s="609"/>
      <c r="H15" s="813" t="s">
        <v>2540</v>
      </c>
      <c r="I15" s="815" t="s">
        <v>2548</v>
      </c>
      <c r="J15" s="802" t="s">
        <v>2674</v>
      </c>
      <c r="K15" s="802"/>
      <c r="L15" s="803" t="s">
        <v>2654</v>
      </c>
      <c r="M15" s="810" t="s">
        <v>2531</v>
      </c>
      <c r="N15" s="812" t="s">
        <v>2541</v>
      </c>
    </row>
    <row r="16" spans="2:16" x14ac:dyDescent="0.2">
      <c r="B16" s="617"/>
      <c r="C16" s="594" t="s">
        <v>1880</v>
      </c>
      <c r="D16" s="595" t="s">
        <v>2441</v>
      </c>
      <c r="E16" s="811"/>
      <c r="F16" s="811"/>
      <c r="G16" s="611"/>
      <c r="H16" s="814"/>
      <c r="I16" s="816"/>
      <c r="J16" s="612" t="s">
        <v>2554</v>
      </c>
      <c r="K16" s="613" t="s">
        <v>1881</v>
      </c>
      <c r="L16" s="804"/>
      <c r="M16" s="811"/>
      <c r="N16" s="812"/>
    </row>
    <row r="17" spans="2:16" x14ac:dyDescent="0.2">
      <c r="B17" s="805">
        <v>10</v>
      </c>
      <c r="C17" s="805"/>
      <c r="G17" s="806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07"/>
      <c r="H18" s="617"/>
      <c r="N18" s="603"/>
      <c r="O18" s="591" t="s">
        <v>2724</v>
      </c>
    </row>
    <row r="19" spans="2:16" x14ac:dyDescent="0.2">
      <c r="B19" s="617"/>
      <c r="E19" s="599"/>
      <c r="F19" s="599"/>
      <c r="G19" s="807"/>
      <c r="H19" s="617"/>
      <c r="N19" s="603"/>
      <c r="O19" s="591" t="s">
        <v>2735</v>
      </c>
    </row>
    <row r="20" spans="2:16" x14ac:dyDescent="0.2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2749</v>
      </c>
    </row>
    <row r="21" spans="2:16" x14ac:dyDescent="0.2">
      <c r="B21" s="617"/>
      <c r="E21" s="722"/>
      <c r="F21" s="722"/>
      <c r="H21" s="617"/>
      <c r="N21" s="603"/>
    </row>
    <row r="22" spans="2:16" x14ac:dyDescent="0.2">
      <c r="B22" s="617"/>
      <c r="E22" s="686"/>
      <c r="F22" s="686"/>
      <c r="G22" s="607">
        <v>45034</v>
      </c>
      <c r="H22" s="617" t="s">
        <v>2725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01" t="s">
        <v>2530</v>
      </c>
      <c r="D26" s="801"/>
      <c r="E26" s="801"/>
      <c r="F26" s="801"/>
      <c r="G26" s="801"/>
      <c r="H26" s="801"/>
      <c r="I26" s="801"/>
      <c r="J26" s="801"/>
      <c r="K26" s="801"/>
      <c r="L26" s="801"/>
      <c r="M26" s="801"/>
      <c r="N26" s="801"/>
      <c r="O26" s="801"/>
      <c r="P26" s="801"/>
    </row>
    <row r="27" spans="2:16" x14ac:dyDescent="0.2">
      <c r="B27" s="617"/>
      <c r="G27" s="610">
        <v>45048</v>
      </c>
      <c r="H27" s="617" t="s">
        <v>2726</v>
      </c>
    </row>
    <row r="28" spans="2:16" x14ac:dyDescent="0.2">
      <c r="B28" s="617"/>
      <c r="E28" s="738" t="s">
        <v>2734</v>
      </c>
      <c r="F28" s="738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2727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2728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2765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6:P26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6">
        <v>275.33</v>
      </c>
    </row>
    <row r="19" spans="1:6" x14ac:dyDescent="0.2">
      <c r="A19" s="108">
        <v>44976</v>
      </c>
      <c r="B19" s="736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2755</v>
      </c>
      <c r="E25" t="s">
        <v>2756</v>
      </c>
      <c r="F25" t="s">
        <v>2757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6">
        <f>$B$29*E26</f>
        <v>27.6854175</v>
      </c>
      <c r="F27" s="736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2758</v>
      </c>
      <c r="E28" s="736" t="s">
        <v>2758</v>
      </c>
      <c r="F28" s="736" t="s">
        <v>2758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6">
        <f>E27/365*28</f>
        <v>2.1238128493150685</v>
      </c>
      <c r="F29" s="736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7" t="s">
        <v>1904</v>
      </c>
      <c r="D3" s="81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0" t="s">
        <v>2087</v>
      </c>
      <c r="C2" s="820"/>
      <c r="D2" s="821" t="s">
        <v>1882</v>
      </c>
      <c r="E2" s="821"/>
      <c r="F2" s="512"/>
      <c r="G2" s="512"/>
      <c r="H2" s="385"/>
      <c r="I2" s="824" t="s">
        <v>2278</v>
      </c>
      <c r="J2" s="825"/>
      <c r="K2" s="825"/>
      <c r="L2" s="825"/>
      <c r="M2" s="825"/>
      <c r="N2" s="825"/>
      <c r="O2" s="826"/>
      <c r="P2" s="466"/>
      <c r="Q2" s="82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2" t="s">
        <v>2309</v>
      </c>
      <c r="G3" s="833"/>
      <c r="H3" s="385"/>
      <c r="I3" s="449"/>
      <c r="J3" s="513"/>
      <c r="K3" s="829" t="s">
        <v>2451</v>
      </c>
      <c r="L3" s="830"/>
      <c r="M3" s="831"/>
      <c r="N3" s="518"/>
      <c r="O3" s="446"/>
      <c r="P3" s="510"/>
      <c r="Q3" s="82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8" t="s">
        <v>1549</v>
      </c>
      <c r="E27" s="81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49" t="s">
        <v>124</v>
      </c>
      <c r="C1" s="749"/>
      <c r="D1" s="752" t="s">
        <v>292</v>
      </c>
      <c r="E1" s="752"/>
      <c r="F1" s="752" t="s">
        <v>345</v>
      </c>
      <c r="G1" s="752"/>
      <c r="H1" s="750" t="s">
        <v>127</v>
      </c>
      <c r="I1" s="750"/>
      <c r="J1" s="746" t="s">
        <v>292</v>
      </c>
      <c r="K1" s="746"/>
      <c r="L1" s="751" t="s">
        <v>526</v>
      </c>
      <c r="M1" s="751"/>
      <c r="N1" s="750" t="s">
        <v>146</v>
      </c>
      <c r="O1" s="750"/>
      <c r="P1" s="746" t="s">
        <v>293</v>
      </c>
      <c r="Q1" s="746"/>
      <c r="R1" s="751" t="s">
        <v>528</v>
      </c>
      <c r="S1" s="751"/>
      <c r="T1" s="740" t="s">
        <v>193</v>
      </c>
      <c r="U1" s="740"/>
      <c r="V1" s="746" t="s">
        <v>292</v>
      </c>
      <c r="W1" s="746"/>
      <c r="X1" s="745" t="s">
        <v>530</v>
      </c>
      <c r="Y1" s="745"/>
      <c r="Z1" s="740" t="s">
        <v>241</v>
      </c>
      <c r="AA1" s="740"/>
      <c r="AB1" s="747" t="s">
        <v>292</v>
      </c>
      <c r="AC1" s="747"/>
      <c r="AD1" s="748" t="s">
        <v>530</v>
      </c>
      <c r="AE1" s="748"/>
      <c r="AF1" s="740" t="s">
        <v>373</v>
      </c>
      <c r="AG1" s="740"/>
      <c r="AH1" s="747" t="s">
        <v>292</v>
      </c>
      <c r="AI1" s="747"/>
      <c r="AJ1" s="745" t="s">
        <v>536</v>
      </c>
      <c r="AK1" s="745"/>
      <c r="AL1" s="740" t="s">
        <v>395</v>
      </c>
      <c r="AM1" s="740"/>
      <c r="AN1" s="757" t="s">
        <v>292</v>
      </c>
      <c r="AO1" s="757"/>
      <c r="AP1" s="755" t="s">
        <v>537</v>
      </c>
      <c r="AQ1" s="755"/>
      <c r="AR1" s="740" t="s">
        <v>422</v>
      </c>
      <c r="AS1" s="740"/>
      <c r="AV1" s="755" t="s">
        <v>285</v>
      </c>
      <c r="AW1" s="755"/>
      <c r="AX1" s="758" t="s">
        <v>1005</v>
      </c>
      <c r="AY1" s="758"/>
      <c r="AZ1" s="758"/>
      <c r="BA1" s="211"/>
      <c r="BB1" s="753">
        <v>42942</v>
      </c>
      <c r="BC1" s="754"/>
      <c r="BD1" s="75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9" t="s">
        <v>261</v>
      </c>
      <c r="U4" s="739"/>
      <c r="X4" s="122" t="s">
        <v>233</v>
      </c>
      <c r="Y4" s="126">
        <f>Y3-Y6</f>
        <v>4.9669099999591708</v>
      </c>
      <c r="Z4" s="739" t="s">
        <v>262</v>
      </c>
      <c r="AA4" s="739"/>
      <c r="AD4" s="157" t="s">
        <v>233</v>
      </c>
      <c r="AE4" s="157">
        <f>AE3-AE5</f>
        <v>-52.526899999851594</v>
      </c>
      <c r="AF4" s="739" t="s">
        <v>262</v>
      </c>
      <c r="AG4" s="739"/>
      <c r="AH4" s="146"/>
      <c r="AI4" s="146"/>
      <c r="AJ4" s="157" t="s">
        <v>233</v>
      </c>
      <c r="AK4" s="157">
        <f>AK3-AK5</f>
        <v>94.988909999992757</v>
      </c>
      <c r="AL4" s="739" t="s">
        <v>262</v>
      </c>
      <c r="AM4" s="739"/>
      <c r="AP4" s="173" t="s">
        <v>233</v>
      </c>
      <c r="AQ4" s="177">
        <f>AQ3-AQ5</f>
        <v>33.841989999942598</v>
      </c>
      <c r="AR4" s="739" t="s">
        <v>262</v>
      </c>
      <c r="AS4" s="739"/>
      <c r="AX4" s="739" t="s">
        <v>570</v>
      </c>
      <c r="AY4" s="739"/>
      <c r="BB4" s="739" t="s">
        <v>573</v>
      </c>
      <c r="BC4" s="73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9"/>
      <c r="U5" s="739"/>
      <c r="V5" s="3" t="s">
        <v>258</v>
      </c>
      <c r="W5">
        <v>2050</v>
      </c>
      <c r="X5" s="82"/>
      <c r="Z5" s="739"/>
      <c r="AA5" s="73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9"/>
      <c r="AG5" s="739"/>
      <c r="AH5" s="146"/>
      <c r="AI5" s="146"/>
      <c r="AJ5" s="157" t="s">
        <v>358</v>
      </c>
      <c r="AK5" s="165">
        <f>SUM(AK11:AK59)</f>
        <v>30858.011000000002</v>
      </c>
      <c r="AL5" s="739"/>
      <c r="AM5" s="73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9"/>
      <c r="AS5" s="739"/>
      <c r="AX5" s="739"/>
      <c r="AY5" s="739"/>
      <c r="BB5" s="739"/>
      <c r="BC5" s="739"/>
      <c r="BD5" s="756" t="s">
        <v>1006</v>
      </c>
      <c r="BE5" s="756"/>
      <c r="BF5" s="756"/>
      <c r="BG5" s="756"/>
      <c r="BH5" s="756"/>
      <c r="BI5" s="756"/>
      <c r="BJ5" s="756"/>
      <c r="BK5" s="75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1" t="s">
        <v>264</v>
      </c>
      <c r="W23" s="74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3"/>
      <c r="W24" s="74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1" t="s">
        <v>2721</v>
      </c>
      <c r="H3" s="762"/>
      <c r="I3" s="645"/>
      <c r="J3" s="761" t="s">
        <v>2722</v>
      </c>
      <c r="K3" s="762"/>
      <c r="L3" s="303"/>
      <c r="M3" s="761">
        <v>43739</v>
      </c>
      <c r="N3" s="762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2769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2768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2683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2682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2718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2718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2718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2718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65" t="s">
        <v>2630</v>
      </c>
      <c r="D18" s="71" t="s">
        <v>2718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6"/>
      <c r="D19" s="71" t="s">
        <v>2718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6"/>
      <c r="D20" s="71" t="s">
        <v>2718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6"/>
      <c r="D21" s="71" t="s">
        <v>2718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6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6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6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67"/>
      <c r="D26" s="71" t="s">
        <v>2718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2718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2718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8" t="s">
        <v>1189</v>
      </c>
      <c r="E33" s="673" t="s">
        <v>2684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9"/>
      <c r="E34" s="673" t="s">
        <v>2685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2686</v>
      </c>
    </row>
    <row r="36" spans="2:19" s="672" customFormat="1" x14ac:dyDescent="0.2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2715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2681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2660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2716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2717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0" t="s">
        <v>1193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9" x14ac:dyDescent="0.2">
      <c r="B48" s="760" t="s">
        <v>2603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">
      <c r="B49" s="760" t="s">
        <v>2602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">
      <c r="B50" s="759" t="s">
        <v>2601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2688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2697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2695</v>
      </c>
      <c r="C5" s="701">
        <v>44561</v>
      </c>
      <c r="D5" s="63" t="s">
        <v>2703</v>
      </c>
      <c r="E5" s="90">
        <v>505987.67999999993</v>
      </c>
      <c r="F5" s="63" t="s">
        <v>2703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2691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2691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2691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2691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2691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2691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2691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2691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2691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2691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2690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2687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2692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2689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2702</v>
      </c>
      <c r="C24" s="701">
        <v>43100</v>
      </c>
      <c r="D24" s="63" t="s">
        <v>2703</v>
      </c>
      <c r="E24" s="90">
        <v>705314.48</v>
      </c>
      <c r="F24" s="63" t="s">
        <v>2703</v>
      </c>
      <c r="G24" s="90"/>
      <c r="H24" s="90"/>
      <c r="K24" s="52"/>
    </row>
    <row r="25" spans="2:11" x14ac:dyDescent="0.2">
      <c r="B25" s="63" t="s">
        <v>2700</v>
      </c>
      <c r="C25" s="701" t="s">
        <v>2680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2696</v>
      </c>
      <c r="C26" s="701" t="s">
        <v>2701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2698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2699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1" t="s">
        <v>2706</v>
      </c>
      <c r="F38" s="772"/>
      <c r="G38" s="90"/>
      <c r="H38" s="90"/>
    </row>
    <row r="39" spans="2:8" x14ac:dyDescent="0.2">
      <c r="B39" s="63" t="s">
        <v>2704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2705</v>
      </c>
    </row>
    <row r="41" spans="2:8" ht="18" x14ac:dyDescent="0.25">
      <c r="B41" s="770" t="s">
        <v>996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9" t="s">
        <v>915</v>
      </c>
      <c r="C1" s="749"/>
      <c r="D1" s="748" t="s">
        <v>521</v>
      </c>
      <c r="E1" s="748"/>
      <c r="F1" s="749" t="s">
        <v>519</v>
      </c>
      <c r="G1" s="749"/>
      <c r="H1" s="776" t="s">
        <v>555</v>
      </c>
      <c r="I1" s="776"/>
      <c r="J1" s="748" t="s">
        <v>521</v>
      </c>
      <c r="K1" s="748"/>
      <c r="L1" s="749" t="s">
        <v>914</v>
      </c>
      <c r="M1" s="749"/>
      <c r="N1" s="776" t="s">
        <v>555</v>
      </c>
      <c r="O1" s="776"/>
      <c r="P1" s="748" t="s">
        <v>521</v>
      </c>
      <c r="Q1" s="748"/>
      <c r="R1" s="749" t="s">
        <v>558</v>
      </c>
      <c r="S1" s="749"/>
      <c r="T1" s="776" t="s">
        <v>555</v>
      </c>
      <c r="U1" s="776"/>
      <c r="V1" s="748" t="s">
        <v>521</v>
      </c>
      <c r="W1" s="748"/>
      <c r="X1" s="749" t="s">
        <v>913</v>
      </c>
      <c r="Y1" s="749"/>
      <c r="Z1" s="776" t="s">
        <v>555</v>
      </c>
      <c r="AA1" s="776"/>
      <c r="AB1" s="748" t="s">
        <v>521</v>
      </c>
      <c r="AC1" s="748"/>
      <c r="AD1" s="749" t="s">
        <v>597</v>
      </c>
      <c r="AE1" s="749"/>
      <c r="AF1" s="776" t="s">
        <v>555</v>
      </c>
      <c r="AG1" s="776"/>
      <c r="AH1" s="748" t="s">
        <v>521</v>
      </c>
      <c r="AI1" s="748"/>
      <c r="AJ1" s="749" t="s">
        <v>912</v>
      </c>
      <c r="AK1" s="749"/>
      <c r="AL1" s="776" t="s">
        <v>632</v>
      </c>
      <c r="AM1" s="776"/>
      <c r="AN1" s="748" t="s">
        <v>633</v>
      </c>
      <c r="AO1" s="748"/>
      <c r="AP1" s="749" t="s">
        <v>627</v>
      </c>
      <c r="AQ1" s="749"/>
      <c r="AR1" s="776" t="s">
        <v>555</v>
      </c>
      <c r="AS1" s="776"/>
      <c r="AT1" s="748" t="s">
        <v>521</v>
      </c>
      <c r="AU1" s="748"/>
      <c r="AV1" s="749" t="s">
        <v>911</v>
      </c>
      <c r="AW1" s="749"/>
      <c r="AX1" s="776" t="s">
        <v>555</v>
      </c>
      <c r="AY1" s="776"/>
      <c r="AZ1" s="748" t="s">
        <v>521</v>
      </c>
      <c r="BA1" s="748"/>
      <c r="BB1" s="749" t="s">
        <v>659</v>
      </c>
      <c r="BC1" s="749"/>
      <c r="BD1" s="776" t="s">
        <v>555</v>
      </c>
      <c r="BE1" s="776"/>
      <c r="BF1" s="748" t="s">
        <v>521</v>
      </c>
      <c r="BG1" s="748"/>
      <c r="BH1" s="749" t="s">
        <v>910</v>
      </c>
      <c r="BI1" s="749"/>
      <c r="BJ1" s="776" t="s">
        <v>555</v>
      </c>
      <c r="BK1" s="776"/>
      <c r="BL1" s="748" t="s">
        <v>521</v>
      </c>
      <c r="BM1" s="748"/>
      <c r="BN1" s="749" t="s">
        <v>928</v>
      </c>
      <c r="BO1" s="749"/>
      <c r="BP1" s="776" t="s">
        <v>555</v>
      </c>
      <c r="BQ1" s="776"/>
      <c r="BR1" s="748" t="s">
        <v>521</v>
      </c>
      <c r="BS1" s="748"/>
      <c r="BT1" s="749" t="s">
        <v>909</v>
      </c>
      <c r="BU1" s="749"/>
      <c r="BV1" s="776" t="s">
        <v>710</v>
      </c>
      <c r="BW1" s="776"/>
      <c r="BX1" s="748" t="s">
        <v>711</v>
      </c>
      <c r="BY1" s="748"/>
      <c r="BZ1" s="749" t="s">
        <v>709</v>
      </c>
      <c r="CA1" s="749"/>
      <c r="CB1" s="776" t="s">
        <v>736</v>
      </c>
      <c r="CC1" s="776"/>
      <c r="CD1" s="748" t="s">
        <v>737</v>
      </c>
      <c r="CE1" s="748"/>
      <c r="CF1" s="749" t="s">
        <v>908</v>
      </c>
      <c r="CG1" s="749"/>
      <c r="CH1" s="776" t="s">
        <v>736</v>
      </c>
      <c r="CI1" s="776"/>
      <c r="CJ1" s="748" t="s">
        <v>737</v>
      </c>
      <c r="CK1" s="748"/>
      <c r="CL1" s="749" t="s">
        <v>754</v>
      </c>
      <c r="CM1" s="749"/>
      <c r="CN1" s="776" t="s">
        <v>736</v>
      </c>
      <c r="CO1" s="776"/>
      <c r="CP1" s="748" t="s">
        <v>737</v>
      </c>
      <c r="CQ1" s="748"/>
      <c r="CR1" s="749" t="s">
        <v>907</v>
      </c>
      <c r="CS1" s="749"/>
      <c r="CT1" s="776" t="s">
        <v>736</v>
      </c>
      <c r="CU1" s="776"/>
      <c r="CV1" s="774" t="s">
        <v>737</v>
      </c>
      <c r="CW1" s="774"/>
      <c r="CX1" s="749" t="s">
        <v>775</v>
      </c>
      <c r="CY1" s="749"/>
      <c r="CZ1" s="776" t="s">
        <v>736</v>
      </c>
      <c r="DA1" s="776"/>
      <c r="DB1" s="774" t="s">
        <v>737</v>
      </c>
      <c r="DC1" s="774"/>
      <c r="DD1" s="749" t="s">
        <v>906</v>
      </c>
      <c r="DE1" s="749"/>
      <c r="DF1" s="776" t="s">
        <v>822</v>
      </c>
      <c r="DG1" s="776"/>
      <c r="DH1" s="774" t="s">
        <v>823</v>
      </c>
      <c r="DI1" s="774"/>
      <c r="DJ1" s="749" t="s">
        <v>815</v>
      </c>
      <c r="DK1" s="749"/>
      <c r="DL1" s="776" t="s">
        <v>822</v>
      </c>
      <c r="DM1" s="776"/>
      <c r="DN1" s="774" t="s">
        <v>737</v>
      </c>
      <c r="DO1" s="774"/>
      <c r="DP1" s="749" t="s">
        <v>905</v>
      </c>
      <c r="DQ1" s="749"/>
      <c r="DR1" s="776" t="s">
        <v>822</v>
      </c>
      <c r="DS1" s="776"/>
      <c r="DT1" s="774" t="s">
        <v>737</v>
      </c>
      <c r="DU1" s="774"/>
      <c r="DV1" s="749" t="s">
        <v>904</v>
      </c>
      <c r="DW1" s="749"/>
      <c r="DX1" s="776" t="s">
        <v>822</v>
      </c>
      <c r="DY1" s="776"/>
      <c r="DZ1" s="774" t="s">
        <v>737</v>
      </c>
      <c r="EA1" s="774"/>
      <c r="EB1" s="749" t="s">
        <v>903</v>
      </c>
      <c r="EC1" s="749"/>
      <c r="ED1" s="776" t="s">
        <v>822</v>
      </c>
      <c r="EE1" s="776"/>
      <c r="EF1" s="774" t="s">
        <v>737</v>
      </c>
      <c r="EG1" s="774"/>
      <c r="EH1" s="749" t="s">
        <v>889</v>
      </c>
      <c r="EI1" s="749"/>
      <c r="EJ1" s="776" t="s">
        <v>822</v>
      </c>
      <c r="EK1" s="776"/>
      <c r="EL1" s="774" t="s">
        <v>943</v>
      </c>
      <c r="EM1" s="774"/>
      <c r="EN1" s="749" t="s">
        <v>929</v>
      </c>
      <c r="EO1" s="749"/>
      <c r="EP1" s="776" t="s">
        <v>822</v>
      </c>
      <c r="EQ1" s="776"/>
      <c r="ER1" s="774" t="s">
        <v>957</v>
      </c>
      <c r="ES1" s="774"/>
      <c r="ET1" s="749" t="s">
        <v>944</v>
      </c>
      <c r="EU1" s="749"/>
      <c r="EV1" s="776" t="s">
        <v>822</v>
      </c>
      <c r="EW1" s="776"/>
      <c r="EX1" s="774" t="s">
        <v>536</v>
      </c>
      <c r="EY1" s="774"/>
      <c r="EZ1" s="749" t="s">
        <v>959</v>
      </c>
      <c r="FA1" s="74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5" t="s">
        <v>785</v>
      </c>
      <c r="CU7" s="74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5" t="s">
        <v>784</v>
      </c>
      <c r="DA8" s="74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5" t="s">
        <v>784</v>
      </c>
      <c r="DG8" s="74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5" t="s">
        <v>784</v>
      </c>
      <c r="DM8" s="74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5" t="s">
        <v>784</v>
      </c>
      <c r="DS8" s="749"/>
      <c r="DT8" s="145" t="s">
        <v>789</v>
      </c>
      <c r="DU8" s="145">
        <f>SUM(DU13:DU17)</f>
        <v>32</v>
      </c>
      <c r="DV8" s="63"/>
      <c r="DW8" s="63"/>
      <c r="DX8" s="775" t="s">
        <v>784</v>
      </c>
      <c r="DY8" s="74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5" t="s">
        <v>935</v>
      </c>
      <c r="EK8" s="74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5" t="s">
        <v>935</v>
      </c>
      <c r="EQ9" s="74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5" t="s">
        <v>935</v>
      </c>
      <c r="EW9" s="74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5" t="s">
        <v>935</v>
      </c>
      <c r="EE11" s="74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5" t="s">
        <v>784</v>
      </c>
      <c r="CU12" s="74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0" t="s">
        <v>788</v>
      </c>
      <c r="CU19" s="740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0" t="s">
        <v>864</v>
      </c>
      <c r="FA21" s="760"/>
      <c r="FC21" s="242">
        <f>FC20-FC22</f>
        <v>113457.16899999997</v>
      </c>
      <c r="FD21" s="234"/>
      <c r="FE21" s="773" t="s">
        <v>1553</v>
      </c>
      <c r="FF21" s="773"/>
      <c r="FG21" s="773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0" t="s">
        <v>877</v>
      </c>
      <c r="FA22" s="76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0" t="s">
        <v>1007</v>
      </c>
      <c r="FA23" s="76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0" t="s">
        <v>1083</v>
      </c>
      <c r="FA24" s="76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7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8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7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8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2023-03-15T04:58:35Z</dcterms:modified>
</cp:coreProperties>
</file>