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7E5F27D-FF11-45BD-9A57-7169884684BD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33" i="32" l="1"/>
  <c r="LO32" i="32" l="1"/>
  <c r="LO8" i="32"/>
  <c r="LO7" i="32"/>
  <c r="LQ37" i="32" l="1"/>
  <c r="LS2" i="32" l="1"/>
  <c r="LQ39" i="32" l="1"/>
  <c r="LQ42" i="32" l="1"/>
  <c r="LQ26" i="32" l="1"/>
  <c r="LO21" i="32" l="1"/>
  <c r="LO20" i="32"/>
  <c r="LQ22" i="32"/>
  <c r="LQ31" i="32"/>
  <c r="LO38" i="32" s="1"/>
  <c r="LO2" i="32" l="1"/>
  <c r="LS3" i="32"/>
  <c r="LQ25" i="32"/>
  <c r="LQ13" i="32"/>
  <c r="LQ23" i="32" l="1"/>
  <c r="LQ5" i="32" s="1"/>
  <c r="K34" i="42"/>
  <c r="LS4" i="32" l="1"/>
  <c r="LO36" i="32" l="1"/>
  <c r="LO31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<sst xmlns="http://schemas.openxmlformats.org/spreadsheetml/2006/main" count="8018" uniqueCount="3306">
  <si>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</si>
  <si>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</si>
  <si>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</si>
  <si>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</si>
  <si>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</si>
  <si>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</si>
  <si>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</si>
  <si>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</si>
  <si>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</si>
  <si>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</si>
  <si>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</si>
  <si>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</si>
  <si>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</si>
  <si>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</si>
  <si>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</si>
  <si>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</si>
  <si>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</si>
  <si>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</si>
  <si>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</si>
  <si>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</si>
  <si>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</si>
  <si>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</si>
  <si>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</si>
  <si>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</si>
  <si>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</si>
  <si>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</si>
  <si>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</si>
  <si>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</si>
  <si>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</si>
  <si>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</si>
  <si>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</si>
  <si>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</si>
  <si>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</si>
  <si>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</si>
  <si>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</si>
  <si>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</si>
  <si>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</si>
  <si>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</si>
  <si>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</si>
  <si>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</si>
  <si>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</si>
  <si>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</si>
  <si>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</si>
  <si>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</si>
  <si>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</si>
  <si>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</si>
  <si>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</si>
  <si>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</si>
  <si>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</si>
  <si>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</si>
  <si>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</si>
  <si>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</si>
  <si>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</si>
  <si>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</si>
  <si>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</si>
  <si>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</si>
  <si>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</si>
  <si>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</si>
  <si>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</si>
  <si>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</si>
  <si>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</si>
  <si>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</si>
  <si>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</si>
  <si>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</si>
  <si>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</si>
  <si>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</si>
  <si>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</si>
  <si>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</si>
  <si>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</si>
  <si>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</si>
  <si>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</si>
  <si>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</si>
  <si>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</si>
  <si>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</si>
  <si>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</si>
  <si>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</si>
  <si>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</si>
  <si>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</si>
  <si>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</si>
  <si>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</si>
  <si>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</si>
  <si>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</si>
  <si>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</si>
  <si>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</si>
  <si>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</si>
  <si>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</si>
  <si>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</si>
  <si>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</si>
  <si>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</si>
  <si>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</si>
  <si>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</si>
  <si>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</si>
  <si>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</si>
  <si>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</si>
  <si>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</si>
  <si>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</si>
  <si>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</si>
  <si>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</si>
  <si>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</si>
  <si>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</si>
  <si>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</si>
  <si>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</si>
  <si>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</si>
  <si>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</si>
  <si>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</si>
  <si>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</si>
  <si>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</si>
  <si>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</si>
  <si>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</si>
  <si>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</si>
  <si>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</si>
  <si>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</si>
  <si>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</si>
  <si>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</si>
  <si>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</si>
  <si>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</si>
  <si>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</si>
  <si>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</si>
  <si>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</si>
  <si>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</si>
  <si>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</si>
  <si>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</si>
  <si>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</si>
  <si>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</si>
  <si>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</si>
  <si>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</si>
  <si>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</si>
  <si>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</si>
  <si>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</si>
  <si>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</si>
  <si>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</si>
  <si>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</si>
  <si>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</si>
  <si>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</si>
  <si>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</si>
  <si>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</si>
  <si>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</si>
  <si>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</si>
  <si>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</si>
  <si>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</si>
  <si>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</si>
  <si>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</si>
  <si>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</si>
  <si>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</si>
  <si>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</si>
  <si>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</si>
  <si>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</si>
  <si>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</si>
  <si>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</si>
  <si>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</si>
  <si>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</si>
  <si>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</si>
  <si>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</si>
  <si>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</si>
  <si>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</si>
  <si>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</si>
  <si>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</si>
  <si>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</si>
  <si>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</si>
  <si>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</si>
  <si>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</si>
  <si>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</si>
  <si>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</si>
  <si>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</si>
  <si>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</si>
  <si>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</si>
  <si>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</si>
  <si>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</si>
  <si>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</si>
  <si>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</si>
  <si>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</si>
  <si>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</si>
  <si>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</si>
  <si>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</si>
  <si>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</si>
  <si>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</si>
  <si>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</si>
  <si>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</si>
  <si>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</si>
  <si>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</si>
  <si>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</si>
  <si>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</si>
  <si>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</si>
  <si>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</si>
  <si>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</si>
  <si>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</si>
  <si>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</si>
  <si>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</si>
  <si>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</si>
  <si>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</si>
  <si>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</si>
  <si>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</si>
  <si>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</si>
  <si>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</si>
  <si>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</si>
  <si>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</si>
  <si>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</si>
  <si>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</si>
  <si>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</si>
  <si>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</si>
  <si>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</si>
  <si>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</si>
  <si>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</si>
  <si>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</si>
  <si>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</si>
  <si>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</si>
  <si>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</si>
  <si>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</si>
  <si>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</si>
  <si>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</si>
  <si>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</si>
  <si>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</si>
  <si>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</si>
  <si>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</si>
  <si>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</si>
  <si>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</si>
  <si>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</si>
  <si>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</si>
  <si>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</si>
  <si>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</si>
  <si>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</si>
  <si>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</si>
  <si>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</si>
  <si>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</si>
  <si>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</si>
  <si>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</si>
  <si>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</si>
  <si>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</si>
  <si>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</si>
  <si>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</si>
  <si>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</si>
  <si>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</si>
  <si>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</si>
  <si>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</si>
  <si>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</si>
  <si>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</si>
  <si>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</si>
  <si>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</si>
  <si>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</si>
  <si>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</si>
  <si>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</si>
  <si>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</si>
  <si>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</si>
  <si>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</si>
  <si>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</si>
  <si>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</si>
  <si>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</si>
  <si>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</si>
  <si>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</si>
  <si>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</si>
  <si>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</si>
  <si>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</si>
  <si>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</si>
  <si>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</si>
  <si>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</si>
  <si>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</si>
  <si>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</si>
  <si>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</si>
  <si>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</si>
  <si>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</si>
  <si>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</si>
  <si>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</si>
  <si>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</si>
  <si>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</si>
  <si>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</si>
  <si>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</si>
  <si>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</si>
  <si>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</si>
  <si>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</si>
  <si>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</si>
  <si>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</si>
  <si>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</si>
  <si>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</si>
  <si>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</si>
  <si>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</si>
  <si>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</si>
  <si>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</si>
  <si>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</si>
  <si>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</si>
  <si>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</si>
  <si>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</si>
  <si>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</si>
  <si>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</si>
  <si>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</si>
  <si>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</si>
  <si>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</si>
  <si>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</si>
  <si>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</si>
  <si>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</si>
  <si>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</si>
  <si>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</si>
  <si>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</si>
  <si>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</si>
  <si>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</si>
  <si>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</si>
  <si>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</si>
  <si>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</si>
  <si>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</si>
  <si>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</si>
  <si>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</si>
  <si>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</si>
  <si>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</si>
  <si>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</si>
  <si>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</si>
  <si>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</si>
  <si>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</si>
  <si>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</si>
  <si>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</si>
  <si>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</si>
  <si>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</si>
  <si>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</si>
  <si>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</si>
  <si>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</si>
  <si>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</si>
  <si>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</si>
  <si>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</si>
  <si>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</si>
  <si>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</si>
  <si>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</si>
  <si>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</si>
  <si>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</si>
  <si>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</si>
  <si>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</si>
  <si>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</si>
  <si>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</si>
  <si>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</si>
  <si>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</si>
  <si>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</si>
  <si>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</si>
  <si>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</si>
  <si>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</si>
  <si>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</si>
  <si>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</si>
  <si>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</si>
  <si>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</si>
  <si>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</si>
  <si>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</si>
  <si>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</si>
  <si>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</si>
  <si>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</si>
  <si>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</si>
  <si>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</si>
  <si>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</si>
  <si>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</si>
  <si>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</si>
  <si>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</si>
  <si>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</si>
  <si>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</si>
  <si>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</si>
  <si>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</si>
  <si>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</si>
  <si>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</si>
  <si>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</si>
  <si>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</si>
  <si>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</si>
  <si>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</si>
  <si>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</si>
  <si>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</si>
  <si>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</si>
  <si>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</si>
  <si>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</si>
  <si>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</si>
  <si>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</si>
  <si>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</si>
  <si>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</si>
  <si>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</si>
  <si>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</si>
  <si>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</si>
  <si>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</si>
  <si>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</si>
  <si>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</si>
  <si>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</si>
  <si>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</si>
  <si>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</si>
  <si>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</si>
  <si>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</si>
  <si>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</si>
  <si>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</si>
  <si>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</si>
  <si>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</si>
  <si>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</si>
  <si>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</si>
  <si>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</si>
  <si>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</si>
  <si>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</si>
  <si>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</si>
  <si>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</si>
  <si>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</si>
  <si>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</si>
  <si>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</si>
  <si>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</si>
  <si>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</si>
  <si>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</si>
  <si>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</si>
  <si>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</si>
  <si>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</si>
  <si>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</si>
  <si>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</si>
  <si>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</si>
  <si>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</si>
  <si>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</si>
  <si>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</si>
  <si>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</si>
  <si>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</si>
  <si>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</si>
  <si>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</si>
  <si>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</si>
  <si>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</si>
  <si>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</si>
  <si>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</si>
  <si>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</si>
  <si>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</si>
  <si>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</si>
  <si>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</si>
  <si>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</si>
  <si>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</si>
  <si>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</si>
  <si>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</si>
  <si>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</si>
  <si>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</si>
  <si>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</si>
  <si>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</si>
  <si>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</si>
  <si>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</si>
  <si>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</si>
  <si>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</si>
  <si>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</si>
  <si>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</si>
  <si>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</si>
  <si>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</si>
  <si>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</si>
  <si>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</si>
  <si>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</si>
  <si>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</si>
  <si>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</si>
  <si>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</si>
  <si>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</si>
  <si>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</si>
  <si>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</si>
  <si>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</si>
  <si>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</si>
  <si>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</si>
  <si>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</si>
  <si>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</si>
  <si>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</si>
  <si>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</si>
  <si>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</si>
  <si>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</si>
  <si>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</si>
  <si>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</si>
  <si>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</si>
  <si>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</si>
  <si>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</si>
  <si>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</si>
  <si>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</si>
  <si>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</si>
  <si>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</si>
  <si>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</si>
  <si>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</si>
  <si>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</si>
  <si>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</si>
  <si>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</si>
  <si>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</si>
  <si>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</si>
  <si>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</si>
  <si>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</si>
  <si>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</si>
  <si>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</si>
  <si>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</si>
  <si>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</si>
  <si>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</si>
  <si>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</si>
  <si>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</si>
  <si>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</si>
  <si>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</si>
  <si>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</si>
  <si>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</si>
  <si>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</si>
  <si>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</si>
  <si>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</si>
  <si>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</si>
  <si>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</si>
  <si>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</si>
  <si>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</si>
  <si>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</si>
  <si>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</si>
  <si>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</si>
  <si>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</si>
  <si>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</si>
  <si>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</si>
  <si>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</si>
  <si>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</si>
  <si>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</si>
  <si>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</si>
  <si>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</si>
  <si>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</si>
  <si>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</si>
  <si>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</si>
  <si>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</si>
  <si>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</si>
  <si>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</si>
  <si>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</si>
  <si>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</si>
  <si>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</si>
  <si>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</si>
  <si>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</si>
  <si>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</si>
  <si>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</si>
  <si>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</si>
  <si>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</si>
  <si>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</si>
  <si>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</si>
  <si>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</si>
  <si>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</si>
  <si>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</si>
  <si>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</si>
  <si>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</si>
  <si>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</si>
  <si>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</si>
  <si>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</si>
  <si>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</si>
  <si>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</si>
  <si>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</si>
  <si>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</si>
  <si>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</si>
  <si>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</si>
  <si>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</si>
  <si>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</si>
  <si>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</si>
  <si>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</si>
  <si>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</si>
  <si>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</si>
  <si>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</si>
  <si>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</si>
  <si>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</si>
  <si>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</si>
  <si>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</si>
  <si>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</si>
  <si>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</si>
  <si>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</si>
  <si>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</si>
  <si>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</si>
  <si>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</si>
  <si>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</si>
  <si>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</si>
  <si>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</si>
  <si>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</si>
  <si>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</si>
  <si>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</si>
  <si>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</si>
  <si>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</si>
  <si>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</si>
  <si>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</si>
  <si>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</si>
  <si>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</si>
  <si>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</si>
  <si>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</si>
  <si>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</si>
  <si>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</si>
  <si>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</si>
  <si>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</si>
  <si>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</si>
  <si>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</si>
  <si>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</si>
  <si>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</si>
  <si>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</si>
  <si>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</si>
  <si>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</si>
  <si>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</si>
  <si>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</si>
  <si>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</si>
  <si>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</si>
  <si>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</si>
  <si>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</si>
  <si>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</si>
  <si>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</si>
  <si>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</si>
  <si>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</si>
  <si>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</si>
  <si>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</si>
  <si>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</si>
  <si>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</si>
  <si>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</si>
  <si>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</si>
  <si>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</si>
  <si>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</si>
  <si>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</si>
  <si>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</si>
  <si>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</si>
  <si>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</si>
  <si>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</si>
  <si>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</si>
  <si>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</si>
  <si>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</si>
  <si>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</si>
  <si>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</si>
  <si>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</si>
  <si>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</si>
  <si>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</si>
  <si>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</si>
  <si>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</si>
  <si>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</si>
  <si>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</si>
  <si>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</si>
  <si>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</si>
  <si>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</si>
  <si>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</si>
  <si>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</si>
  <si>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</si>
  <si>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</si>
  <si>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</si>
  <si>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</si>
  <si>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</si>
  <si>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</si>
  <si>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</si>
  <si>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</si>
  <si>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</si>
  <si>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</si>
  <si>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</si>
  <si>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</si>
  <si>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</si>
  <si>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</si>
  <si>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</si>
  <si>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</si>
  <si>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</si>
  <si>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</si>
  <si>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</si>
  <si>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</si>
  <si>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</si>
  <si>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</si>
  <si>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</si>
  <si>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</si>
  <si>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</si>
  <si>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</si>
  <si>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</si>
  <si>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</si>
  <si>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</si>
  <si>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</si>
  <si>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</si>
  <si>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</si>
  <si>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</si>
  <si>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</si>
  <si>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</si>
  <si>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</si>
  <si>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</si>
  <si>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</si>
  <si>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</si>
  <si>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</si>
  <si>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</si>
  <si>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</si>
  <si>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</si>
  <si>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</si>
  <si>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</si>
  <si>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</si>
  <si>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</si>
  <si>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</si>
  <si>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</si>
  <si>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</si>
  <si>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</si>
  <si>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</si>
  <si>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</si>
  <si>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</si>
  <si>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</si>
  <si>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</si>
  <si>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</si>
  <si>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</si>
  <si>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</si>
  <si>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</si>
  <si>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</si>
  <si>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</si>
  <si>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</si>
  <si>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</si>
  <si>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</si>
  <si>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</si>
  <si>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</si>
  <si>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</si>
  <si>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</si>
  <si>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</si>
  <si>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</si>
  <si>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</si>
  <si>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</si>
  <si>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</si>
  <si>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</si>
  <si>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</si>
  <si>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</si>
  <si>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</si>
  <si>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</si>
  <si>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</si>
  <si>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</si>
  <si>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</si>
  <si>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</si>
  <si>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</si>
  <si>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</si>
  <si>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</si>
  <si>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</si>
  <si>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</si>
  <si>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</si>
  <si>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</si>
  <si>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</si>
  <si>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</si>
  <si>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</si>
  <si>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</si>
  <si>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</si>
  <si>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</si>
  <si>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</si>
  <si>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</si>
  <si>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</si>
  <si>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</si>
  <si>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</si>
  <si>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</si>
  <si>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</si>
  <si>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</si>
  <si>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</si>
  <si>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</si>
  <si>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</si>
  <si>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</si>
  <si>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</si>
  <si>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</si>
  <si>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</si>
  <si>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</si>
  <si>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</si>
  <si>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</si>
  <si>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</si>
  <si>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</si>
  <si>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</si>
  <si>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</si>
  <si>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</si>
  <si>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</si>
  <si>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</si>
  <si>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</si>
  <si>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</si>
  <si>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</si>
  <si>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</si>
  <si>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</si>
  <si>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</si>
  <si>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</si>
  <si>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</si>
  <si>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</si>
  <si>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</si>
  <si>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</si>
  <si>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</si>
  <si>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</si>
  <si>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</si>
  <si>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</si>
  <si>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</si>
  <si>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</si>
  <si>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</si>
  <si>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</si>
  <si>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</si>
  <si>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</si>
  <si>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</si>
  <si>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</si>
  <si>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</si>
  <si>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</si>
  <si>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</si>
  <si>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</si>
  <si>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</si>
  <si>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</si>
  <si>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</si>
  <si>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</si>
  <si>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</si>
  <si>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</si>
  <si>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</si>
  <si>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</si>
  <si>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</si>
  <si>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</si>
  <si>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</si>
  <si>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</si>
  <si>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</si>
  <si>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</si>
  <si>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</si>
  <si>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</si>
  <si>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</si>
  <si>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</si>
  <si>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</si>
  <si>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</si>
  <si>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</si>
  <si>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</si>
  <si>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</si>
  <si>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</si>
  <si>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</si>
  <si>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</si>
  <si>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</si>
  <si>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</si>
  <si>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</si>
  <si>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</si>
  <si>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</si>
  <si>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</si>
  <si>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</si>
  <si>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</si>
  <si>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</si>
  <si>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</si>
  <si>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</si>
  <si>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</si>
  <si>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</si>
  <si>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</si>
  <si>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</si>
  <si>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</si>
  <si>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</si>
  <si>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</si>
  <si>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</si>
  <si>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</si>
  <si>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</si>
  <si>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</si>
  <si>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</si>
  <si>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</si>
  <si>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</si>
  <si>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</si>
  <si>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</si>
  <si>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</si>
  <si>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</si>
  <si>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</si>
  <si>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</si>
  <si>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</si>
  <si>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</si>
  <si>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</si>
  <si>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</si>
  <si>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</si>
  <si>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</si>
  <si>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</si>
  <si>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</si>
  <si>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</si>
  <si>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</si>
  <si>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</si>
  <si>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</si>
  <si>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</si>
  <si>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</si>
  <si>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</si>
  <si>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</si>
  <si>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</si>
  <si>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</si>
  <si>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</si>
  <si>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</si>
  <si>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</si>
  <si>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</si>
  <si>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</si>
  <si>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</si>
  <si>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</si>
  <si>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</si>
  <si>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</si>
  <si>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</si>
  <si>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</si>
  <si>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</si>
  <si>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</si>
  <si>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</si>
  <si>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</si>
  <si>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</si>
  <si>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</si>
  <si>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</si>
  <si>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</si>
  <si>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</si>
  <si>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</si>
  <si>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</si>
  <si>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</si>
  <si>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</si>
  <si>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</si>
  <si>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</si>
  <si>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</si>
  <si>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</si>
  <si>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</si>
  <si>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</si>
  <si>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</si>
  <si>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</si>
  <si>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</si>
  <si>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</si>
  <si>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</si>
  <si>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</si>
  <si>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</si>
  <si>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</si>
  <si>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</si>
  <si>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</si>
  <si>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</si>
  <si>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</si>
  <si>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</si>
  <si>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</si>
  <si>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</si>
  <si>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</si>
  <si>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</si>
  <si>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</si>
  <si>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</si>
  <si>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</si>
  <si>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</si>
  <si>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</si>
  <si>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</si>
  <si>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</si>
  <si>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</si>
  <si>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</si>
  <si>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</si>
  <si>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</si>
  <si>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</si>
  <si>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</si>
  <si>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</si>
  <si>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</si>
  <si>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</si>
  <si>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</si>
  <si>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</si>
  <si>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</si>
  <si>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</si>
  <si>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</si>
  <si>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</si>
  <si>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</si>
  <si>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</si>
  <si>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</si>
  <si>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</si>
  <si>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</si>
  <si>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</si>
  <si>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</si>
  <si>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</si>
  <si>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</si>
  <si>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</si>
  <si>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</si>
  <si>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</si>
  <si>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</si>
  <si>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</si>
  <si>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</si>
  <si>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</si>
  <si>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</si>
  <si>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</si>
  <si>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</si>
  <si>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</si>
  <si>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</si>
  <si>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</si>
  <si>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</si>
  <si>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</si>
  <si>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</si>
  <si>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</si>
  <si>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</si>
  <si>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</si>
  <si>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</si>
  <si>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</si>
  <si>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</si>
  <si>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</si>
  <si>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</si>
  <si>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</si>
  <si>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</si>
  <si>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</si>
  <si>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</si>
  <si>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</si>
  <si>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</si>
  <si>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</si>
  <si>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</si>
  <si>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</si>
  <si>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</si>
  <si>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</si>
  <si>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</si>
  <si>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</si>
  <si>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</si>
  <si>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</si>
  <si>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</si>
  <si>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</si>
  <si>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</si>
  <si>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</si>
  <si>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</si>
  <si>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</si>
  <si>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</si>
  <si>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</si>
  <si>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</si>
  <si>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</si>
  <si>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</si>
  <si>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</si>
  <si>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</si>
  <si>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</si>
  <si>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</si>
  <si>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</si>
  <si>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</si>
  <si>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</si>
  <si>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</si>
  <si>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</si>
  <si>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</si>
  <si>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</si>
  <si>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</si>
  <si>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</si>
  <si>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</si>
  <si>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</si>
  <si>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</si>
  <si>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</si>
  <si>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</si>
  <si>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</si>
  <si>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</si>
  <si>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</si>
  <si>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</si>
  <si>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</si>
  <si>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</si>
  <si>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</si>
  <si>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</si>
  <si>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</si>
  <si>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</si>
  <si>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</si>
  <si>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</si>
  <si>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</si>
  <si>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</si>
  <si>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</si>
  <si>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</si>
  <si>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</si>
  <si>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</si>
  <si>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</si>
  <si>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</si>
  <si>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</si>
  <si>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</si>
  <si>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</si>
  <si>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</si>
  <si>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</si>
  <si>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</si>
  <si>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</si>
  <si>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</si>
  <si>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</si>
  <si>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</si>
  <si>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</si>
  <si>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</si>
  <si>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</si>
  <si>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</si>
  <si>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</si>
  <si>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</si>
  <si>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</si>
  <si>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</si>
  <si>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</si>
  <si>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</si>
  <si>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</si>
  <si>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</si>
  <si>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</si>
  <si>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</si>
  <si>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</si>
  <si>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</si>
  <si>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</si>
  <si>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</si>
  <si>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</si>
  <si>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</si>
  <si>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</si>
  <si>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</si>
  <si>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</si>
  <si>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</si>
  <si>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</si>
  <si>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</si>
  <si>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</si>
  <si>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</si>
  <si>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</si>
  <si>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</si>
  <si>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</si>
  <si>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</si>
  <si>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</si>
  <si>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</si>
  <si>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</si>
  <si>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</si>
  <si>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</si>
  <si>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</si>
  <si>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</si>
  <si>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</si>
  <si>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</si>
  <si>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</si>
  <si>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</si>
  <si>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</si>
  <si>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</si>
  <si>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</si>
  <si>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</si>
  <si>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</si>
  <si>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</si>
  <si>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</si>
  <si>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</si>
  <si>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</si>
  <si>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</si>
  <si>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</si>
  <si>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</si>
  <si>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</si>
  <si>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</si>
  <si>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</si>
  <si>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</si>
  <si>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</si>
  <si>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</si>
  <si>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</si>
  <si>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</si>
  <si>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</si>
  <si>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</si>
  <si>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</si>
  <si>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</si>
  <si>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</si>
  <si>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</si>
  <si>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</si>
  <si>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</si>
  <si>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</si>
  <si>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</si>
  <si>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</si>
  <si>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</si>
  <si>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</si>
  <si>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</si>
  <si>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</si>
  <si>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</si>
  <si>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</si>
  <si>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</si>
  <si>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</si>
  <si>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</si>
  <si>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</si>
  <si>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</si>
  <si>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</si>
  <si>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</si>
  <si>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</si>
  <si>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</si>
  <si>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</si>
  <si>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</si>
  <si>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</si>
  <si>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</si>
  <si>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</si>
  <si>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</si>
  <si>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</si>
  <si>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</si>
  <si>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</si>
  <si>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</si>
  <si>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</si>
  <si>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</si>
  <si>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</si>
  <si>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</si>
  <si>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</si>
  <si>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</si>
  <si>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</si>
  <si>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</si>
  <si>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</si>
  <si>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</si>
  <si>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</si>
  <si>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</si>
  <si>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</si>
  <si>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</si>
  <si>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</si>
  <si>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</si>
  <si>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</si>
  <si>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</si>
  <si>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</si>
  <si>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</si>
  <si>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</si>
  <si>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</si>
  <si>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</si>
  <si>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</si>
  <si>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</si>
  <si>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</si>
  <si>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</si>
  <si>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</si>
  <si>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</si>
  <si>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</si>
  <si>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</si>
  <si>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</si>
  <si>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</si>
  <si>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</si>
  <si>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</si>
  <si>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</si>
  <si>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</si>
  <si>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</si>
  <si>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</si>
  <si>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</si>
  <si>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</si>
  <si>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</si>
  <si>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</si>
  <si>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</si>
  <si>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</si>
  <si>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</si>
  <si>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</si>
  <si>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</si>
  <si>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</si>
  <si>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</si>
  <si>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</si>
  <si>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</si>
  <si>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</si>
  <si>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</si>
  <si>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</si>
  <si>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</si>
  <si>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</si>
  <si>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</si>
  <si>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</si>
  <si>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</si>
  <si>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</si>
  <si>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</si>
  <si>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</si>
  <si>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</si>
  <si>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</si>
  <si>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</si>
  <si>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</si>
  <si>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</si>
  <si>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</si>
  <si>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</si>
  <si>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</si>
  <si>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</si>
  <si>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</si>
  <si>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</si>
  <si>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</si>
  <si>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</si>
  <si>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</si>
  <si>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</si>
  <si>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</si>
  <si>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</si>
  <si>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</si>
  <si>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</si>
  <si>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</si>
  <si>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</si>
  <si>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</si>
  <si>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</si>
  <si>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</si>
  <si>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</si>
  <si>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</si>
  <si>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</si>
  <si>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</si>
  <si>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</si>
  <si>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</si>
  <si>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</si>
  <si>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</si>
  <si>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</si>
  <si>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</si>
  <si>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</si>
  <si>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</si>
  <si>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</si>
  <si>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</si>
  <si>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</si>
  <si>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</si>
  <si>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</si>
  <si>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</si>
  <si>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</si>
  <si>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</si>
  <si>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</si>
  <si>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</si>
  <si>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</si>
  <si>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</si>
  <si>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</si>
  <si>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</si>
  <si>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</si>
  <si>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</si>
  <si>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</si>
  <si>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</si>
  <si>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</si>
  <si>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</si>
  <si>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</si>
  <si>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</si>
  <si>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</si>
  <si>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</si>
  <si>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</si>
  <si>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</si>
  <si>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</si>
  <si>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</si>
  <si>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</si>
  <si>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</si>
  <si>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</si>
  <si>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</si>
  <si>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</si>
  <si>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</si>
  <si>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</si>
  <si>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</si>
  <si>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</si>
  <si>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</si>
  <si>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</si>
  <si>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</si>
  <si>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</si>
  <si>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</si>
  <si>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</si>
  <si>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</si>
  <si>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</si>
  <si>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</si>
  <si>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</si>
  <si>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</si>
  <si>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</si>
  <si>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</si>
  <si>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</si>
  <si>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</si>
  <si>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</si>
  <si>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</si>
  <si>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</si>
  <si>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</si>
  <si>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</si>
  <si>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</si>
  <si>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</si>
  <si>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</si>
  <si>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</si>
  <si>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</si>
  <si>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</si>
  <si>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</si>
  <si>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</si>
  <si>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</si>
  <si>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</si>
  <si>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</si>
  <si>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</si>
  <si>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</si>
  <si>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</si>
  <si>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</si>
  <si>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</si>
  <si>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</si>
  <si>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</si>
  <si>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</si>
  <si>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</si>
  <si>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</si>
  <si>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</si>
  <si>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</si>
  <si>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</si>
  <si>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</si>
  <si>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</si>
  <si>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</si>
  <si>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</si>
  <si>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</si>
  <si>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</si>
  <si>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</si>
  <si>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</si>
  <si>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</si>
  <si>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</si>
  <si>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</si>
  <si>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</si>
  <si>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</si>
  <si>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</si>
  <si>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</si>
  <si>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</si>
  <si>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</si>
  <si>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</si>
  <si>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</si>
  <si>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</si>
  <si>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</si>
  <si>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</si>
  <si>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</si>
  <si>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</si>
  <si>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</si>
  <si>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</si>
  <si>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</si>
  <si>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</si>
  <si>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</si>
  <si>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</si>
  <si>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</si>
  <si>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</si>
  <si>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</si>
  <si>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</si>
  <si>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</si>
  <si>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</si>
  <si>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</si>
  <si>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</si>
  <si>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</si>
  <si>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</si>
  <si>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</si>
  <si>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</si>
  <si>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</si>
  <si>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</si>
  <si>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</si>
  <si>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</si>
  <si>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</si>
  <si>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</si>
  <si>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</si>
  <si>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</si>
  <si>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</si>
  <si>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</si>
  <si>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</si>
  <si>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</si>
  <si>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</si>
  <si>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</si>
  <si>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</si>
  <si>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</si>
  <si>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</si>
  <si>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</si>
  <si>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</si>
  <si>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</si>
  <si>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</si>
  <si>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</si>
  <si>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</si>
  <si>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</si>
  <si>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</si>
  <si>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</si>
  <si>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</si>
  <si>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</si>
  <si>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</si>
  <si>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</si>
  <si>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</si>
  <si>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</si>
  <si>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</si>
  <si>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</si>
  <si>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</si>
  <si>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</si>
  <si>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</si>
  <si>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</si>
  <si>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</si>
  <si>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</si>
  <si>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</si>
  <si>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</si>
  <si>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</si>
  <si>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</si>
  <si>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</si>
  <si>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</si>
  <si>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</si>
  <si>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</si>
  <si>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</si>
  <si>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</si>
  <si>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</si>
  <si>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</si>
  <si>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</si>
  <si>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</si>
  <si>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</si>
  <si>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</si>
  <si>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</si>
  <si>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</si>
  <si>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</si>
  <si>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</si>
  <si>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</si>
  <si>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</si>
  <si>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</si>
  <si>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</si>
  <si>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</si>
  <si>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</si>
  <si>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</si>
  <si>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</si>
  <si>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</si>
  <si>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</si>
  <si>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</si>
  <si>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</si>
  <si>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</si>
  <si>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</si>
  <si>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</si>
  <si>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</si>
  <si>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</si>
  <si>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</si>
  <si>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</si>
  <si>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</si>
  <si>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</si>
  <si>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</si>
  <si>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</si>
  <si>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</si>
  <si>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</si>
  <si>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</si>
  <si>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</si>
  <si>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</si>
  <si>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</si>
  <si>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</si>
  <si>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</si>
  <si>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</si>
  <si>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</si>
  <si>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</si>
  <si>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</si>
  <si>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</si>
  <si>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</si>
  <si>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</si>
  <si>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</si>
  <si>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</si>
  <si>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</si>
  <si>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</si>
  <si>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</si>
  <si>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</si>
  <si>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</si>
  <si>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</si>
  <si>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</si>
  <si>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</si>
  <si>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</si>
  <si>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</si>
  <si>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</si>
  <si>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</si>
  <si>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</si>
  <si>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</si>
  <si>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</si>
  <si>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</si>
  <si>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</si>
  <si>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</si>
  <si>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</si>
  <si>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</si>
  <si>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</si>
  <si>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</si>
  <si>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</si>
  <si>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</si>
  <si>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</si>
  <si>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</si>
  <si>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</si>
  <si>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</si>
  <si>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</si>
  <si>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</si>
  <si>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</si>
  <si>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</si>
  <si>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</si>
  <si>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</si>
  <si>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</si>
  <si>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</si>
  <si>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</si>
  <si>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</si>
  <si>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</si>
  <si>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</si>
  <si>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</si>
  <si>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</si>
  <si>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</si>
  <si>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</si>
  <si>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</si>
  <si>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</si>
  <si>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</si>
  <si>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</si>
  <si>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</si>
  <si>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</si>
  <si>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</si>
  <si>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</si>
  <si>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</si>
  <si>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</si>
  <si>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</si>
  <si>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</si>
  <si>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</si>
  <si>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</si>
  <si>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</si>
  <si>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</si>
  <si>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</si>
  <si>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</si>
  <si>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</si>
  <si>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</si>
  <si>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</si>
  <si>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</si>
  <si>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</si>
  <si>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</si>
  <si>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</si>
  <si>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</si>
  <si>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</si>
  <si>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</si>
  <si>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</si>
  <si>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</si>
  <si>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</si>
  <si>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</si>
  <si>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</si>
  <si>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</si>
  <si>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</si>
  <si>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</si>
  <si>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</si>
  <si>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</si>
  <si>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</si>
  <si>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</si>
  <si>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</si>
  <si>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</si>
  <si>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</si>
  <si>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</si>
  <si>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</si>
  <si>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</si>
  <si>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</si>
  <si>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</si>
  <si>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</si>
  <si>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</si>
  <si>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</si>
  <si>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</si>
  <si>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</si>
  <si>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</si>
  <si>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</si>
  <si>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</si>
  <si>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</si>
  <si>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</si>
  <si>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</si>
  <si>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</si>
  <si>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</si>
  <si>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</si>
  <si>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</si>
  <si>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</si>
  <si>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</si>
  <si>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</si>
  <si>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</si>
  <si>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</si>
  <si>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</si>
  <si>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</si>
  <si>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</si>
  <si>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</si>
  <si>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</si>
  <si>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</si>
  <si>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</si>
  <si>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</si>
  <si>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</si>
  <si>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</si>
  <si>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</si>
  <si>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</si>
  <si>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</si>
  <si>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</si>
  <si>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</si>
  <si>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</si>
  <si>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</si>
  <si>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</si>
  <si>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</si>
  <si>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</si>
  <si>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</si>
  <si>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</si>
  <si>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</si>
  <si>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</si>
  <si>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</si>
  <si>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</si>
  <si>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</si>
  <si>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</si>
  <si>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</si>
  <si>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</si>
  <si>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</si>
  <si>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</si>
  <si>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</si>
  <si>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</si>
  <si>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</si>
  <si>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</si>
  <si>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</si>
  <si>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</si>
  <si>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</si>
  <si>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</si>
  <si>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</si>
  <si>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</si>
  <si>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</si>
  <si>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</si>
  <si>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</si>
  <si>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</si>
  <si>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</si>
  <si>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</si>
  <si>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</si>
  <si>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</si>
  <si>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</si>
  <si>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</si>
  <si>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</si>
  <si>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</si>
  <si>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</si>
  <si>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</si>
  <si>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</si>
  <si>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</si>
  <si>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</si>
  <si>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</si>
  <si>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</si>
  <si>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</si>
  <si>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</si>
  <si>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</si>
  <si>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</si>
  <si>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</si>
  <si>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</si>
  <si>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</si>
  <si>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</si>
  <si>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</si>
  <si>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</si>
  <si>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</si>
  <si>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</si>
  <si>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</si>
  <si>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</si>
  <si>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</si>
  <si>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</si>
  <si>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</si>
  <si>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</si>
  <si>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</si>
  <si>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</si>
  <si>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</si>
  <si>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</si>
  <si>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</si>
  <si>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</si>
  <si>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</si>
  <si>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</si>
  <si>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</si>
  <si>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</si>
  <si>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</si>
  <si>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</si>
  <si>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</si>
  <si>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</si>
  <si>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</si>
  <si>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</si>
  <si>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</si>
  <si>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</si>
  <si>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</si>
  <si>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</si>
  <si>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</si>
  <si>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</si>
  <si>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</si>
  <si>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</si>
  <si>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</si>
  <si>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</si>
  <si>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</si>
  <si>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</si>
  <si>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</si>
  <si>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</si>
  <si>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</si>
  <si>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</si>
  <si>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</si>
  <si>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</si>
  <si>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</si>
  <si>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</si>
  <si>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</si>
  <si>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</si>
  <si>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</si>
  <si>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</si>
  <si>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</si>
  <si>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</si>
  <si>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</si>
  <si>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</si>
  <si>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</si>
  <si>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</si>
  <si>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</si>
  <si>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</si>
  <si>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</si>
  <si>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</si>
  <si>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</si>
  <si>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</si>
  <si>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</si>
  <si>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</si>
  <si>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</si>
  <si>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</si>
  <si>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</si>
  <si>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</si>
  <si>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</si>
  <si>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</si>
  <si>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</si>
  <si>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</si>
  <si>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</si>
  <si>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</si>
  <si>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</si>
  <si>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</si>
  <si>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</si>
  <si>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</si>
  <si>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</si>
  <si>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</si>
  <si>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</si>
  <si>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</si>
  <si>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</si>
  <si>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</si>
  <si>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</si>
  <si>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</si>
  <si>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</si>
  <si>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</si>
  <si>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</si>
  <si>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</si>
  <si>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</si>
  <si>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</si>
  <si>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</si>
  <si>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</si>
  <si>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</si>
  <si>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</si>
  <si>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</si>
  <si>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</si>
  <si>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</si>
  <si>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</si>
  <si>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</si>
  <si>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</si>
  <si>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</si>
  <si>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</si>
  <si>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</si>
  <si>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</si>
  <si>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</si>
  <si>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</si>
  <si>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</si>
  <si>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</si>
  <si>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</si>
  <si>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</si>
  <si>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</si>
  <si>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</si>
  <si>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</si>
  <si>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</si>
  <si>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</si>
  <si>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</si>
  <si>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</si>
  <si>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</si>
  <si>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</si>
  <si>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</si>
  <si>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</si>
  <si>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</si>
  <si>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</si>
  <si>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</si>
  <si>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</si>
  <si>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</si>
  <si>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</si>
  <si>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</si>
  <si>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</si>
  <si>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</si>
  <si>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</si>
  <si>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</si>
  <si>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</si>
  <si>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</si>
  <si>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</si>
  <si>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</si>
  <si>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</si>
  <si>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</si>
  <si>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</si>
  <si>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</si>
  <si>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</si>
  <si>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</si>
  <si>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</si>
  <si>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</si>
  <si>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</si>
  <si>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</si>
  <si>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</si>
  <si>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</si>
  <si>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</si>
  <si>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</si>
  <si>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</si>
  <si>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</si>
  <si>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</si>
  <si>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</si>
  <si>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</si>
  <si>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</si>
  <si>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</si>
  <si>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</si>
  <si>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</si>
  <si>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</si>
  <si>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</si>
  <si>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</si>
  <si>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</si>
  <si>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</si>
  <si>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</si>
  <si>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</si>
  <si>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</si>
  <si>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</si>
  <si>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</si>
  <si>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</si>
  <si>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</si>
  <si>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</si>
  <si>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</si>
  <si>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</si>
  <si>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</si>
  <si>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</si>
  <si>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</si>
  <si>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</si>
  <si>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</si>
  <si>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</si>
  <si>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</si>
  <si>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</si>
  <si>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</si>
  <si>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</si>
  <si>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</si>
  <si>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</si>
  <si>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</si>
  <si>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</si>
  <si>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</si>
  <si>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</si>
  <si>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</si>
  <si>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</si>
  <si>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</si>
  <si>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</si>
  <si>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</si>
  <si>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</si>
  <si>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</si>
  <si>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</si>
  <si>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</si>
  <si>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</si>
  <si>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</si>
  <si>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</si>
  <si>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</si>
  <si>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</si>
  <si>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</si>
  <si>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</si>
  <si>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</si>
  <si>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</si>
  <si>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</si>
  <si>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</si>
  <si>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</si>
  <si>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</si>
  <si>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</si>
  <si>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</si>
  <si>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</si>
  <si>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</si>
  <si>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</si>
  <si>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</si>
  <si>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</si>
  <si>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</si>
  <si>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</si>
  <si>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</si>
  <si>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</si>
  <si>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</si>
  <si>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</si>
  <si>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</si>
  <si>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</si>
  <si>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</si>
  <si>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</si>
  <si>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</si>
  <si>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</si>
  <si>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</si>
  <si>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</si>
  <si>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</si>
  <si>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</si>
  <si>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</si>
  <si>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</si>
  <si>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</si>
  <si>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</si>
  <si>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</si>
  <si>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</si>
  <si>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</si>
  <si>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</si>
  <si>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</si>
  <si>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</si>
  <si>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</si>
  <si>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</si>
  <si>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</si>
  <si>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</si>
  <si>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</si>
  <si>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</si>
  <si>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</si>
  <si>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</si>
  <si>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</si>
  <si>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</si>
  <si>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</si>
  <si>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</si>
  <si>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</si>
  <si>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</si>
  <si>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</si>
  <si>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</si>
  <si>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</si>
  <si>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</si>
  <si>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</si>
  <si>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</si>
  <si>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</si>
  <si>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</si>
  <si>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</si>
  <si>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</si>
  <si>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</si>
  <si>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</si>
  <si>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</si>
  <si>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</si>
  <si>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</si>
  <si>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</si>
  <si>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</si>
  <si>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</si>
  <si>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</si>
  <si>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</si>
  <si>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</si>
  <si>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</si>
  <si>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</si>
  <si>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</si>
  <si>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</si>
  <si>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</si>
  <si>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</si>
  <si>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</si>
  <si>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</si>
  <si>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</si>
  <si>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</si>
  <si>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</si>
  <si>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</si>
  <si>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</si>
  <si>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</si>
  <si>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</si>
  <si>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</si>
  <si>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</si>
  <si>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</si>
  <si>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</si>
  <si>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</si>
  <si>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</si>
  <si>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</si>
  <si>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</si>
  <si>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</si>
  <si>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</si>
  <si>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</si>
  <si>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</si>
  <si>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</si>
  <si>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</si>
  <si>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</si>
  <si>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</si>
  <si>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</si>
  <si>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</si>
  <si>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</si>
  <si>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</si>
  <si>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</si>
  <si>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</si>
  <si>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</si>
  <si>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</si>
  <si>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</si>
  <si>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</si>
  <si>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</si>
  <si>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</si>
  <si>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</si>
  <si>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</si>
  <si>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</si>
  <si>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</si>
  <si>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</si>
  <si>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</si>
  <si>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</si>
  <si>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</si>
  <si>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</si>
  <si>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</si>
  <si>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</si>
  <si>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</si>
  <si>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</si>
  <si>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</si>
  <si>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</si>
  <si>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</si>
  <si>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</si>
  <si>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</si>
  <si>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</si>
  <si>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</si>
  <si>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</si>
  <si>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</si>
  <si>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</si>
  <si>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</si>
  <si>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</si>
  <si>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</si>
  <si>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</si>
  <si>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</si>
  <si>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</si>
  <si>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</si>
  <si>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</si>
  <si>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</si>
  <si>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</si>
  <si>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</si>
  <si>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</si>
  <si>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</si>
  <si>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</si>
  <si>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</si>
  <si>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</si>
  <si>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</si>
  <si>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</si>
  <si>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</si>
  <si>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</si>
  <si>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</si>
  <si>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</si>
  <si>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</si>
  <si>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</si>
  <si>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</si>
  <si>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</si>
  <si>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</si>
  <si>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</si>
  <si>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</si>
  <si>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</si>
  <si>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</si>
  <si>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</si>
  <si>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</si>
  <si>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</si>
  <si>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</si>
  <si>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</si>
  <si>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</si>
  <si>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</si>
  <si>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</si>
  <si>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</si>
  <si>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</si>
  <si>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</si>
  <si>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</si>
  <si>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</si>
  <si>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</si>
  <si>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</si>
  <si>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</si>
  <si>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</si>
  <si>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</si>
  <si>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</si>
  <si>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</si>
  <si>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</si>
  <si>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</si>
  <si>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</si>
  <si>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</si>
  <si>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</si>
  <si>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</si>
  <si>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</si>
  <si>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</si>
  <si>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</si>
  <si>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</si>
  <si>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</si>
  <si>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</si>
  <si>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</si>
  <si>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</si>
  <si>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</si>
  <si>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</si>
  <si>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</si>
  <si>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</si>
  <si>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</si>
  <si>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</si>
  <si>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</si>
  <si>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</si>
  <si>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</si>
  <si>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</si>
  <si>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</si>
  <si>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</si>
  <si>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</si>
  <si>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</si>
  <si>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</si>
  <si>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</si>
  <si>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</si>
  <si>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</si>
  <si>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</si>
  <si>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</si>
  <si>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</si>
  <si>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</si>
  <si>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</si>
  <si>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</si>
  <si>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</si>
  <si>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</si>
  <si>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</si>
  <si>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</si>
  <si>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</si>
  <si>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</si>
  <si>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</si>
  <si>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</si>
  <si>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</si>
  <si>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</si>
  <si>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</si>
  <si>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</si>
  <si>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</si>
  <si>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</si>
  <si>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</si>
  <si>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</si>
  <si>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</si>
  <si>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</si>
  <si>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</si>
  <si>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</si>
  <si>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</si>
  <si>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</si>
  <si>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</si>
  <si>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</si>
  <si>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</si>
  <si>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</si>
  <si>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</si>
  <si>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</si>
  <si>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</si>
  <si>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</si>
  <si>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</si>
  <si>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</si>
  <si>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</si>
  <si>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</si>
  <si>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</si>
  <si>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</si>
  <si>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</si>
  <si>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</si>
  <si>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</si>
  <si>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</si>
  <si>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</si>
  <si>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</si>
  <si>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</si>
  <si>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</si>
  <si>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</si>
  <si>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</si>
  <si>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</si>
  <si>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</si>
  <si>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</si>
  <si>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</si>
  <si>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</si>
  <si>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</si>
  <si>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</si>
  <si>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</si>
  <si>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</si>
  <si>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</si>
  <si>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</si>
  <si>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</si>
  <si>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</si>
  <si>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</si>
  <si>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</si>
  <si>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</si>
  <si>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</si>
  <si>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</si>
  <si>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</si>
  <si>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</si>
  <si>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</si>
  <si>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</si>
  <si>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</si>
  <si>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</si>
  <si>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</si>
  <si>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</si>
  <si>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</si>
  <si>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</si>
  <si>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</si>
  <si>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</si>
  <si>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</si>
  <si>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</si>
  <si>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</si>
  <si>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</si>
  <si>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</si>
  <si>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</si>
  <si>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</si>
  <si>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</si>
  <si>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</si>
  <si>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</si>
  <si>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</si>
  <si>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</si>
  <si>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</si>
  <si>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</si>
  <si>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</si>
  <si>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</si>
  <si>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</si>
  <si>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</si>
  <si>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</si>
  <si>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</si>
  <si>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</si>
  <si>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</si>
  <si>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</si>
  <si>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</si>
  <si>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</si>
  <si>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</si>
  <si>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</si>
  <si>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</si>
  <si>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</si>
  <si>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</si>
  <si>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</si>
  <si>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</si>
  <si>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</si>
  <si>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</si>
  <si>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</si>
  <si>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</si>
  <si>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</si>
  <si>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</si>
  <si>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</si>
  <si>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</si>
  <si>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</si>
  <si>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</si>
  <si>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</si>
  <si>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</si>
  <si>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</si>
  <si>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</si>
  <si>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</si>
  <si>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</si>
  <si>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</si>
  <si>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</si>
  <si>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</si>
  <si>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</si>
  <si>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</si>
  <si>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</si>
  <si>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</si>
  <si>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</si>
  <si>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</si>
  <si>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</si>
  <si>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</si>
  <si>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</si>
  <si>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</si>
  <si>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</si>
  <si>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</si>
  <si>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</si>
  <si>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</si>
  <si>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</si>
  <si>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</si>
  <si>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</si>
  <si>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</si>
  <si>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</si>
  <si>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</si>
  <si>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</si>
  <si>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</si>
  <si>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</si>
  <si>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</si>
  <si>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</si>
  <si>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</si>
  <si>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</si>
  <si>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</si>
  <si>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</si>
  <si>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</si>
  <si>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</si>
  <si>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</si>
  <si>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</si>
  <si>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</si>
  <si>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</si>
  <si>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</si>
  <si>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</si>
  <si>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</si>
  <si>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</si>
  <si>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</si>
  <si>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</si>
  <si>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</si>
  <si>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</si>
  <si>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</si>
  <si>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</si>
  <si>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</si>
  <si>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</si>
  <si>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</si>
  <si>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</si>
  <si>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</si>
  <si>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</si>
  <si>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</si>
  <si>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</si>
  <si>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</si>
  <si>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</si>
  <si>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</si>
  <si>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</si>
  <si>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</si>
  <si>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</si>
  <si>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</si>
  <si>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</si>
  <si>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</si>
  <si>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</si>
  <si>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</si>
  <si>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</si>
  <si>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</si>
  <si>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</si>
  <si>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</si>
  <si>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</si>
  <si>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</si>
  <si>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</si>
  <si>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</si>
  <si>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</si>
  <si>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</si>
  <si>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</si>
  <si>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</si>
  <si>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</si>
  <si>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</si>
  <si>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</si>
  <si>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</si>
  <si>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</si>
  <si>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</si>
  <si>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</si>
  <si>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</si>
  <si>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</si>
  <si>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</si>
  <si>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</si>
  <si>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</si>
  <si>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</si>
  <si>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</si>
  <si>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</si>
  <si>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</si>
  <si>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</si>
  <si>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</si>
  <si>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</si>
  <si>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</si>
  <si>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</si>
  <si>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</si>
  <si>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</si>
  <si>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</si>
  <si>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</si>
  <si>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</si>
  <si>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</si>
  <si>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</si>
  <si>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</si>
  <si>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</si>
  <si>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</si>
  <si>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</si>
  <si>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</si>
  <si>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</si>
  <si>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</si>
  <si>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</si>
  <si>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</si>
  <si>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</si>
  <si>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</si>
  <si>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</si>
  <si>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</si>
  <si>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</si>
  <si>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</si>
  <si>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</si>
  <si>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</si>
  <si>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</si>
  <si>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</si>
  <si>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</si>
  <si>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</si>
  <si>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</si>
  <si>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</si>
  <si>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</si>
  <si>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</si>
  <si>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</si>
  <si>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</si>
  <si>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</si>
  <si>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</si>
  <si>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</si>
  <si>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</si>
  <si>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</si>
  <si>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</si>
  <si>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</si>
  <si>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</si>
  <si>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</si>
  <si>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</si>
  <si>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</si>
  <si>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</si>
  <si>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</si>
  <si>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</si>
  <si>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</si>
  <si>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</si>
  <si>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</si>
  <si>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</si>
  <si>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</si>
  <si>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</si>
  <si>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</si>
  <si>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</si>
  <si>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</si>
  <si>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</si>
  <si>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</si>
  <si>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</si>
  <si>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</si>
  <si>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</si>
  <si>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</si>
  <si>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</si>
  <si>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</si>
  <si>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</si>
  <si>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</si>
  <si>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</si>
  <si>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</si>
  <si>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</si>
  <si>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</si>
  <si>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</si>
  <si>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</si>
  <si>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</si>
  <si>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</si>
  <si>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</si>
  <si>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</si>
  <si>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</si>
  <si>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</si>
  <si>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</si>
  <si>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</si>
  <si>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</si>
  <si>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</si>
  <si>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</si>
  <si>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</si>
  <si>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</si>
  <si>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</si>
  <si>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</si>
  <si>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</si>
  <si>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</si>
  <si>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</si>
  <si>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</si>
  <si>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</si>
  <si>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</si>
  <si>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</si>
  <si>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</si>
  <si>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</si>
  <si>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</si>
  <si>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</si>
  <si>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</si>
  <si>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</si>
  <si>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</si>
  <si>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</si>
  <si>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</si>
  <si>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</si>
  <si>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</si>
  <si>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</si>
  <si>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</si>
  <si>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</si>
  <si>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</si>
  <si>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</si>
  <si>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</si>
  <si>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</si>
  <si>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</si>
  <si>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</si>
  <si>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</si>
  <si>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</si>
  <si>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</si>
  <si>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</si>
  <si>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</si>
  <si>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</si>
  <si>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</si>
  <si>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</si>
  <si>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</si>
  <si>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</si>
  <si>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</si>
  <si>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</si>
  <si>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</si>
  <si>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</si>
  <si>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</si>
  <si>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</si>
  <si>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</si>
  <si>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</si>
  <si>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</si>
  <si>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</si>
  <si>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</si>
  <si>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</si>
  <si>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</si>
  <si>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</si>
  <si>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</si>
  <si>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</si>
  <si>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</si>
  <si>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</si>
  <si>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</si>
  <si>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</si>
  <si>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</si>
  <si>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</si>
  <si>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</si>
  <si>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</si>
  <si>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</si>
  <si>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</si>
  <si>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</si>
  <si>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</si>
  <si>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</si>
  <si>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</si>
  <si>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</si>
  <si>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</si>
  <si>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</si>
  <si>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</si>
  <si>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</si>
  <si>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</si>
  <si>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</si>
  <si>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</si>
  <si>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</si>
  <si>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</si>
  <si>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</si>
  <si>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</si>
  <si>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</si>
  <si>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</si>
  <si>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</si>
  <si>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</si>
  <si>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</si>
  <si>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</si>
  <si>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</si>
  <si>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</si>
  <si>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</si>
  <si>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</si>
  <si>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</si>
  <si>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</si>
  <si>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</si>
  <si>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</si>
  <si>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</si>
  <si>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</si>
  <si>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</si>
  <si>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</si>
  <si>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</si>
  <si>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</si>
  <si>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</si>
  <si>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</si>
  <si>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</si>
  <si>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</si>
  <si>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</si>
  <si>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</si>
  <si>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</si>
  <si>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</si>
  <si>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</si>
  <si>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</si>
  <si>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</si>
  <si>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</si>
  <si>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</si>
  <si>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</si>
  <si>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</si>
  <si>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</si>
  <si>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</si>
  <si>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</si>
  <si>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</si>
  <si>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</si>
  <si>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</si>
  <si>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</si>
  <si>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</si>
  <si>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</si>
  <si>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</si>
  <si>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</si>
  <si>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</si>
  <si>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</si>
  <si>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</si>
  <si>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</si>
  <si>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</si>
  <si>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</si>
  <si>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</si>
  <si>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</si>
  <si>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</si>
  <si>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</si>
  <si>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</si>
  <si>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</si>
  <si>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</si>
  <si>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</si>
  <si>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</si>
  <si>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</si>
  <si>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</si>
  <si>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</si>
  <si>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</si>
  <si>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</si>
  <si>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</si>
  <si>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</si>
  <si>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</si>
  <si>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</si>
  <si>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</si>
  <si>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</si>
  <si>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</si>
  <si>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</si>
  <si>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</si>
  <si>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</si>
  <si>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</si>
  <si>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</si>
  <si>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</si>
  <si>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</si>
  <si>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</si>
  <si>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</si>
  <si>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</si>
  <si>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</si>
  <si>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</si>
  <si>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</si>
  <si>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</si>
  <si>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</si>
  <si>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</si>
  <si>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</si>
  <si>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</si>
  <si>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</si>
  <si>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</si>
  <si>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</si>
  <si>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</si>
  <si>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</si>
  <si>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</si>
  <si>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</si>
  <si>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</si>
  <si>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</si>
  <si>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</si>
  <si>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</si>
  <si>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</si>
  <si>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</si>
  <si>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</si>
  <si>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</si>
  <si>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</si>
  <si>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</si>
  <si>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</si>
  <si>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</si>
  <si>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</si>
  <si>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</si>
  <si>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</si>
  <si>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</si>
  <si>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</si>
  <si>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</si>
  <si>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</si>
  <si>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</si>
  <si>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</si>
  <si>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</si>
  <si>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</si>
  <si>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</si>
  <si>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</si>
  <si>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</si>
  <si>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</si>
  <si>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</si>
  <si>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</si>
  <si>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</si>
  <si>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</si>
  <si>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</si>
  <si>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</si>
  <si>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</si>
  <si>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</si>
  <si>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</si>
  <si>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</si>
  <si>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</si>
  <si>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</si>
  <si>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</si>
  <si>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</si>
  <si>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</si>
  <si>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</si>
  <si>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</si>
  <si>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</si>
  <si>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</si>
  <si>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</si>
  <si>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</si>
  <si>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</si>
  <si>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</si>
  <si>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</si>
  <si>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</si>
  <si>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</si>
  <si>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</si>
  <si>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</si>
  <si>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</si>
  <si>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</si>
  <si>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</si>
  <si>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</si>
  <si>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</si>
  <si>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</si>
  <si>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</si>
  <si>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</si>
  <si>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</si>
  <si>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</si>
  <si>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</si>
  <si>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</si>
  <si>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</si>
  <si>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</si>
  <si>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</si>
  <si>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</si>
  <si>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</si>
  <si>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</si>
  <si>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</si>
  <si>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</si>
  <si>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</si>
  <si>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</si>
  <si>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</si>
  <si>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</si>
  <si>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</si>
  <si>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</si>
  <si>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</si>
  <si>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</si>
  <si>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</si>
  <si>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</si>
  <si>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</si>
  <si>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</si>
  <si>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</si>
  <si>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</si>
  <si>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</si>
  <si>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</si>
  <si>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</si>
  <si>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</si>
  <si>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</si>
  <si>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</si>
  <si>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</si>
  <si>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</si>
  <si>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</si>
  <si>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</si>
  <si>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</si>
  <si>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</si>
  <si>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</si>
  <si>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</si>
  <si>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</si>
  <si>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</si>
  <si>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</si>
  <si>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</si>
  <si>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</si>
  <si>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</si>
  <si>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</si>
  <si>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</si>
  <si>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</si>
  <si>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</si>
  <si>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</si>
  <si>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</si>
  <si>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</si>
  <si>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</si>
  <si>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</si>
  <si>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</si>
  <si>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</si>
  <si>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</si>
  <si>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</si>
  <si>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</si>
  <si>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</si>
  <si>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</si>
  <si>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</si>
  <si>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</si>
  <si>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</si>
  <si>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</si>
  <si>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</si>
  <si>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</si>
  <si>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</si>
  <si>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</si>
  <si>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</si>
  <si>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</si>
  <si>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</si>
  <si>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</si>
  <si>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</si>
  <si>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</si>
  <si>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</si>
  <si>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</si>
  <si>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</si>
  <si>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</si>
  <si>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</si>
  <si>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</si>
  <si>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</si>
  <si>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</si>
  <si>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</si>
  <si>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</si>
  <si>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</si>
  <si>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</si>
  <si>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</si>
  <si>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</si>
  <si>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</si>
  <si>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</si>
  <si>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</si>
  <si>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</si>
  <si>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</si>
  <si>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</si>
  <si>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</si>
  <si>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</si>
  <si>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</si>
  <si>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</si>
  <si>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</si>
  <si>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</si>
  <si>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</si>
  <si>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</si>
  <si>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</si>
  <si>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</si>
  <si>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</si>
  <si>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</si>
  <si>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</si>
  <si>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</si>
  <si>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</si>
  <si>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</si>
  <si>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</si>
  <si>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</si>
  <si>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</si>
  <si>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</si>
  <si>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</si>
  <si>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</si>
  <si>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</si>
  <si>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</si>
  <si>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</si>
  <si>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</si>
  <si>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</si>
  <si>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</si>
  <si>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</si>
  <si>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</si>
  <si>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</si>
  <si>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</si>
  <si>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</si>
  <si>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</si>
  <si>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</si>
  <si>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</si>
  <si>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</si>
  <si>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</si>
  <si>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</si>
  <si>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</si>
  <si>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</si>
  <si>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</si>
  <si>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</si>
  <si>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</si>
  <si>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</si>
  <si>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</si>
  <si>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</si>
  <si>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</si>
  <si>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</si>
  <si>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</si>
  <si>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</si>
  <si>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</si>
  <si>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</si>
  <si>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</si>
  <si>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</si>
  <si>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</si>
  <si>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</si>
  <si>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</si>
  <si>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</si>
  <si>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</si>
  <si>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</si>
  <si>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</si>
  <si>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</si>
  <si>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</si>
  <si>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</si>
  <si>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</si>
  <si>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</si>
  <si>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</si>
  <si>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</si>
  <si>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</si>
  <si>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</si>
  <si>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</si>
  <si>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</si>
  <si>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</si>
  <si>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</si>
  <si>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</si>
  <si>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</si>
  <si>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</si>
  <si>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</si>
  <si>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</si>
  <si>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</si>
  <si>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</si>
  <si>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</si>
  <si>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</si>
  <si>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</si>
  <si>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</si>
  <si>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</si>
  <si>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</si>
  <si>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</si>
  <si>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</si>
  <si>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</si>
  <si>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</si>
  <si>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</si>
  <si>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</si>
  <si>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</si>
  <si>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</si>
  <si>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</si>
  <si>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</si>
  <si>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</si>
  <si>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</si>
  <si>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</si>
  <si>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</si>
  <si>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</si>
  <si>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</si>
  <si>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</si>
  <si>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</si>
  <si>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</si>
  <si>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</si>
  <si>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</si>
  <si>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</si>
  <si>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</si>
  <si>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</si>
  <si>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</si>
  <si>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</si>
  <si>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</si>
  <si>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</si>
  <si>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</si>
  <si>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</si>
  <si>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</si>
  <si>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</si>
  <si>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</si>
  <si>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</si>
  <si>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</si>
  <si>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</si>
  <si>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</si>
  <si>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</si>
  <si>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</si>
  <si>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</si>
  <si>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</si>
  <si>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</si>
  <si>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</si>
  <si>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</si>
  <si>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</si>
  <si>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</si>
  <si>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</si>
  <si>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</si>
  <si>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</si>
  <si>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</si>
  <si>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</si>
  <si>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</si>
  <si>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</si>
  <si>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</si>
  <si>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</si>
  <si>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</si>
  <si>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</si>
  <si>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</si>
  <si>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</si>
  <si>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</si>
  <si>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</si>
  <si>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</si>
  <si>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</si>
  <si>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</si>
  <si>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</si>
  <si>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</si>
  <si>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</si>
  <si>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</si>
  <si>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</si>
  <si>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</si>
  <si>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</si>
  <si>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</si>
  <si>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</si>
  <si>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</si>
  <si>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</si>
  <si>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</si>
  <si>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</si>
  <si>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</si>
  <si>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</si>
  <si>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</si>
  <si>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</si>
  <si>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</si>
  <si>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</si>
  <si>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</si>
  <si>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</si>
  <si>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</si>
  <si>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</si>
  <si>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</si>
  <si>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</si>
  <si>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</si>
  <si>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</si>
  <si>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</si>
  <si>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</si>
  <si>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</si>
  <si>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</si>
  <si>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</si>
  <si>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</si>
  <si>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</si>
  <si>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</si>
  <si>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</si>
  <si>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</si>
  <si>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</si>
  <si>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</si>
  <si>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</si>
  <si>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</si>
  <si>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</si>
  <si>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</si>
  <si>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</si>
  <si>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</si>
  <si>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</si>
  <si>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</si>
  <si>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</si>
  <si>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</si>
  <si>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</si>
  <si>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</si>
  <si>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</si>
  <si>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</si>
  <si>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</si>
  <si>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</si>
  <si>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</si>
  <si>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</si>
  <si>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</si>
  <si>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</si>
  <si>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</si>
  <si>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</si>
  <si>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</si>
  <si>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</si>
  <si>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</si>
  <si>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</si>
  <si>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</si>
  <si>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</si>
  <si>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</si>
  <si>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</si>
  <si>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</si>
  <si>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</si>
  <si>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</si>
  <si>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</si>
  <si>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</si>
  <si>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</si>
  <si>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</si>
  <si>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</si>
  <si>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</si>
  <si>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</si>
  <si>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</si>
  <si>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</si>
  <si>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</si>
  <si>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</si>
  <si>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</si>
  <si>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</si>
  <si>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</si>
  <si>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</si>
  <si>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</si>
  <si>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</si>
  <si>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</si>
  <si>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</si>
  <si>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</si>
  <si>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</si>
  <si>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</si>
  <si>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</si>
  <si>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</si>
  <si>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</si>
  <si>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</si>
  <si>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</si>
  <si>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</si>
  <si>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</si>
  <si>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</si>
  <si>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</si>
  <si>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</si>
  <si>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</si>
  <si>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</si>
  <si>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</si>
  <si>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</si>
  <si>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</si>
  <si>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</si>
  <si>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</si>
  <si>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</si>
  <si>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</si>
  <si>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</si>
  <si>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</si>
  <si>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</si>
  <si>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</si>
  <si>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</si>
  <si>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</si>
  <si>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</si>
  <si>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</si>
  <si>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</si>
  <si>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</si>
  <si>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</si>
  <si>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</si>
  <si>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</si>
  <si>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</si>
  <si>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</si>
  <si>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</si>
  <si>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</si>
  <si>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</si>
  <si>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</si>
  <si>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</si>
  <si>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</si>
  <si>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</si>
  <si>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</si>
  <si>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</si>
  <si>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</si>
  <si>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</si>
  <si>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</si>
  <si>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</si>
  <si>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</si>
  <si>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</si>
  <si>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</si>
  <si>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</si>
  <si>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</si>
  <si>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</si>
  <si>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</si>
  <si>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</si>
  <si>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</si>
  <si>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</si>
  <si>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</si>
  <si>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</si>
  <si>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</si>
  <si>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</si>
  <si>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</si>
  <si>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</si>
  <si>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</si>
  <si>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</si>
  <si>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</si>
  <si>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</si>
  <si>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</si>
  <si>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</si>
  <si>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</si>
  <si>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</si>
  <si>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</si>
  <si>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</si>
  <si>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</si>
  <si>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</si>
  <si>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</si>
  <si>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</si>
  <si>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</si>
  <si>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</si>
  <si>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</si>
  <si>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</si>
  <si>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</si>
  <si>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</si>
  <si>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</si>
  <si>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</si>
  <si>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</si>
  <si>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</si>
  <si>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</si>
  <si>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</si>
  <si>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</si>
  <si>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</si>
  <si>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</si>
  <si>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</si>
  <si>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</si>
  <si>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</si>
  <si>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</si>
  <si>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</si>
  <si>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</si>
  <si>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</si>
  <si>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</si>
  <si>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</si>
  <si>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</si>
  <si>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</si>
  <si>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</si>
  <si>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</si>
  <si>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</si>
  <si>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</si>
  <si>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</si>
  <si>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</si>
  <si>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</si>
  <si>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</si>
  <si>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</si>
  <si>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</si>
  <si>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</si>
  <si>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</si>
  <si>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</si>
  <si>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</si>
  <si>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</si>
  <si>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</si>
  <si>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</si>
  <si>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</si>
  <si>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</si>
  <si>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</si>
  <si>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</si>
  <si>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</si>
  <si>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</si>
  <si>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</si>
  <si>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</si>
  <si>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</si>
  <si>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</si>
  <si>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</si>
  <si>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</si>
  <si>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</si>
  <si>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</si>
  <si>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</si>
  <si>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</si>
  <si>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</si>
  <si>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</si>
  <si>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</si>
  <si>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</si>
  <si>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</si>
  <si>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</si>
  <si>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</si>
  <si>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</si>
  <si>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</si>
  <si>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</si>
  <si>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</si>
  <si>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</si>
  <si>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</si>
  <si>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</si>
  <si>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</si>
  <si>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</si>
  <si>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</si>
  <si>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</si>
  <si>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</si>
  <si>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</si>
  <si>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</si>
  <si>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</si>
  <si>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</si>
  <si>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</si>
  <si>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</si>
  <si>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</si>
  <si>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</si>
  <si>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</si>
  <si>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</si>
  <si>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</si>
  <si>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</si>
  <si>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</si>
  <si>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</si>
  <si>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</si>
  <si>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</si>
  <si>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</si>
  <si>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</si>
  <si>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</si>
  <si>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</si>
  <si>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</si>
  <si>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</si>
  <si>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</si>
  <si>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</si>
  <si>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</si>
  <si>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</si>
  <si>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</si>
  <si>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</si>
  <si>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</si>
  <si>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</si>
  <si>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</si>
  <si>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</si>
  <si>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</si>
  <si>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</si>
  <si>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</si>
  <si>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</si>
  <si>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</si>
  <si>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</si>
  <si>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</si>
  <si>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</si>
  <si>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</si>
  <si>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</si>
  <si>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</si>
  <si>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</si>
  <si>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</si>
  <si>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</si>
  <si>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</si>
  <si>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</si>
  <si>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</si>
  <si>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</si>
  <si>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</si>
  <si>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</si>
  <si>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</si>
  <si>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</si>
  <si>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</si>
  <si>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</si>
  <si>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</si>
  <si>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</si>
  <si>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</si>
  <si>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</si>
  <si>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</si>
  <si>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</si>
  <si>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</si>
  <si>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</si>
  <si>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</si>
  <si>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</si>
  <si>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</si>
  <si>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</si>
  <si>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</si>
  <si>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</si>
  <si>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</si>
  <si>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</si>
  <si>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</si>
  <si>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</si>
  <si>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</si>
  <si>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</si>
  <si>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</si>
  <si>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</si>
  <si>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</si>
  <si>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</si>
  <si>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</si>
  <si>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</si>
  <si>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</si>
  <si>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</si>
  <si>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</si>
  <si>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</si>
  <si>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</si>
  <si>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</si>
  <si>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</si>
  <si>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</si>
  <si>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</si>
  <si>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</si>
  <si>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</si>
  <si>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</si>
  <si>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</si>
  <si>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</si>
  <si>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</si>
  <si>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</si>
  <si>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</si>
  <si>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</si>
  <si>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</si>
  <si>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</si>
  <si>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</si>
  <si>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</si>
  <si>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</si>
  <si>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</si>
  <si>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</si>
  <si>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</si>
  <si>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</si>
  <si>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</si>
  <si>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</si>
  <si>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</si>
  <si>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</si>
  <si>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</si>
  <si>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</si>
  <si>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</si>
  <si>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</si>
  <si>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</si>
  <si>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</si>
  <si>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</si>
  <si>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</si>
  <si>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</si>
  <si>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</si>
  <si>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</si>
  <si>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</si>
  <si>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</si>
  <si>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</si>
  <si>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</si>
  <si>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</si>
  <si>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</si>
  <si>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</si>
  <si>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</si>
  <si>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</si>
  <si>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</si>
  <si>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</si>
  <si>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</si>
  <si>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</si>
  <si>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</si>
  <si>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</si>
  <si>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</si>
  <si>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</si>
  <si>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</si>
  <si>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</si>
  <si>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</si>
  <si>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</si>
  <si>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</si>
  <si>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</si>
  <si>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</si>
  <si>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</si>
  <si>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</si>
  <si>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</si>
  <si>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</si>
  <si>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</si>
  <si>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</si>
  <si>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</si>
  <si>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</si>
  <si>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</si>
  <si>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</si>
  <si>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</si>
  <si>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</si>
  <si>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</si>
  <si>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</si>
  <si>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</si>
  <si>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</si>
  <si>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</si>
  <si>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</si>
  <si>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</si>
  <si>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</si>
  <si>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</si>
  <si>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</si>
  <si>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</si>
  <si>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</si>
  <si>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</si>
  <si>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</si>
  <si>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</si>
  <si>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</si>
  <si>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</si>
  <si>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</si>
  <si>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</si>
  <si>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</si>
  <si>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</si>
  <si>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</si>
  <si>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</si>
  <si>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</si>
  <si>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</si>
  <si>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</si>
  <si>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</si>
  <si>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</si>
  <si>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</si>
  <si>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</si>
  <si>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</si>
  <si>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</si>
  <si>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</si>
  <si>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</si>
  <si>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</si>
  <si>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</si>
  <si>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</si>
  <si>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</si>
  <si>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</si>
  <si>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</si>
  <si>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e$ } DBS</t>
  </si>
  <si>
    <t>singpost #scsc</t>
  </si>
  <si>
    <t>FruitCake #noRegret</t>
  </si>
  <si>
    <t>Icon30/1 scsc</t>
  </si>
  <si>
    <t>Cmlink+Starhub #153.26!yet</t>
  </si>
  <si>
    <t>Dominos</t>
  </si>
  <si>
    <t>szrya</t>
  </si>
  <si>
    <t>Oracle reimb</t>
  </si>
  <si>
    <t>~~ div</t>
  </si>
  <si>
    <t>..Repay MB RBBT</t>
  </si>
  <si>
    <t>B4b) ePay for 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</si>
</sst>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7" t="s">
        <v>124</v>
      </c>
      <c r="C1" s="727"/>
      <c r="D1" s="731" t="s">
        <v>292</v>
      </c>
      <c r="E1" s="731"/>
      <c r="F1" s="731" t="s">
        <v>341</v>
      </c>
      <c r="G1" s="731"/>
      <c r="H1" s="728" t="s">
        <v>127</v>
      </c>
      <c r="I1" s="728"/>
      <c r="J1" s="729" t="s">
        <v>292</v>
      </c>
      <c r="K1" s="729"/>
      <c r="L1" s="730" t="s">
        <v>520</v>
      </c>
      <c r="M1" s="730"/>
      <c r="N1" s="728" t="s">
        <v>146</v>
      </c>
      <c r="O1" s="728"/>
      <c r="P1" s="729" t="s">
        <v>293</v>
      </c>
      <c r="Q1" s="729"/>
      <c r="R1" s="730" t="s">
        <v>522</v>
      </c>
      <c r="S1" s="730"/>
      <c r="T1" s="716" t="s">
        <v>193</v>
      </c>
      <c r="U1" s="716"/>
      <c r="V1" s="729" t="s">
        <v>292</v>
      </c>
      <c r="W1" s="729"/>
      <c r="X1" s="718" t="s">
        <v>524</v>
      </c>
      <c r="Y1" s="718"/>
      <c r="Z1" s="716" t="s">
        <v>241</v>
      </c>
      <c r="AA1" s="716"/>
      <c r="AB1" s="717" t="s">
        <v>292</v>
      </c>
      <c r="AC1" s="717"/>
      <c r="AD1" s="726" t="s">
        <v>524</v>
      </c>
      <c r="AE1" s="726"/>
      <c r="AF1" s="716" t="s">
        <v>367</v>
      </c>
      <c r="AG1" s="716"/>
      <c r="AH1" s="717" t="s">
        <v>292</v>
      </c>
      <c r="AI1" s="717"/>
      <c r="AJ1" s="718" t="s">
        <v>530</v>
      </c>
      <c r="AK1" s="718"/>
      <c r="AL1" s="716" t="s">
        <v>389</v>
      </c>
      <c r="AM1" s="716"/>
      <c r="AN1" s="724" t="s">
        <v>292</v>
      </c>
      <c r="AO1" s="724"/>
      <c r="AP1" s="722" t="s">
        <v>531</v>
      </c>
      <c r="AQ1" s="722"/>
      <c r="AR1" s="716" t="s">
        <v>416</v>
      </c>
      <c r="AS1" s="716"/>
      <c r="AV1" s="722" t="s">
        <v>285</v>
      </c>
      <c r="AW1" s="722"/>
      <c r="AX1" s="725" t="s">
        <v>998</v>
      </c>
      <c r="AY1" s="725"/>
      <c r="AZ1" s="725"/>
      <c r="BA1" s="207"/>
      <c r="BB1" s="720">
        <v>42942</v>
      </c>
      <c r="BC1" s="721"/>
      <c r="BD1" s="7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19" t="s">
        <v>233</v>
      </c>
      <c r="Y4" s="123">
        <f>Y3-Y6</f>
        <v>4.9669099999591708</v>
      </c>
      <c r="Z4" s="719" t="s">
        <v>262</v>
      </c>
      <c r="AA4" s="719"/>
      <c r="AD4" s="154" t="s">
        <v>233</v>
      </c>
      <c r="AE4" s="154">
        <f>AE3-AE5</f>
        <v>-52.526899999851594</v>
      </c>
      <c r="AF4" s="719" t="s">
        <v>262</v>
      </c>
      <c r="AG4" s="719"/>
      <c r="AH4" s="143"/>
      <c r="AI4" s="143"/>
      <c r="AJ4" s="154" t="s">
        <v>233</v>
      </c>
      <c r="AK4" s="154">
        <f>AK3-AK5</f>
        <v>94.988909999992757</v>
      </c>
      <c r="AL4" s="719" t="s">
        <v>262</v>
      </c>
      <c r="AM4" s="719"/>
      <c r="AP4" s="170" t="s">
        <v>233</v>
      </c>
      <c r="AQ4" s="174">
        <f>AQ3-AQ5</f>
        <v>33.841989999942598</v>
      </c>
      <c r="AR4" s="719" t="s">
        <v>262</v>
      </c>
      <c r="AS4" s="719"/>
      <c r="AX4" s="719" t="s">
        <v>564</v>
      </c>
      <c r="AY4" s="719"/>
      <c r="BB4" s="719" t="s">
        <v>567</v>
      </c>
      <c r="BC4" s="7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9"/>
      <c r="AG5" s="719"/>
      <c r="AH5" s="143"/>
      <c r="AI5" s="143"/>
      <c r="AJ5" s="154" t="s">
        <v>352</v>
      </c>
      <c r="AK5" s="162">
        <f>SUM(AK11:AK59)</f>
        <v>30858.011000000002</v>
      </c>
      <c r="AL5" s="719"/>
      <c r="AM5" s="7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9"/>
      <c r="AS5" s="719"/>
      <c r="AX5" s="719"/>
      <c r="AY5" s="719"/>
      <c r="BB5" s="719"/>
      <c r="BC5" s="719"/>
      <c r="BD5" s="723" t="s">
        <v>999</v>
      </c>
      <c r="BE5" s="723"/>
      <c r="BF5" s="723"/>
      <c r="BG5" s="723"/>
      <c r="BH5" s="723"/>
      <c r="BI5" s="723"/>
      <c r="BJ5" s="723"/>
      <c r="BK5" s="7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2" t="s">
        <v>264</v>
      </c>
      <c r="W23" s="7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4"/>
      <c r="W24" s="7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7" t="s">
        <v>909</v>
      </c>
      <c r="C1" s="727"/>
      <c r="D1" s="726" t="s">
        <v>515</v>
      </c>
      <c r="E1" s="726"/>
      <c r="F1" s="727" t="s">
        <v>513</v>
      </c>
      <c r="G1" s="727"/>
      <c r="H1" s="750" t="s">
        <v>549</v>
      </c>
      <c r="I1" s="750"/>
      <c r="J1" s="726" t="s">
        <v>515</v>
      </c>
      <c r="K1" s="726"/>
      <c r="L1" s="727" t="s">
        <v>908</v>
      </c>
      <c r="M1" s="727"/>
      <c r="N1" s="750" t="s">
        <v>549</v>
      </c>
      <c r="O1" s="750"/>
      <c r="P1" s="726" t="s">
        <v>515</v>
      </c>
      <c r="Q1" s="726"/>
      <c r="R1" s="727" t="s">
        <v>552</v>
      </c>
      <c r="S1" s="727"/>
      <c r="T1" s="750" t="s">
        <v>549</v>
      </c>
      <c r="U1" s="750"/>
      <c r="V1" s="726" t="s">
        <v>515</v>
      </c>
      <c r="W1" s="726"/>
      <c r="X1" s="727" t="s">
        <v>907</v>
      </c>
      <c r="Y1" s="727"/>
      <c r="Z1" s="750" t="s">
        <v>549</v>
      </c>
      <c r="AA1" s="750"/>
      <c r="AB1" s="726" t="s">
        <v>515</v>
      </c>
      <c r="AC1" s="726"/>
      <c r="AD1" s="727" t="s">
        <v>591</v>
      </c>
      <c r="AE1" s="727"/>
      <c r="AF1" s="750" t="s">
        <v>549</v>
      </c>
      <c r="AG1" s="750"/>
      <c r="AH1" s="726" t="s">
        <v>515</v>
      </c>
      <c r="AI1" s="726"/>
      <c r="AJ1" s="727" t="s">
        <v>906</v>
      </c>
      <c r="AK1" s="727"/>
      <c r="AL1" s="750" t="s">
        <v>626</v>
      </c>
      <c r="AM1" s="750"/>
      <c r="AN1" s="726" t="s">
        <v>627</v>
      </c>
      <c r="AO1" s="726"/>
      <c r="AP1" s="727" t="s">
        <v>621</v>
      </c>
      <c r="AQ1" s="727"/>
      <c r="AR1" s="750" t="s">
        <v>549</v>
      </c>
      <c r="AS1" s="750"/>
      <c r="AT1" s="726" t="s">
        <v>515</v>
      </c>
      <c r="AU1" s="726"/>
      <c r="AV1" s="727" t="s">
        <v>905</v>
      </c>
      <c r="AW1" s="727"/>
      <c r="AX1" s="750" t="s">
        <v>549</v>
      </c>
      <c r="AY1" s="750"/>
      <c r="AZ1" s="726" t="s">
        <v>515</v>
      </c>
      <c r="BA1" s="726"/>
      <c r="BB1" s="727" t="s">
        <v>653</v>
      </c>
      <c r="BC1" s="727"/>
      <c r="BD1" s="750" t="s">
        <v>549</v>
      </c>
      <c r="BE1" s="750"/>
      <c r="BF1" s="726" t="s">
        <v>515</v>
      </c>
      <c r="BG1" s="726"/>
      <c r="BH1" s="727" t="s">
        <v>904</v>
      </c>
      <c r="BI1" s="727"/>
      <c r="BJ1" s="750" t="s">
        <v>549</v>
      </c>
      <c r="BK1" s="750"/>
      <c r="BL1" s="726" t="s">
        <v>515</v>
      </c>
      <c r="BM1" s="726"/>
      <c r="BN1" s="727" t="s">
        <v>921</v>
      </c>
      <c r="BO1" s="727"/>
      <c r="BP1" s="750" t="s">
        <v>549</v>
      </c>
      <c r="BQ1" s="750"/>
      <c r="BR1" s="726" t="s">
        <v>515</v>
      </c>
      <c r="BS1" s="726"/>
      <c r="BT1" s="727" t="s">
        <v>903</v>
      </c>
      <c r="BU1" s="727"/>
      <c r="BV1" s="750" t="s">
        <v>704</v>
      </c>
      <c r="BW1" s="750"/>
      <c r="BX1" s="726" t="s">
        <v>705</v>
      </c>
      <c r="BY1" s="726"/>
      <c r="BZ1" s="727" t="s">
        <v>703</v>
      </c>
      <c r="CA1" s="727"/>
      <c r="CB1" s="750" t="s">
        <v>730</v>
      </c>
      <c r="CC1" s="750"/>
      <c r="CD1" s="726" t="s">
        <v>731</v>
      </c>
      <c r="CE1" s="726"/>
      <c r="CF1" s="727" t="s">
        <v>902</v>
      </c>
      <c r="CG1" s="727"/>
      <c r="CH1" s="750" t="s">
        <v>730</v>
      </c>
      <c r="CI1" s="750"/>
      <c r="CJ1" s="726" t="s">
        <v>731</v>
      </c>
      <c r="CK1" s="726"/>
      <c r="CL1" s="727" t="s">
        <v>748</v>
      </c>
      <c r="CM1" s="727"/>
      <c r="CN1" s="750" t="s">
        <v>730</v>
      </c>
      <c r="CO1" s="750"/>
      <c r="CP1" s="726" t="s">
        <v>731</v>
      </c>
      <c r="CQ1" s="726"/>
      <c r="CR1" s="727" t="s">
        <v>901</v>
      </c>
      <c r="CS1" s="727"/>
      <c r="CT1" s="750" t="s">
        <v>730</v>
      </c>
      <c r="CU1" s="750"/>
      <c r="CV1" s="754" t="s">
        <v>731</v>
      </c>
      <c r="CW1" s="754"/>
      <c r="CX1" s="727" t="s">
        <v>769</v>
      </c>
      <c r="CY1" s="727"/>
      <c r="CZ1" s="750" t="s">
        <v>730</v>
      </c>
      <c r="DA1" s="750"/>
      <c r="DB1" s="754" t="s">
        <v>731</v>
      </c>
      <c r="DC1" s="754"/>
      <c r="DD1" s="727" t="s">
        <v>900</v>
      </c>
      <c r="DE1" s="727"/>
      <c r="DF1" s="750" t="s">
        <v>816</v>
      </c>
      <c r="DG1" s="750"/>
      <c r="DH1" s="754" t="s">
        <v>817</v>
      </c>
      <c r="DI1" s="754"/>
      <c r="DJ1" s="727" t="s">
        <v>809</v>
      </c>
      <c r="DK1" s="727"/>
      <c r="DL1" s="750" t="s">
        <v>816</v>
      </c>
      <c r="DM1" s="750"/>
      <c r="DN1" s="754" t="s">
        <v>731</v>
      </c>
      <c r="DO1" s="754"/>
      <c r="DP1" s="727" t="s">
        <v>899</v>
      </c>
      <c r="DQ1" s="727"/>
      <c r="DR1" s="750" t="s">
        <v>816</v>
      </c>
      <c r="DS1" s="750"/>
      <c r="DT1" s="754" t="s">
        <v>731</v>
      </c>
      <c r="DU1" s="754"/>
      <c r="DV1" s="727" t="s">
        <v>898</v>
      </c>
      <c r="DW1" s="727"/>
      <c r="DX1" s="750" t="s">
        <v>816</v>
      </c>
      <c r="DY1" s="750"/>
      <c r="DZ1" s="754" t="s">
        <v>731</v>
      </c>
      <c r="EA1" s="754"/>
      <c r="EB1" s="727" t="s">
        <v>897</v>
      </c>
      <c r="EC1" s="727"/>
      <c r="ED1" s="750" t="s">
        <v>816</v>
      </c>
      <c r="EE1" s="750"/>
      <c r="EF1" s="754" t="s">
        <v>731</v>
      </c>
      <c r="EG1" s="754"/>
      <c r="EH1" s="727" t="s">
        <v>883</v>
      </c>
      <c r="EI1" s="727"/>
      <c r="EJ1" s="750" t="s">
        <v>816</v>
      </c>
      <c r="EK1" s="750"/>
      <c r="EL1" s="754" t="s">
        <v>936</v>
      </c>
      <c r="EM1" s="754"/>
      <c r="EN1" s="727" t="s">
        <v>922</v>
      </c>
      <c r="EO1" s="727"/>
      <c r="EP1" s="750" t="s">
        <v>816</v>
      </c>
      <c r="EQ1" s="750"/>
      <c r="ER1" s="754" t="s">
        <v>950</v>
      </c>
      <c r="ES1" s="754"/>
      <c r="ET1" s="727" t="s">
        <v>937</v>
      </c>
      <c r="EU1" s="727"/>
      <c r="EV1" s="750" t="s">
        <v>816</v>
      </c>
      <c r="EW1" s="750"/>
      <c r="EX1" s="754" t="s">
        <v>530</v>
      </c>
      <c r="EY1" s="754"/>
      <c r="EZ1" s="727" t="s">
        <v>952</v>
      </c>
      <c r="FA1" s="7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7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6" t="s">
        <v>782</v>
      </c>
      <c r="CU19" s="7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5" t="s">
        <v>1546</v>
      </c>
      <c r="FF21" s="755"/>
      <c r="FG21" s="7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L1" zoomScaleNormal="100" workbookViewId="0">
      <selection activeCell="LU36" sqref="LU3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60" t="s">
        <v>1209</v>
      </c>
      <c r="B1" s="760"/>
      <c r="C1" s="724" t="s">
        <v>292</v>
      </c>
      <c r="D1" s="724"/>
      <c r="E1" s="722" t="s">
        <v>1010</v>
      </c>
      <c r="F1" s="722"/>
      <c r="G1" s="760" t="s">
        <v>1210</v>
      </c>
      <c r="H1" s="760"/>
      <c r="I1" s="724" t="s">
        <v>292</v>
      </c>
      <c r="J1" s="724"/>
      <c r="K1" s="722" t="s">
        <v>1011</v>
      </c>
      <c r="L1" s="722"/>
      <c r="M1" s="760" t="s">
        <v>1211</v>
      </c>
      <c r="N1" s="760"/>
      <c r="O1" s="724" t="s">
        <v>292</v>
      </c>
      <c r="P1" s="724"/>
      <c r="Q1" s="722" t="s">
        <v>1057</v>
      </c>
      <c r="R1" s="722"/>
      <c r="S1" s="760" t="s">
        <v>1212</v>
      </c>
      <c r="T1" s="760"/>
      <c r="U1" s="724" t="s">
        <v>292</v>
      </c>
      <c r="V1" s="724"/>
      <c r="W1" s="722" t="s">
        <v>627</v>
      </c>
      <c r="X1" s="722"/>
      <c r="Y1" s="760" t="s">
        <v>1213</v>
      </c>
      <c r="Z1" s="760"/>
      <c r="AA1" s="724" t="s">
        <v>292</v>
      </c>
      <c r="AB1" s="724"/>
      <c r="AC1" s="722" t="s">
        <v>1084</v>
      </c>
      <c r="AD1" s="722"/>
      <c r="AE1" s="760" t="s">
        <v>1214</v>
      </c>
      <c r="AF1" s="760"/>
      <c r="AG1" s="724" t="s">
        <v>292</v>
      </c>
      <c r="AH1" s="724"/>
      <c r="AI1" s="722" t="s">
        <v>1134</v>
      </c>
      <c r="AJ1" s="722"/>
      <c r="AK1" s="760" t="s">
        <v>1217</v>
      </c>
      <c r="AL1" s="760"/>
      <c r="AM1" s="724" t="s">
        <v>1132</v>
      </c>
      <c r="AN1" s="724"/>
      <c r="AO1" s="722" t="s">
        <v>1133</v>
      </c>
      <c r="AP1" s="722"/>
      <c r="AQ1" s="760" t="s">
        <v>1218</v>
      </c>
      <c r="AR1" s="760"/>
      <c r="AS1" s="724" t="s">
        <v>1132</v>
      </c>
      <c r="AT1" s="724"/>
      <c r="AU1" s="722" t="s">
        <v>1178</v>
      </c>
      <c r="AV1" s="722"/>
      <c r="AW1" s="760" t="s">
        <v>1215</v>
      </c>
      <c r="AX1" s="760"/>
      <c r="AY1" s="722" t="s">
        <v>1241</v>
      </c>
      <c r="AZ1" s="722"/>
      <c r="BA1" s="760" t="s">
        <v>1215</v>
      </c>
      <c r="BB1" s="760"/>
      <c r="BC1" s="724" t="s">
        <v>816</v>
      </c>
      <c r="BD1" s="724"/>
      <c r="BE1" s="722" t="s">
        <v>1208</v>
      </c>
      <c r="BF1" s="722"/>
      <c r="BG1" s="760" t="s">
        <v>1216</v>
      </c>
      <c r="BH1" s="760"/>
      <c r="BI1" s="724" t="s">
        <v>816</v>
      </c>
      <c r="BJ1" s="724"/>
      <c r="BK1" s="722" t="s">
        <v>1208</v>
      </c>
      <c r="BL1" s="722"/>
      <c r="BM1" s="760" t="s">
        <v>1226</v>
      </c>
      <c r="BN1" s="760"/>
      <c r="BO1" s="724" t="s">
        <v>816</v>
      </c>
      <c r="BP1" s="724"/>
      <c r="BQ1" s="722" t="s">
        <v>1244</v>
      </c>
      <c r="BR1" s="722"/>
      <c r="BS1" s="760" t="s">
        <v>1243</v>
      </c>
      <c r="BT1" s="760"/>
      <c r="BU1" s="724" t="s">
        <v>816</v>
      </c>
      <c r="BV1" s="724"/>
      <c r="BW1" s="722" t="s">
        <v>1248</v>
      </c>
      <c r="BX1" s="722"/>
      <c r="BY1" s="760" t="s">
        <v>1270</v>
      </c>
      <c r="BZ1" s="760"/>
      <c r="CA1" s="724" t="s">
        <v>816</v>
      </c>
      <c r="CB1" s="724"/>
      <c r="CC1" s="722" t="s">
        <v>1244</v>
      </c>
      <c r="CD1" s="722"/>
      <c r="CE1" s="760" t="s">
        <v>1291</v>
      </c>
      <c r="CF1" s="760"/>
      <c r="CG1" s="724" t="s">
        <v>816</v>
      </c>
      <c r="CH1" s="724"/>
      <c r="CI1" s="722" t="s">
        <v>1248</v>
      </c>
      <c r="CJ1" s="722"/>
      <c r="CK1" s="760" t="s">
        <v>1307</v>
      </c>
      <c r="CL1" s="760"/>
      <c r="CM1" s="724" t="s">
        <v>816</v>
      </c>
      <c r="CN1" s="724"/>
      <c r="CO1" s="722" t="s">
        <v>1244</v>
      </c>
      <c r="CP1" s="722"/>
      <c r="CQ1" s="760" t="s">
        <v>1335</v>
      </c>
      <c r="CR1" s="760"/>
      <c r="CS1" s="758" t="s">
        <v>816</v>
      </c>
      <c r="CT1" s="758"/>
      <c r="CU1" s="722" t="s">
        <v>1391</v>
      </c>
      <c r="CV1" s="722"/>
      <c r="CW1" s="760" t="s">
        <v>1374</v>
      </c>
      <c r="CX1" s="760"/>
      <c r="CY1" s="758" t="s">
        <v>816</v>
      </c>
      <c r="CZ1" s="758"/>
      <c r="DA1" s="722" t="s">
        <v>1597</v>
      </c>
      <c r="DB1" s="722"/>
      <c r="DC1" s="760" t="s">
        <v>1394</v>
      </c>
      <c r="DD1" s="760"/>
      <c r="DE1" s="758" t="s">
        <v>816</v>
      </c>
      <c r="DF1" s="758"/>
      <c r="DG1" s="722" t="s">
        <v>1491</v>
      </c>
      <c r="DH1" s="722"/>
      <c r="DI1" s="760" t="s">
        <v>1594</v>
      </c>
      <c r="DJ1" s="760"/>
      <c r="DK1" s="758" t="s">
        <v>816</v>
      </c>
      <c r="DL1" s="758"/>
      <c r="DM1" s="722" t="s">
        <v>1391</v>
      </c>
      <c r="DN1" s="722"/>
      <c r="DO1" s="760" t="s">
        <v>1595</v>
      </c>
      <c r="DP1" s="760"/>
      <c r="DQ1" s="758" t="s">
        <v>816</v>
      </c>
      <c r="DR1" s="758"/>
      <c r="DS1" s="722" t="s">
        <v>1590</v>
      </c>
      <c r="DT1" s="722"/>
      <c r="DU1" s="760" t="s">
        <v>1596</v>
      </c>
      <c r="DV1" s="760"/>
      <c r="DW1" s="758" t="s">
        <v>816</v>
      </c>
      <c r="DX1" s="758"/>
      <c r="DY1" s="722" t="s">
        <v>1616</v>
      </c>
      <c r="DZ1" s="722"/>
      <c r="EA1" s="761" t="s">
        <v>1611</v>
      </c>
      <c r="EB1" s="761"/>
      <c r="EC1" s="758" t="s">
        <v>816</v>
      </c>
      <c r="ED1" s="758"/>
      <c r="EE1" s="722" t="s">
        <v>1590</v>
      </c>
      <c r="EF1" s="722"/>
      <c r="EG1" s="457"/>
      <c r="EH1" s="761" t="s">
        <v>1641</v>
      </c>
      <c r="EI1" s="761"/>
      <c r="EJ1" s="758" t="s">
        <v>816</v>
      </c>
      <c r="EK1" s="758"/>
      <c r="EL1" s="722" t="s">
        <v>1674</v>
      </c>
      <c r="EM1" s="722"/>
      <c r="EN1" s="761" t="s">
        <v>1666</v>
      </c>
      <c r="EO1" s="761"/>
      <c r="EP1" s="758" t="s">
        <v>816</v>
      </c>
      <c r="EQ1" s="758"/>
      <c r="ER1" s="722" t="s">
        <v>1714</v>
      </c>
      <c r="ES1" s="722"/>
      <c r="ET1" s="761" t="s">
        <v>1707</v>
      </c>
      <c r="EU1" s="761"/>
      <c r="EV1" s="758" t="s">
        <v>816</v>
      </c>
      <c r="EW1" s="758"/>
      <c r="EX1" s="722" t="s">
        <v>1616</v>
      </c>
      <c r="EY1" s="722"/>
      <c r="EZ1" s="761" t="s">
        <v>1742</v>
      </c>
      <c r="FA1" s="761"/>
      <c r="FB1" s="758" t="s">
        <v>816</v>
      </c>
      <c r="FC1" s="758"/>
      <c r="FD1" s="722" t="s">
        <v>1597</v>
      </c>
      <c r="FE1" s="722"/>
      <c r="FF1" s="761" t="s">
        <v>1781</v>
      </c>
      <c r="FG1" s="761"/>
      <c r="FH1" s="758" t="s">
        <v>816</v>
      </c>
      <c r="FI1" s="758"/>
      <c r="FJ1" s="722" t="s">
        <v>1391</v>
      </c>
      <c r="FK1" s="722"/>
      <c r="FL1" s="761" t="s">
        <v>1816</v>
      </c>
      <c r="FM1" s="761"/>
      <c r="FN1" s="758" t="s">
        <v>816</v>
      </c>
      <c r="FO1" s="758"/>
      <c r="FP1" s="722" t="s">
        <v>1863</v>
      </c>
      <c r="FQ1" s="722"/>
      <c r="FR1" s="761" t="s">
        <v>1852</v>
      </c>
      <c r="FS1" s="761"/>
      <c r="FT1" s="758" t="s">
        <v>816</v>
      </c>
      <c r="FU1" s="758"/>
      <c r="FV1" s="722" t="s">
        <v>1863</v>
      </c>
      <c r="FW1" s="722"/>
      <c r="FX1" s="761" t="s">
        <v>1965</v>
      </c>
      <c r="FY1" s="761"/>
      <c r="FZ1" s="758" t="s">
        <v>816</v>
      </c>
      <c r="GA1" s="758"/>
      <c r="GB1" s="722" t="s">
        <v>1616</v>
      </c>
      <c r="GC1" s="722"/>
      <c r="GD1" s="761" t="s">
        <v>1966</v>
      </c>
      <c r="GE1" s="761"/>
      <c r="GF1" s="758" t="s">
        <v>816</v>
      </c>
      <c r="GG1" s="758"/>
      <c r="GH1" s="722" t="s">
        <v>1590</v>
      </c>
      <c r="GI1" s="722"/>
      <c r="GJ1" s="761" t="s">
        <v>1975</v>
      </c>
      <c r="GK1" s="761"/>
      <c r="GL1" s="758" t="s">
        <v>816</v>
      </c>
      <c r="GM1" s="758"/>
      <c r="GN1" s="722" t="s">
        <v>1590</v>
      </c>
      <c r="GO1" s="722"/>
      <c r="GP1" s="761" t="s">
        <v>2017</v>
      </c>
      <c r="GQ1" s="761"/>
      <c r="GR1" s="758" t="s">
        <v>816</v>
      </c>
      <c r="GS1" s="758"/>
      <c r="GT1" s="722" t="s">
        <v>1674</v>
      </c>
      <c r="GU1" s="722"/>
      <c r="GV1" s="761" t="s">
        <v>2046</v>
      </c>
      <c r="GW1" s="761"/>
      <c r="GX1" s="758" t="s">
        <v>816</v>
      </c>
      <c r="GY1" s="758"/>
      <c r="GZ1" s="722" t="s">
        <v>2085</v>
      </c>
      <c r="HA1" s="722"/>
      <c r="HB1" s="761" t="s">
        <v>2105</v>
      </c>
      <c r="HC1" s="761"/>
      <c r="HD1" s="758" t="s">
        <v>816</v>
      </c>
      <c r="HE1" s="758"/>
      <c r="HF1" s="722" t="s">
        <v>1714</v>
      </c>
      <c r="HG1" s="722"/>
      <c r="HH1" s="761" t="s">
        <v>2118</v>
      </c>
      <c r="HI1" s="761"/>
      <c r="HJ1" s="758" t="s">
        <v>816</v>
      </c>
      <c r="HK1" s="758"/>
      <c r="HL1" s="722" t="s">
        <v>1391</v>
      </c>
      <c r="HM1" s="722"/>
      <c r="HN1" s="761" t="s">
        <v>2164</v>
      </c>
      <c r="HO1" s="761"/>
      <c r="HP1" s="758" t="s">
        <v>816</v>
      </c>
      <c r="HQ1" s="758"/>
      <c r="HR1" s="722" t="s">
        <v>1391</v>
      </c>
      <c r="HS1" s="722"/>
      <c r="HT1" s="761" t="s">
        <v>2199</v>
      </c>
      <c r="HU1" s="761"/>
      <c r="HV1" s="758" t="s">
        <v>816</v>
      </c>
      <c r="HW1" s="758"/>
      <c r="HX1" s="722" t="s">
        <v>1616</v>
      </c>
      <c r="HY1" s="722"/>
      <c r="HZ1" s="761" t="s">
        <v>2244</v>
      </c>
      <c r="IA1" s="761"/>
      <c r="IB1" s="758" t="s">
        <v>816</v>
      </c>
      <c r="IC1" s="758"/>
      <c r="ID1" s="722" t="s">
        <v>1714</v>
      </c>
      <c r="IE1" s="722"/>
      <c r="IF1" s="761" t="s">
        <v>2309</v>
      </c>
      <c r="IG1" s="761"/>
      <c r="IH1" s="758" t="s">
        <v>816</v>
      </c>
      <c r="II1" s="758"/>
      <c r="IJ1" s="722" t="s">
        <v>1590</v>
      </c>
      <c r="IK1" s="722"/>
      <c r="IL1" s="761" t="s">
        <v>2378</v>
      </c>
      <c r="IM1" s="761"/>
      <c r="IN1" s="758" t="s">
        <v>816</v>
      </c>
      <c r="IO1" s="758"/>
      <c r="IP1" s="722" t="s">
        <v>1616</v>
      </c>
      <c r="IQ1" s="722"/>
      <c r="IR1" s="761" t="s">
        <v>2556</v>
      </c>
      <c r="IS1" s="761"/>
      <c r="IT1" s="758" t="s">
        <v>816</v>
      </c>
      <c r="IU1" s="758"/>
      <c r="IV1" s="722" t="s">
        <v>1747</v>
      </c>
      <c r="IW1" s="722"/>
      <c r="IX1" s="761" t="s">
        <v>2555</v>
      </c>
      <c r="IY1" s="761"/>
      <c r="IZ1" s="758" t="s">
        <v>816</v>
      </c>
      <c r="JA1" s="758"/>
      <c r="JB1" s="722" t="s">
        <v>1863</v>
      </c>
      <c r="JC1" s="722"/>
      <c r="JD1" s="761" t="s">
        <v>2596</v>
      </c>
      <c r="JE1" s="761"/>
      <c r="JF1" s="758" t="s">
        <v>816</v>
      </c>
      <c r="JG1" s="758"/>
      <c r="JH1" s="722" t="s">
        <v>1747</v>
      </c>
      <c r="JI1" s="722"/>
      <c r="JJ1" s="761" t="s">
        <v>2639</v>
      </c>
      <c r="JK1" s="761"/>
      <c r="JL1" s="458" t="s">
        <v>816</v>
      </c>
      <c r="JM1" s="458"/>
      <c r="JN1" s="457" t="s">
        <v>1747</v>
      </c>
      <c r="JO1" s="457"/>
      <c r="JP1" s="761" t="s">
        <v>2691</v>
      </c>
      <c r="JQ1" s="761"/>
      <c r="JR1" s="458" t="s">
        <v>816</v>
      </c>
      <c r="JS1" s="458"/>
      <c r="JT1" s="457" t="s">
        <v>1674</v>
      </c>
      <c r="JU1" s="457"/>
      <c r="JV1" s="761" t="s">
        <v>2736</v>
      </c>
      <c r="JW1" s="761"/>
      <c r="JX1" s="458" t="s">
        <v>816</v>
      </c>
      <c r="JY1" s="458"/>
      <c r="JZ1" s="457" t="s">
        <v>3013</v>
      </c>
      <c r="KA1" s="457"/>
      <c r="KB1" s="761" t="s">
        <v>2837</v>
      </c>
      <c r="KC1" s="761"/>
      <c r="KD1" s="458" t="s">
        <v>816</v>
      </c>
      <c r="KE1" s="458"/>
      <c r="KF1" s="457" t="s">
        <v>1391</v>
      </c>
      <c r="KG1" s="457"/>
      <c r="KH1" s="761" t="s">
        <v>2884</v>
      </c>
      <c r="KI1" s="761"/>
      <c r="KJ1" s="458" t="s">
        <v>816</v>
      </c>
      <c r="KK1" s="458"/>
      <c r="KL1" s="457" t="s">
        <v>1590</v>
      </c>
      <c r="KM1" s="457"/>
      <c r="KN1" s="761" t="s">
        <v>2999</v>
      </c>
      <c r="KO1" s="761"/>
      <c r="KP1" s="458" t="s">
        <v>816</v>
      </c>
      <c r="KQ1" s="458"/>
      <c r="KR1" s="457" t="s">
        <v>1590</v>
      </c>
      <c r="KS1" s="457"/>
      <c r="KT1" s="761" t="s">
        <v>3067</v>
      </c>
      <c r="KU1" s="761"/>
      <c r="KV1" s="458" t="s">
        <v>816</v>
      </c>
      <c r="KW1" s="458"/>
      <c r="KX1" s="614" t="s">
        <v>1590</v>
      </c>
      <c r="KY1" s="457"/>
      <c r="KZ1" s="761" t="s">
        <v>3125</v>
      </c>
      <c r="LA1" s="761"/>
      <c r="LB1" s="616" t="s">
        <v>816</v>
      </c>
      <c r="LC1" s="616"/>
      <c r="LD1" s="614" t="s">
        <v>1747</v>
      </c>
      <c r="LE1" s="614"/>
      <c r="LF1" s="761" t="s">
        <v>3188</v>
      </c>
      <c r="LG1" s="761"/>
      <c r="LH1" s="650" t="s">
        <v>816</v>
      </c>
      <c r="LI1" s="650"/>
      <c r="LJ1" s="648" t="s">
        <v>1747</v>
      </c>
      <c r="LK1" s="648"/>
      <c r="LL1" s="761" t="s">
        <v>3233</v>
      </c>
      <c r="LM1" s="761"/>
      <c r="LN1" s="681" t="s">
        <v>816</v>
      </c>
      <c r="LO1" s="701"/>
      <c r="LP1" s="679" t="s">
        <v>1747</v>
      </c>
      <c r="LQ1" s="679"/>
      <c r="LR1" s="761" t="s">
        <v>3234</v>
      </c>
      <c r="LS1" s="761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SUM(LO4:LO28)</f>
        <v>8828.2910000000011</v>
      </c>
      <c r="LP2" s="203" t="s">
        <v>296</v>
      </c>
      <c r="LQ2" s="713">
        <f>LO2+LM2-LS2</f>
        <v>10518.201000000001</v>
      </c>
      <c r="LR2" s="682" t="s">
        <v>3029</v>
      </c>
      <c r="LS2" s="311">
        <f>SUM(LS8:LS36)</f>
        <v>354331</v>
      </c>
    </row>
    <row r="3" spans="1:334">
      <c r="A3" s="769" t="s">
        <v>991</v>
      </c>
      <c r="B3" s="769"/>
      <c r="E3" s="170" t="s">
        <v>233</v>
      </c>
      <c r="F3" s="174">
        <f>F2-F4</f>
        <v>17</v>
      </c>
      <c r="G3" s="769" t="s">
        <v>991</v>
      </c>
      <c r="H3" s="76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4518.1910000000007</v>
      </c>
      <c r="LR3" s="692" t="s">
        <v>3263</v>
      </c>
      <c r="LS3" s="259">
        <f>-50000-135000-71200</f>
        <v>-256200</v>
      </c>
    </row>
    <row r="4" spans="1:334" ht="12.75" customHeight="1" thickBot="1">
      <c r="A4" s="769"/>
      <c r="B4" s="769"/>
      <c r="E4" s="170" t="s">
        <v>352</v>
      </c>
      <c r="F4" s="174">
        <f>SUM(F14:F57)</f>
        <v>12750</v>
      </c>
      <c r="G4" s="769"/>
      <c r="H4" s="76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-0.56899999999768625</v>
      </c>
      <c r="LR4" s="492" t="s">
        <v>3264</v>
      </c>
      <c r="LS4" s="712">
        <f>SUM(LS2:LS3)</f>
        <v>98131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SUM(LQ6:LQ48)</f>
        <v>10518.769999999999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N6" s="715" t="s">
        <v>2859</v>
      </c>
      <c r="LO6" s="277">
        <v>70600</v>
      </c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3250</v>
      </c>
      <c r="LK7" s="444">
        <v>1900.02</v>
      </c>
      <c r="LL7" s="651" t="s">
        <v>2897</v>
      </c>
      <c r="LM7" s="259">
        <v>-70600</v>
      </c>
      <c r="LN7" s="715" t="s">
        <v>3304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715" t="s">
        <v>3304</v>
      </c>
      <c r="LO8" s="395">
        <f>-(48322.06)</f>
        <v>-48322.06</v>
      </c>
      <c r="LP8" s="445" t="s">
        <v>3279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4" t="s">
        <v>3302</v>
      </c>
      <c r="LO9" s="702">
        <v>10967.27</v>
      </c>
      <c r="LP9" s="445" t="s">
        <v>3280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3258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3246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3244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5" t="s">
        <v>3270</v>
      </c>
      <c r="LO10" s="515">
        <v>-10184.01</v>
      </c>
      <c r="LP10" s="446" t="s">
        <v>3278</v>
      </c>
      <c r="LQ10" s="202">
        <v>136.5</v>
      </c>
      <c r="LR10" s="691" t="s">
        <v>3256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3247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3248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5" t="s">
        <v>3268</v>
      </c>
      <c r="LO11" s="515">
        <v>-37.99</v>
      </c>
      <c r="LP11" s="446" t="s">
        <v>2567</v>
      </c>
      <c r="LQ11" s="202"/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3245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95" t="s">
        <v>3269</v>
      </c>
      <c r="LO12" s="515">
        <v>-21.1</v>
      </c>
      <c r="LP12" s="300" t="s">
        <v>3255</v>
      </c>
      <c r="LQ12" s="261">
        <v>30</v>
      </c>
      <c r="LR12" s="686" t="s">
        <v>2991</v>
      </c>
      <c r="LS12" s="318">
        <v>-87000</v>
      </c>
      <c r="LT12" s="463">
        <v>45342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3249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96" t="s">
        <v>3271</v>
      </c>
      <c r="LO13" s="697">
        <v>-28.82</v>
      </c>
      <c r="LP13" s="300" t="s">
        <v>3261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73" t="s">
        <v>1504</v>
      </c>
      <c r="DP14" s="7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1" t="s">
        <v>2149</v>
      </c>
      <c r="HK14" s="76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3243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2" t="s">
        <v>3079</v>
      </c>
      <c r="LO14" s="395"/>
      <c r="LP14" s="300" t="s">
        <v>3283</v>
      </c>
      <c r="LQ14" s="261">
        <v>38.380000000000003</v>
      </c>
      <c r="LR14" s="687" t="s">
        <v>3260</v>
      </c>
      <c r="LS14" s="259">
        <v>277007</v>
      </c>
      <c r="LT14" s="463">
        <v>45342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7" t="s">
        <v>2834</v>
      </c>
      <c r="KE15" s="75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2" t="s">
        <v>2833</v>
      </c>
      <c r="LO15" s="395">
        <v>62.000999999999998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45342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83" t="s">
        <v>3277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3" t="s">
        <v>3089</v>
      </c>
      <c r="LO17" s="395">
        <v>3</v>
      </c>
      <c r="LP17" s="256" t="s">
        <v>1969</v>
      </c>
      <c r="LQ17" s="261">
        <v>38.799999999999997</v>
      </c>
      <c r="LR17" s="686" t="s">
        <v>2993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73" t="s">
        <v>1474</v>
      </c>
      <c r="DJ18" s="774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690" t="s">
        <v>3253</v>
      </c>
      <c r="LO18" s="395">
        <v>36</v>
      </c>
      <c r="LP18" s="243" t="s">
        <v>3288</v>
      </c>
      <c r="LQ18" s="682">
        <v>1000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2" t="s">
        <v>3303</v>
      </c>
      <c r="LO19" s="395"/>
      <c r="LP19" s="243" t="s">
        <v>1862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6" t="s">
        <v>3266</v>
      </c>
      <c r="LO20" s="395">
        <f>212.33+76.44+67.94</f>
        <v>356.71</v>
      </c>
      <c r="LP20" s="243" t="s">
        <v>1862</v>
      </c>
      <c r="LQ20" s="709"/>
      <c r="LR20" s="683" t="s">
        <v>2664</v>
      </c>
      <c r="LS20" s="259">
        <v>600</v>
      </c>
      <c r="LT20" s="463">
        <v>45343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66" t="s">
        <v>507</v>
      </c>
      <c r="N21" s="766"/>
      <c r="Q21" s="166" t="s">
        <v>365</v>
      </c>
      <c r="S21" s="766" t="s">
        <v>507</v>
      </c>
      <c r="T21" s="766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217" t="s">
        <v>3252</v>
      </c>
      <c r="LO21" s="395">
        <f>34.36+1.52+0.5</f>
        <v>36.380000000000003</v>
      </c>
      <c r="LP21" s="143" t="s">
        <v>2459</v>
      </c>
      <c r="LQ21" s="202">
        <v>23.1</v>
      </c>
      <c r="LR21" s="687" t="s">
        <v>2665</v>
      </c>
      <c r="LS21" s="259">
        <v>889</v>
      </c>
      <c r="LT21" s="463">
        <v>45342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66" t="s">
        <v>507</v>
      </c>
      <c r="Z22" s="766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0" t="s">
        <v>2134</v>
      </c>
      <c r="IU22" s="760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683" t="s">
        <v>3275</v>
      </c>
      <c r="LO22" s="395">
        <v>288.38</v>
      </c>
      <c r="LP22" s="143" t="s">
        <v>3262</v>
      </c>
      <c r="LQ22" s="202">
        <f>200+339</f>
        <v>539</v>
      </c>
      <c r="LR22" s="687" t="s">
        <v>2666</v>
      </c>
      <c r="LS22" s="334">
        <v>5609</v>
      </c>
      <c r="LT22" s="463">
        <v>45343</v>
      </c>
      <c r="LU22" s="259"/>
    </row>
    <row r="23" spans="1:333">
      <c r="A23" s="766" t="s">
        <v>507</v>
      </c>
      <c r="B23" s="766"/>
      <c r="E23" s="164" t="s">
        <v>237</v>
      </c>
      <c r="F23" s="166"/>
      <c r="G23" s="766" t="s">
        <v>507</v>
      </c>
      <c r="H23" s="766"/>
      <c r="K23" s="242" t="s">
        <v>1019</v>
      </c>
      <c r="L23" s="340">
        <v>0</v>
      </c>
      <c r="M23" s="764"/>
      <c r="N23" s="764"/>
      <c r="Q23" s="166" t="s">
        <v>1056</v>
      </c>
      <c r="S23" s="764"/>
      <c r="T23" s="764"/>
      <c r="W23" s="242" t="s">
        <v>1027</v>
      </c>
      <c r="X23" s="204">
        <v>0</v>
      </c>
      <c r="Y23" s="765" t="s">
        <v>990</v>
      </c>
      <c r="Z23" s="765"/>
      <c r="AE23" s="766" t="s">
        <v>507</v>
      </c>
      <c r="AF23" s="766"/>
      <c r="AK23" s="766" t="s">
        <v>507</v>
      </c>
      <c r="AL23" s="766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0" t="s">
        <v>2134</v>
      </c>
      <c r="HK23" s="76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60" t="s">
        <v>2134</v>
      </c>
      <c r="HW23" s="760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3254</v>
      </c>
      <c r="LO23" s="202">
        <v>3.95</v>
      </c>
      <c r="LP23" s="143" t="s">
        <v>3299</v>
      </c>
      <c r="LQ23" s="274">
        <f>3.87</f>
        <v>3.87</v>
      </c>
      <c r="LR23" s="687" t="s">
        <v>2937</v>
      </c>
      <c r="LS23" s="259">
        <v>10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4"/>
      <c r="N24" s="764"/>
      <c r="Q24" s="242" t="s">
        <v>1029</v>
      </c>
      <c r="R24" s="340">
        <v>0</v>
      </c>
      <c r="S24" s="764"/>
      <c r="T24" s="764"/>
      <c r="W24" s="242" t="s">
        <v>1050</v>
      </c>
      <c r="X24" s="340">
        <v>910.17</v>
      </c>
      <c r="Y24" s="764"/>
      <c r="Z24" s="764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4"/>
      <c r="CL24" s="764"/>
      <c r="CO24" s="257" t="s">
        <v>1286</v>
      </c>
      <c r="CP24" s="204">
        <v>153.41</v>
      </c>
      <c r="CQ24" s="764" t="s">
        <v>1327</v>
      </c>
      <c r="CR24" s="764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3274</v>
      </c>
      <c r="LO24" s="202">
        <v>91.25</v>
      </c>
      <c r="LP24" s="143" t="s">
        <v>1195</v>
      </c>
      <c r="LQ24" s="202"/>
      <c r="LR24" s="686" t="s">
        <v>3046</v>
      </c>
      <c r="LS24" s="259">
        <v>150</v>
      </c>
      <c r="LT24" s="463">
        <v>45338</v>
      </c>
    </row>
    <row r="25" spans="1:333">
      <c r="A25" s="764"/>
      <c r="B25" s="764"/>
      <c r="E25" s="197" t="s">
        <v>362</v>
      </c>
      <c r="F25" s="170"/>
      <c r="G25" s="764"/>
      <c r="H25" s="764"/>
      <c r="K25" s="242" t="s">
        <v>1018</v>
      </c>
      <c r="L25" s="340">
        <f>910+40</f>
        <v>950</v>
      </c>
      <c r="M25" s="764"/>
      <c r="N25" s="764"/>
      <c r="Q25" s="242" t="s">
        <v>1026</v>
      </c>
      <c r="R25" s="340">
        <v>0</v>
      </c>
      <c r="S25" s="764"/>
      <c r="T25" s="764"/>
      <c r="W25" s="143" t="s">
        <v>1085</v>
      </c>
      <c r="X25" s="340">
        <v>110.58</v>
      </c>
      <c r="Y25" s="764"/>
      <c r="Z25" s="764"/>
      <c r="AE25" s="764"/>
      <c r="AF25" s="764"/>
      <c r="AK25" s="764"/>
      <c r="AL25" s="76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4"/>
      <c r="AX25" s="764"/>
      <c r="AY25" s="143"/>
      <c r="AZ25" s="204"/>
      <c r="BA25" s="764"/>
      <c r="BB25" s="764"/>
      <c r="BE25" s="143" t="s">
        <v>1195</v>
      </c>
      <c r="BF25" s="204">
        <f>6.5*2</f>
        <v>13</v>
      </c>
      <c r="BG25" s="764"/>
      <c r="BH25" s="764"/>
      <c r="BK25" s="257" t="s">
        <v>1195</v>
      </c>
      <c r="BL25" s="204">
        <f>6.5*2</f>
        <v>13</v>
      </c>
      <c r="BM25" s="764"/>
      <c r="BN25" s="764"/>
      <c r="BQ25" s="257" t="s">
        <v>1195</v>
      </c>
      <c r="BR25" s="204">
        <v>13</v>
      </c>
      <c r="BS25" s="764"/>
      <c r="BT25" s="764"/>
      <c r="BW25" s="257" t="s">
        <v>1195</v>
      </c>
      <c r="BX25" s="204">
        <v>13</v>
      </c>
      <c r="BY25" s="764"/>
      <c r="BZ25" s="764"/>
      <c r="CC25" s="257" t="s">
        <v>1195</v>
      </c>
      <c r="CD25" s="204">
        <v>13</v>
      </c>
      <c r="CE25" s="764"/>
      <c r="CF25" s="764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79" t="s">
        <v>1536</v>
      </c>
      <c r="DZ25" s="780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0" t="s">
        <v>2134</v>
      </c>
      <c r="IC25" s="760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2673</v>
      </c>
      <c r="LQ25" s="202">
        <f>13.57</f>
        <v>13.57</v>
      </c>
      <c r="LR25" s="688" t="s">
        <v>2389</v>
      </c>
      <c r="LS25" s="259">
        <v>1000</v>
      </c>
      <c r="LT25" s="463">
        <v>45342</v>
      </c>
    </row>
    <row r="26" spans="1:333">
      <c r="A26" s="764"/>
      <c r="B26" s="764"/>
      <c r="F26" s="194"/>
      <c r="G26" s="764"/>
      <c r="H26" s="764"/>
      <c r="M26" s="768" t="s">
        <v>506</v>
      </c>
      <c r="N26" s="768"/>
      <c r="Q26" s="242" t="s">
        <v>1019</v>
      </c>
      <c r="R26" s="340">
        <v>0</v>
      </c>
      <c r="S26" s="768" t="s">
        <v>506</v>
      </c>
      <c r="T26" s="768"/>
      <c r="W26" s="143" t="s">
        <v>1051</v>
      </c>
      <c r="X26" s="340">
        <v>60.75</v>
      </c>
      <c r="Y26" s="764"/>
      <c r="Z26" s="764"/>
      <c r="AC26" s="218" t="s">
        <v>1092</v>
      </c>
      <c r="AD26" s="218"/>
      <c r="AE26" s="768" t="s">
        <v>506</v>
      </c>
      <c r="AF26" s="76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60" t="s">
        <v>2134</v>
      </c>
      <c r="HQ26" s="760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2308</v>
      </c>
      <c r="LQ26" s="202">
        <f>18+16+10+11.54+17</f>
        <v>72.539999999999992</v>
      </c>
      <c r="LR26" s="685" t="s">
        <v>2360</v>
      </c>
      <c r="LS26" s="202"/>
    </row>
    <row r="27" spans="1:333" ht="12.75" customHeight="1">
      <c r="A27" s="764"/>
      <c r="B27" s="764"/>
      <c r="E27" s="193" t="s">
        <v>360</v>
      </c>
      <c r="F27" s="194"/>
      <c r="G27" s="764"/>
      <c r="H27" s="764"/>
      <c r="K27" s="143" t="s">
        <v>1017</v>
      </c>
      <c r="L27" s="340">
        <f>60</f>
        <v>60</v>
      </c>
      <c r="M27" s="768" t="s">
        <v>992</v>
      </c>
      <c r="N27" s="768"/>
      <c r="Q27" s="242" t="s">
        <v>1073</v>
      </c>
      <c r="R27" s="204">
        <v>200</v>
      </c>
      <c r="S27" s="768" t="s">
        <v>992</v>
      </c>
      <c r="T27" s="768"/>
      <c r="W27" s="143" t="s">
        <v>1016</v>
      </c>
      <c r="X27" s="340">
        <v>61.35</v>
      </c>
      <c r="Y27" s="768" t="s">
        <v>506</v>
      </c>
      <c r="Z27" s="768"/>
      <c r="AC27" s="218" t="s">
        <v>1088</v>
      </c>
      <c r="AD27" s="218">
        <f>53+207+63</f>
        <v>323</v>
      </c>
      <c r="AE27" s="768" t="s">
        <v>992</v>
      </c>
      <c r="AF27" s="76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56" t="s">
        <v>2834</v>
      </c>
      <c r="LO27" s="756"/>
      <c r="LP27" s="297" t="s">
        <v>3273</v>
      </c>
      <c r="LQ27" s="202">
        <v>10</v>
      </c>
      <c r="LR27" s="693" t="s">
        <v>3291</v>
      </c>
      <c r="LS27" s="259">
        <v>1000</v>
      </c>
    </row>
    <row r="28" spans="1:333">
      <c r="A28" s="768" t="s">
        <v>506</v>
      </c>
      <c r="B28" s="768"/>
      <c r="E28" s="193" t="s">
        <v>282</v>
      </c>
      <c r="F28" s="194"/>
      <c r="G28" s="768" t="s">
        <v>506</v>
      </c>
      <c r="H28" s="768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68" t="s">
        <v>992</v>
      </c>
      <c r="Z28" s="768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60" t="s">
        <v>2134</v>
      </c>
      <c r="JA28" s="76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98"/>
      <c r="LP28" s="297" t="s">
        <v>3286</v>
      </c>
      <c r="LQ28" s="202">
        <v>387.83</v>
      </c>
      <c r="LR28" s="688" t="s">
        <v>3295</v>
      </c>
      <c r="LS28" s="259">
        <v>-3000</v>
      </c>
    </row>
    <row r="29" spans="1:333">
      <c r="A29" s="768" t="s">
        <v>992</v>
      </c>
      <c r="B29" s="768"/>
      <c r="E29" s="193" t="s">
        <v>372</v>
      </c>
      <c r="F29" s="194"/>
      <c r="G29" s="768" t="s">
        <v>992</v>
      </c>
      <c r="H29" s="768"/>
      <c r="K29" s="143" t="s">
        <v>1015</v>
      </c>
      <c r="L29" s="340">
        <v>64</v>
      </c>
      <c r="M29" s="764" t="s">
        <v>385</v>
      </c>
      <c r="N29" s="764"/>
      <c r="S29" s="764" t="s">
        <v>385</v>
      </c>
      <c r="T29" s="764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64" t="s">
        <v>385</v>
      </c>
      <c r="AF29" s="76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3239</v>
      </c>
      <c r="LK29" s="202">
        <v>5</v>
      </c>
      <c r="LL29" s="664"/>
      <c r="LM29" s="202"/>
      <c r="LP29" s="297" t="s">
        <v>3272</v>
      </c>
      <c r="LQ29" s="202">
        <v>80</v>
      </c>
      <c r="LR29" s="688" t="s">
        <v>2941</v>
      </c>
      <c r="LS29" s="259"/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7" t="s">
        <v>1001</v>
      </c>
      <c r="N30" s="767"/>
      <c r="Q30" s="143" t="s">
        <v>1052</v>
      </c>
      <c r="R30" s="340">
        <v>26</v>
      </c>
      <c r="S30" s="767" t="s">
        <v>1001</v>
      </c>
      <c r="T30" s="767"/>
      <c r="Y30" s="764" t="s">
        <v>385</v>
      </c>
      <c r="Z30" s="764"/>
      <c r="AC30" s="340" t="s">
        <v>1090</v>
      </c>
      <c r="AD30" s="340">
        <v>10</v>
      </c>
      <c r="AE30" s="767" t="s">
        <v>1001</v>
      </c>
      <c r="AF30" s="767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680" t="s">
        <v>2653</v>
      </c>
      <c r="LO30" s="703"/>
      <c r="LP30" s="297" t="s">
        <v>3259</v>
      </c>
      <c r="LQ30" s="202">
        <v>78.650000000000006</v>
      </c>
      <c r="LR30" s="685" t="s">
        <v>2407</v>
      </c>
      <c r="LS30" s="202"/>
      <c r="LT30" s="202"/>
    </row>
    <row r="31" spans="1:333" ht="12.75" customHeight="1">
      <c r="A31" s="764" t="s">
        <v>385</v>
      </c>
      <c r="B31" s="764"/>
      <c r="E31" s="170"/>
      <c r="F31" s="170"/>
      <c r="G31" s="764" t="s">
        <v>385</v>
      </c>
      <c r="H31" s="764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7" t="s">
        <v>1001</v>
      </c>
      <c r="Z31" s="767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72" t="s">
        <v>1438</v>
      </c>
      <c r="DP31" s="772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3297</v>
      </c>
      <c r="LQ31" s="202">
        <f>9.79+12.29</f>
        <v>22.08</v>
      </c>
      <c r="LR31" s="708" t="s">
        <v>3298</v>
      </c>
      <c r="LS31" s="682">
        <v>8</v>
      </c>
      <c r="LT31" s="202"/>
    </row>
    <row r="32" spans="1:333">
      <c r="A32" s="767" t="s">
        <v>1001</v>
      </c>
      <c r="B32" s="767"/>
      <c r="C32" s="244"/>
      <c r="D32" s="244"/>
      <c r="E32" s="244"/>
      <c r="F32" s="244"/>
      <c r="G32" s="767" t="s">
        <v>1001</v>
      </c>
      <c r="H32" s="767"/>
      <c r="K32" s="241" t="s">
        <v>1021</v>
      </c>
      <c r="L32" s="241"/>
      <c r="M32" s="770" t="s">
        <v>1034</v>
      </c>
      <c r="N32" s="770"/>
      <c r="Q32" s="143" t="s">
        <v>1016</v>
      </c>
      <c r="R32" s="340">
        <v>77.239999999999995</v>
      </c>
      <c r="S32" s="770" t="s">
        <v>1034</v>
      </c>
      <c r="T32" s="770"/>
      <c r="Y32" s="765" t="s">
        <v>243</v>
      </c>
      <c r="Z32" s="765"/>
      <c r="AC32" s="196" t="s">
        <v>1012</v>
      </c>
      <c r="AD32" s="340">
        <v>350</v>
      </c>
      <c r="AE32" s="770" t="s">
        <v>1034</v>
      </c>
      <c r="AF32" s="77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5" t="s">
        <v>1411</v>
      </c>
      <c r="DB32" s="7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60" t="s">
        <v>2134</v>
      </c>
      <c r="IO32" s="760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3240</v>
      </c>
      <c r="LK32" s="335">
        <v>43.76</v>
      </c>
      <c r="LL32" s="676" t="s">
        <v>3218</v>
      </c>
      <c r="LM32" s="202">
        <v>37.99</v>
      </c>
      <c r="LN32" s="312" t="s">
        <v>2985</v>
      </c>
      <c r="LO32" s="261">
        <f>SUM(LQ18:LQ20)</f>
        <v>1000</v>
      </c>
      <c r="LP32" s="297" t="s">
        <v>3284</v>
      </c>
      <c r="LQ32" s="335">
        <v>32</v>
      </c>
      <c r="LT32" s="202"/>
    </row>
    <row r="33" spans="1:333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0" t="s">
        <v>1034</v>
      </c>
      <c r="Z33" s="77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3238</v>
      </c>
      <c r="LM33" s="202">
        <v>10184</v>
      </c>
      <c r="LN33" s="446" t="s">
        <v>2973</v>
      </c>
      <c r="LO33" s="202">
        <f>SUM(LQ10:LQ11)</f>
        <v>136.5</v>
      </c>
      <c r="LP33" s="297" t="s">
        <v>3301</v>
      </c>
      <c r="LQ33" s="335">
        <v>36.799999999999997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301" t="s">
        <v>3193</v>
      </c>
      <c r="LO34" s="202">
        <f>SUM(LQ12:LQ15)</f>
        <v>1348.41</v>
      </c>
      <c r="LP34" s="297" t="s">
        <v>3300</v>
      </c>
      <c r="LQ34" s="335">
        <v>38.9</v>
      </c>
      <c r="LT34" s="202"/>
      <c r="LU34" s="706"/>
    </row>
    <row r="35" spans="1:333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56" t="s">
        <v>3305</v>
      </c>
      <c r="LO35" s="395">
        <f>SUM(LQ16:LQ17)</f>
        <v>151.37</v>
      </c>
      <c r="LP35" s="297" t="s">
        <v>1862</v>
      </c>
      <c r="LQ35" s="335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77" t="s">
        <v>1536</v>
      </c>
      <c r="DT36" s="778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448" t="s">
        <v>2835</v>
      </c>
      <c r="LO36" s="202">
        <f>SUM(LQ21:LQ26)</f>
        <v>652.08000000000004</v>
      </c>
      <c r="LP36" s="297" t="s">
        <v>1862</v>
      </c>
      <c r="LQ36" s="335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N37" s="297" t="s">
        <v>2128</v>
      </c>
      <c r="LO37" s="202">
        <f>SUM(LQ27:LQ36)</f>
        <v>686.26</v>
      </c>
      <c r="LP37" s="217" t="s">
        <v>3209</v>
      </c>
      <c r="LQ37" s="274">
        <f>356+145</f>
        <v>501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297" t="s">
        <v>2857</v>
      </c>
      <c r="LO38" s="704">
        <f>SUM(LQ30:LQ36)</f>
        <v>208.43000000000004</v>
      </c>
      <c r="LP38" s="538">
        <v>35.700000000000003</v>
      </c>
      <c r="LQ38" s="274"/>
      <c r="LR38" s="685" t="s">
        <v>3294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2" t="s">
        <v>1438</v>
      </c>
      <c r="DJ39" s="77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539"/>
      <c r="LQ39" s="540">
        <f>LM23+LO40-LS24</f>
        <v>660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60" t="s">
        <v>2134</v>
      </c>
      <c r="II40" s="760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N40" s="309" t="s">
        <v>3267</v>
      </c>
      <c r="LO40" s="705">
        <v>600</v>
      </c>
      <c r="LP40" s="543">
        <v>600</v>
      </c>
      <c r="LQ40" s="540" t="s">
        <v>3282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P41" s="543">
        <v>40</v>
      </c>
      <c r="LQ41" s="556" t="s">
        <v>3287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O42" s="286"/>
      <c r="LP42" s="699" t="s">
        <v>3265</v>
      </c>
      <c r="LQ42" s="491">
        <f>212.55-160-14.41</f>
        <v>38.140000000000015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O43" s="286"/>
      <c r="LP43" s="700" t="s">
        <v>3276</v>
      </c>
      <c r="LQ43" s="682">
        <v>300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682" t="s">
        <v>3281</v>
      </c>
      <c r="LQ44" s="682">
        <v>27.5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P45" s="711" t="s">
        <v>3296</v>
      </c>
      <c r="LQ45" s="710" t="s">
        <v>3289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3251</v>
      </c>
      <c r="LP46" s="711" t="s">
        <v>3290</v>
      </c>
      <c r="LQ46" s="261">
        <v>17.5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Q47" s="491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3242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8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81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Q50" s="683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8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8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3241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2024-02-22T15:26:25Z</dcterms:modified>
</cp:coreProperties>
</file>