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0511735-6F46-4833-8450-73864172F06E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8" i="32" l="1"/>
  <c r="JM36" i="32" l="1"/>
  <c r="JO24" i="32"/>
  <c r="JO21" i="32"/>
  <c r="JM17" i="32" l="1"/>
  <c r="JM2" i="32" s="1"/>
  <c r="JI11" i="32" l="1"/>
  <c r="JO15" i="32"/>
  <c r="JO14" i="32" s="1"/>
  <c r="JO22" i="32" l="1"/>
  <c r="JO33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4" i="32" l="1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<sst xmlns="http://schemas.openxmlformats.org/spreadsheetml/2006/main" count="7031" uniqueCount="2844">
  <si>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</si>
  <si>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</si>
  <si>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</si>
  <si>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</si>
  <si>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</si>
  <si>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</si>
  <si>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</si>
  <si>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</si>
  <si>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</si>
  <si>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</si>
  <si>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</si>
  <si>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</si>
  <si>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</si>
  <si>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</si>
  <si>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</si>
  <si>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</si>
  <si>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</si>
  <si>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</si>
  <si>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</si>
  <si>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</si>
  <si>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</si>
  <si>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</si>
  <si>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</si>
  <si>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</si>
  <si>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</si>
  <si>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</si>
  <si>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</si>
  <si>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</si>
  <si>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</si>
  <si>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</si>
  <si>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</si>
  <si>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</si>
  <si>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</si>
  <si>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</si>
  <si>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</si>
  <si>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</si>
  <si>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</si>
  <si>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</si>
  <si>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</si>
  <si>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</si>
  <si>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</si>
  <si>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</si>
  <si>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</si>
  <si>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</si>
  <si>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</si>
  <si>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</si>
  <si>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</si>
  <si>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</si>
  <si>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</si>
  <si>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</si>
  <si>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</si>
  <si>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</si>
  <si>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</si>
  <si>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</si>
  <si>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</si>
  <si>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</si>
  <si>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</si>
  <si>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</si>
  <si>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</si>
  <si>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</si>
  <si>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</si>
  <si>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</si>
  <si>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</si>
  <si>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</si>
  <si>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</si>
  <si>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</si>
  <si>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</si>
  <si>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</si>
  <si>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</si>
  <si>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</si>
  <si>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</si>
  <si>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</si>
  <si>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</si>
  <si>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</si>
  <si>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</si>
  <si>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</si>
  <si>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</si>
  <si>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</si>
  <si>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</si>
  <si>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</si>
  <si>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</si>
  <si>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</si>
  <si>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</si>
  <si>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</si>
  <si>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</si>
  <si>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</si>
  <si>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</si>
  <si>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</si>
  <si>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</si>
  <si>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</si>
  <si>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</si>
  <si>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</si>
  <si>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</si>
  <si>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</si>
  <si>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</si>
  <si>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</si>
  <si>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</si>
  <si>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</si>
  <si>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</si>
  <si>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</si>
  <si>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</si>
  <si>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</si>
  <si>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</si>
  <si>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</si>
  <si>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</si>
  <si>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</si>
  <si>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</si>
  <si>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</si>
  <si>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</si>
  <si>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</si>
  <si>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</si>
  <si>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</si>
  <si>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</si>
  <si>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</si>
  <si>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</si>
  <si>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</si>
  <si>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</si>
  <si>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</si>
  <si>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</si>
  <si>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</si>
  <si>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</si>
  <si>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</si>
  <si>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</si>
  <si>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</si>
  <si>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</si>
  <si>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</si>
  <si>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</si>
  <si>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</si>
  <si>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</si>
  <si>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</si>
  <si>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</si>
  <si>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</si>
  <si>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</si>
  <si>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</si>
  <si>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</si>
  <si>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</si>
  <si>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</si>
  <si>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</si>
  <si>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</si>
  <si>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</si>
  <si>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</si>
  <si>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</si>
  <si>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</si>
  <si>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</si>
  <si>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</si>
  <si>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</si>
  <si>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</si>
  <si>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</si>
  <si>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</si>
  <si>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</si>
  <si>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</si>
  <si>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</si>
  <si>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</si>
  <si>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</si>
  <si>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</si>
  <si>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</si>
  <si>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</si>
  <si>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</si>
  <si>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</si>
  <si>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</si>
  <si>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</si>
  <si>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</si>
  <si>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</si>
  <si>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</si>
  <si>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</si>
  <si>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</si>
  <si>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</si>
  <si>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</si>
  <si>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</si>
  <si>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</si>
  <si>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</si>
  <si>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</si>
  <si>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</si>
  <si>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</si>
  <si>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</si>
  <si>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</si>
  <si>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</si>
  <si>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</si>
  <si>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</si>
  <si>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</si>
  <si>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</si>
  <si>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</si>
  <si>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</si>
  <si>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</si>
  <si>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</si>
  <si>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</si>
  <si>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</si>
  <si>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</si>
  <si>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</si>
  <si>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</si>
  <si>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</si>
  <si>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</si>
  <si>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</si>
  <si>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</si>
  <si>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</si>
  <si>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</si>
  <si>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</si>
  <si>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</si>
  <si>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</si>
  <si>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</si>
  <si>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</si>
  <si>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</si>
  <si>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</si>
  <si>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</si>
  <si>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</si>
  <si>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</si>
  <si>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</si>
  <si>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</si>
  <si>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</si>
  <si>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</si>
  <si>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</si>
  <si>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</si>
  <si>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</si>
  <si>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</si>
  <si>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</si>
  <si>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</si>
  <si>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</si>
  <si>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</si>
  <si>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</si>
  <si>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</si>
  <si>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</si>
  <si>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</si>
  <si>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</si>
  <si>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</si>
  <si>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</si>
  <si>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</si>
  <si>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</si>
  <si>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</si>
  <si>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</si>
  <si>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</si>
  <si>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</si>
  <si>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</si>
  <si>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</si>
  <si>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</si>
  <si>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</si>
  <si>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</si>
  <si>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</si>
  <si>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</si>
  <si>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</si>
  <si>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</si>
  <si>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</si>
  <si>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</si>
  <si>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</si>
  <si>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</si>
  <si>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</si>
  <si>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</si>
  <si>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</si>
  <si>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</si>
  <si>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</si>
  <si>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</si>
  <si>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</si>
  <si>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</si>
  <si>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</si>
  <si>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</si>
  <si>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</si>
  <si>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</si>
  <si>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</si>
  <si>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</si>
  <si>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</si>
  <si>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</si>
  <si>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</si>
  <si>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</si>
  <si>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</si>
  <si>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</si>
  <si>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</si>
  <si>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</si>
  <si>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</si>
  <si>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</si>
  <si>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</si>
  <si>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</si>
  <si>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</si>
  <si>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</si>
  <si>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</si>
  <si>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</si>
  <si>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</si>
  <si>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</si>
  <si>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</si>
  <si>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</si>
  <si>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</si>
  <si>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</si>
  <si>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</si>
  <si>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</si>
  <si>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</si>
  <si>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</si>
  <si>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</si>
  <si>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</si>
  <si>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</si>
  <si>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</si>
  <si>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</si>
  <si>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</si>
  <si>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</si>
  <si>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</si>
  <si>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</si>
  <si>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</si>
  <si>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</si>
  <si>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</si>
  <si>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</si>
  <si>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</si>
  <si>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</si>
  <si>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</si>
  <si>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</si>
  <si>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</si>
  <si>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</si>
  <si>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</si>
  <si>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</si>
  <si>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</si>
  <si>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</si>
  <si>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</si>
  <si>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</si>
  <si>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</si>
  <si>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</si>
  <si>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</si>
  <si>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</si>
  <si>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</si>
  <si>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</si>
  <si>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</si>
  <si>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</si>
  <si>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</si>
  <si>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</si>
  <si>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</si>
  <si>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</si>
  <si>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</si>
  <si>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</si>
  <si>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</si>
  <si>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</si>
  <si>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</si>
  <si>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</si>
  <si>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</si>
  <si>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</si>
  <si>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</si>
  <si>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</si>
  <si>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</si>
  <si>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</si>
  <si>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</si>
  <si>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</si>
  <si>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</si>
  <si>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</si>
  <si>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</si>
  <si>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</si>
  <si>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</si>
  <si>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</si>
  <si>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</si>
  <si>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</si>
  <si>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</si>
  <si>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</si>
  <si>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</si>
  <si>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</si>
  <si>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</si>
  <si>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</si>
  <si>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</si>
  <si>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</si>
  <si>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</si>
  <si>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</si>
  <si>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</si>
  <si>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</si>
  <si>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</si>
  <si>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</si>
  <si>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</si>
  <si>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</si>
  <si>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</si>
  <si>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</si>
  <si>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</si>
  <si>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</si>
  <si>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</si>
  <si>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</si>
  <si>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</si>
  <si>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</si>
  <si>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</si>
  <si>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</si>
  <si>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</si>
  <si>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</si>
  <si>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</si>
  <si>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</si>
  <si>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</si>
  <si>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</si>
  <si>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</si>
  <si>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</si>
  <si>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</si>
  <si>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</si>
  <si>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</si>
  <si>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</si>
  <si>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</si>
  <si>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</si>
  <si>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</si>
  <si>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</si>
  <si>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</si>
  <si>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</si>
  <si>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</si>
  <si>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</si>
  <si>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</si>
  <si>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</si>
  <si>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</si>
  <si>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</si>
  <si>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</si>
  <si>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</si>
  <si>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</si>
  <si>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</si>
  <si>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</si>
  <si>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</si>
  <si>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</si>
  <si>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</si>
  <si>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</si>
  <si>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</si>
  <si>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</si>
  <si>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</si>
  <si>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</si>
  <si>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</si>
  <si>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</si>
  <si>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</si>
  <si>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</si>
  <si>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</si>
  <si>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</si>
  <si>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</si>
  <si>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</si>
  <si>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</si>
  <si>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</si>
  <si>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</si>
  <si>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</si>
  <si>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</si>
  <si>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</si>
  <si>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</si>
  <si>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</si>
  <si>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</si>
  <si>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</si>
  <si>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</si>
  <si>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</si>
  <si>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</si>
  <si>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</si>
  <si>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</si>
  <si>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</si>
  <si>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</si>
  <si>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</si>
  <si>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</si>
  <si>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</si>
  <si>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</si>
  <si>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</si>
  <si>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</si>
  <si>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</si>
  <si>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</si>
  <si>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</si>
  <si>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</si>
  <si>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</si>
  <si>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</si>
  <si>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</si>
  <si>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</si>
  <si>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</si>
  <si>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</si>
  <si>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</si>
  <si>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</si>
  <si>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</si>
  <si>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</si>
  <si>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</si>
  <si>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</si>
  <si>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</si>
  <si>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</si>
  <si>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</si>
  <si>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</si>
  <si>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</si>
  <si>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</si>
  <si>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</si>
  <si>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</si>
  <si>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</si>
  <si>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</si>
  <si>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</si>
  <si>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</si>
  <si>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</si>
  <si>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</si>
  <si>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</si>
  <si>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</si>
  <si>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</si>
  <si>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</si>
  <si>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</si>
  <si>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</si>
  <si>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</si>
  <si>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</si>
  <si>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</si>
  <si>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</si>
  <si>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</si>
  <si>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</si>
  <si>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</si>
  <si>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</si>
  <si>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</si>
  <si>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</si>
  <si>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</si>
  <si>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</si>
  <si>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</si>
  <si>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</si>
  <si>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</si>
  <si>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</si>
  <si>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</si>
  <si>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</si>
  <si>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</si>
  <si>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</si>
  <si>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</si>
  <si>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</si>
  <si>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</si>
  <si>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</si>
  <si>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</si>
  <si>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</si>
  <si>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</si>
  <si>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</si>
  <si>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</si>
  <si>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</si>
  <si>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</si>
  <si>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</si>
  <si>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</si>
  <si>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</si>
  <si>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</si>
  <si>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</si>
  <si>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</si>
  <si>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</si>
  <si>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</si>
  <si>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</si>
  <si>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</si>
  <si>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</si>
  <si>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</si>
  <si>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</si>
  <si>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</si>
  <si>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</si>
  <si>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</si>
  <si>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</si>
  <si>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</si>
  <si>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</si>
  <si>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</si>
  <si>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</si>
  <si>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</si>
  <si>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</si>
  <si>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</si>
  <si>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</si>
  <si>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</si>
  <si>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</si>
  <si>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</si>
  <si>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</si>
  <si>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</si>
  <si>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</si>
  <si>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</si>
  <si>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</si>
  <si>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</si>
  <si>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</si>
  <si>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</si>
  <si>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</si>
  <si>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</si>
  <si>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</si>
  <si>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</si>
  <si>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</si>
  <si>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</si>
  <si>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</si>
  <si>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</si>
  <si>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</si>
  <si>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</si>
  <si>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</si>
  <si>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</si>
  <si>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</si>
  <si>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</si>
  <si>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</si>
  <si>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</si>
  <si>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</si>
  <si>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</si>
  <si>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</si>
  <si>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</si>
  <si>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</si>
  <si>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</si>
  <si>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</si>
  <si>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</si>
  <si>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</si>
  <si>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</si>
  <si>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</si>
  <si>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</si>
  <si>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</si>
  <si>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</si>
  <si>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</si>
  <si>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</si>
  <si>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</si>
  <si>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</si>
  <si>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</si>
  <si>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</si>
  <si>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</si>
  <si>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</si>
  <si>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</si>
  <si>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</si>
  <si>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</si>
  <si>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</si>
  <si>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</si>
  <si>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</si>
  <si>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</si>
  <si>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</si>
  <si>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</si>
  <si>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</si>
  <si>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</si>
  <si>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</si>
  <si>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</si>
  <si>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</si>
  <si>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</si>
  <si>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</si>
  <si>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</si>
  <si>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</si>
  <si>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</si>
  <si>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</si>
  <si>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</si>
  <si>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</si>
  <si>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</si>
  <si>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</si>
  <si>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</si>
  <si>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</si>
  <si>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</si>
  <si>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</si>
  <si>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</si>
  <si>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</si>
  <si>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</si>
  <si>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</si>
  <si>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</si>
  <si>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</si>
  <si>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</si>
  <si>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</si>
  <si>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</si>
  <si>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</si>
  <si>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</si>
  <si>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</si>
  <si>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</si>
  <si>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</si>
  <si>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</si>
  <si>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</si>
  <si>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</si>
  <si>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</si>
  <si>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</si>
  <si>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</si>
  <si>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</si>
  <si>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</si>
  <si>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</si>
  <si>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</si>
  <si>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</si>
  <si>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</si>
  <si>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</si>
  <si>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</si>
  <si>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</si>
  <si>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</si>
  <si>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</si>
  <si>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</si>
  <si>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</si>
  <si>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</si>
  <si>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</si>
  <si>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</si>
  <si>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</si>
  <si>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</si>
  <si>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</si>
  <si>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</si>
  <si>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</si>
  <si>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</si>
  <si>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</si>
  <si>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</si>
  <si>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</si>
  <si>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</si>
  <si>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</si>
  <si>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</si>
  <si>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</si>
  <si>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</si>
  <si>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</si>
  <si>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</si>
  <si>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</si>
  <si>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</si>
  <si>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</si>
  <si>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</si>
  <si>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</si>
  <si>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</si>
  <si>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</si>
  <si>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</si>
  <si>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</si>
  <si>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</si>
  <si>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</si>
  <si>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</si>
  <si>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</si>
  <si>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</si>
  <si>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</si>
  <si>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</si>
  <si>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</si>
  <si>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</si>
  <si>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</si>
  <si>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</si>
  <si>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</si>
  <si>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</si>
  <si>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</si>
  <si>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</si>
  <si>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</si>
  <si>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</si>
  <si>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</si>
  <si>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</si>
  <si>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</si>
  <si>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</si>
  <si>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</si>
  <si>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</si>
  <si>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</si>
  <si>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</si>
  <si>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</si>
  <si>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</si>
  <si>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</si>
  <si>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</si>
  <si>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</si>
  <si>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</si>
  <si>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</si>
  <si>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</si>
  <si>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</si>
  <si>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</si>
  <si>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</si>
  <si>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</si>
  <si>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</si>
  <si>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</si>
  <si>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</si>
  <si>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</si>
  <si>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</si>
  <si>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</si>
  <si>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</si>
  <si>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</si>
  <si>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</si>
  <si>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</si>
  <si>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</si>
  <si>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</si>
  <si>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</si>
  <si>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</si>
  <si>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</si>
  <si>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</si>
  <si>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</si>
  <si>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</si>
  <si>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</si>
  <si>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</si>
  <si>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</si>
  <si>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</si>
  <si>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</si>
  <si>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</si>
  <si>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</si>
  <si>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</si>
  <si>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</si>
  <si>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</si>
  <si>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</si>
  <si>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</si>
  <si>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</si>
  <si>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</si>
  <si>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</si>
  <si>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</si>
  <si>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</si>
  <si>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</si>
  <si>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</si>
  <si>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</si>
  <si>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</si>
  <si>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</si>
  <si>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</si>
  <si>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</si>
  <si>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</si>
  <si>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</si>
  <si>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</si>
  <si>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</si>
  <si>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</si>
  <si>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</si>
  <si>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</si>
  <si>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</si>
  <si>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</si>
  <si>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</si>
  <si>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</si>
  <si>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</si>
  <si>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</si>
  <si>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</si>
  <si>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</si>
  <si>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</si>
  <si>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</si>
  <si>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</si>
  <si>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</si>
  <si>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</si>
  <si>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</si>
  <si>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</si>
  <si>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</si>
  <si>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</si>
  <si>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</si>
  <si>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</si>
  <si>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</si>
  <si>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</si>
  <si>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</si>
  <si>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</si>
  <si>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</si>
  <si>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</si>
  <si>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</si>
  <si>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</si>
  <si>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</si>
  <si>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</si>
  <si>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</si>
  <si>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</si>
  <si>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</si>
  <si>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</si>
  <si>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</si>
  <si>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</si>
  <si>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</si>
  <si>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</si>
  <si>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</si>
  <si>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</si>
  <si>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</si>
  <si>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</si>
  <si>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</si>
  <si>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</si>
  <si>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</si>
  <si>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</si>
  <si>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</si>
  <si>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</si>
  <si>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</si>
  <si>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</si>
  <si>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</si>
  <si>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</si>
  <si>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</si>
  <si>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</si>
  <si>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</si>
  <si>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</si>
  <si>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</si>
  <si>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</si>
  <si>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</si>
  <si>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</si>
  <si>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</si>
  <si>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</si>
  <si>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</si>
  <si>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</si>
  <si>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</si>
  <si>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</si>
  <si>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</si>
  <si>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</si>
  <si>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</si>
  <si>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</si>
  <si>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</si>
  <si>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</si>
  <si>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</si>
  <si>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</si>
  <si>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</si>
  <si>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</si>
  <si>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</si>
  <si>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</si>
  <si>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</si>
  <si>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</si>
  <si>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</si>
  <si>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</si>
  <si>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</si>
  <si>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</si>
  <si>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</si>
  <si>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</si>
  <si>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</si>
  <si>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</si>
  <si>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</si>
  <si>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</si>
  <si>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</si>
  <si>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</si>
  <si>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</si>
  <si>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</si>
  <si>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</si>
  <si>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</si>
  <si>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</si>
  <si>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</si>
  <si>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</si>
  <si>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</si>
  <si>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</si>
  <si>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</si>
  <si>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</si>
  <si>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</si>
  <si>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</si>
  <si>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</si>
  <si>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</si>
  <si>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</si>
  <si>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</si>
  <si>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</si>
  <si>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</si>
  <si>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</si>
  <si>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</si>
  <si>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</si>
  <si>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</si>
  <si>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</si>
  <si>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</si>
  <si>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</si>
  <si>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</si>
  <si>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</si>
  <si>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</si>
  <si>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</si>
  <si>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</si>
  <si>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</si>
  <si>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</si>
  <si>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</si>
  <si>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</si>
  <si>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</si>
  <si>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</si>
  <si>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</si>
  <si>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</si>
  <si>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</si>
  <si>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</si>
  <si>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</si>
  <si>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</si>
  <si>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</si>
  <si>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</si>
  <si>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</si>
  <si>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</si>
  <si>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</si>
  <si>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</si>
  <si>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</si>
  <si>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</si>
  <si>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</si>
  <si>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</si>
  <si>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</si>
  <si>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</si>
  <si>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</si>
  <si>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</si>
  <si>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</si>
  <si>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</si>
  <si>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</si>
  <si>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</si>
  <si>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</si>
  <si>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</si>
  <si>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</si>
  <si>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</si>
  <si>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</si>
  <si>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</si>
  <si>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</si>
  <si>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</si>
  <si>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</si>
  <si>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</si>
  <si>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</si>
  <si>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</si>
  <si>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</si>
  <si>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</si>
  <si>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</si>
  <si>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</si>
  <si>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</si>
  <si>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</si>
  <si>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</si>
  <si>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</si>
  <si>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</si>
  <si>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</si>
  <si>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</si>
  <si>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</si>
  <si>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</si>
  <si>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</si>
  <si>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</si>
  <si>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</si>
  <si>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</si>
  <si>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</si>
  <si>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</si>
  <si>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</si>
  <si>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</si>
  <si>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</si>
  <si>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</si>
  <si>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</si>
  <si>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</si>
  <si>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</si>
  <si>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</si>
  <si>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</si>
  <si>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</si>
  <si>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</si>
  <si>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</si>
  <si>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</si>
  <si>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</si>
  <si>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</si>
  <si>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</si>
  <si>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</si>
  <si>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</si>
  <si>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</si>
  <si>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</si>
  <si>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</si>
  <si>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</si>
  <si>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</si>
  <si>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</si>
  <si>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</si>
  <si>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</si>
  <si>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</si>
  <si>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</si>
  <si>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</si>
  <si>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</si>
  <si>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</si>
  <si>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</si>
  <si>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</si>
  <si>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</si>
  <si>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</si>
  <si>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</si>
  <si>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</si>
  <si>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</si>
  <si>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</si>
  <si>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</si>
  <si>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</si>
  <si>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</si>
  <si>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</si>
  <si>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</si>
  <si>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</si>
  <si>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</si>
  <si>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</si>
  <si>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</si>
  <si>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</si>
  <si>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</si>
  <si>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</si>
  <si>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</si>
  <si>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</si>
  <si>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</si>
  <si>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</si>
  <si>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</si>
  <si>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</si>
  <si>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</si>
  <si>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</si>
  <si>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</si>
  <si>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</si>
  <si>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</si>
  <si>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</si>
  <si>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</si>
  <si>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</si>
  <si>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</si>
  <si>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</si>
  <si>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</si>
  <si>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</si>
  <si>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</si>
  <si>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</si>
  <si>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</si>
  <si>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</si>
  <si>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</si>
  <si>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</si>
  <si>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</si>
  <si>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</si>
  <si>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</si>
  <si>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</si>
  <si>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</si>
  <si>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</si>
  <si>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</si>
  <si>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</si>
  <si>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</si>
  <si>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</si>
  <si>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</si>
  <si>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</si>
  <si>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</si>
  <si>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</si>
  <si>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</si>
  <si>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</si>
  <si>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</si>
  <si>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</si>
  <si>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</si>
  <si>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</si>
  <si>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</si>
  <si>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</si>
  <si>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</si>
  <si>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</si>
  <si>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</si>
  <si>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</si>
  <si>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</si>
  <si>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</si>
  <si>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</si>
  <si>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</si>
  <si>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</si>
  <si>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</si>
  <si>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</si>
  <si>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</si>
  <si>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</si>
  <si>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</si>
  <si>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</si>
  <si>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</si>
  <si>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</si>
  <si>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</si>
  <si>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</si>
  <si>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</si>
  <si>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</si>
  <si>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</si>
  <si>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</si>
  <si>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</si>
  <si>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</si>
  <si>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</si>
  <si>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</si>
  <si>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</si>
  <si>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</si>
  <si>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</si>
  <si>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</si>
  <si>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</si>
  <si>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</si>
  <si>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</si>
  <si>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</si>
  <si>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</si>
  <si>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</si>
  <si>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</si>
  <si>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</si>
  <si>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</si>
  <si>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</si>
  <si>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</si>
  <si>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</si>
  <si>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</si>
  <si>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</si>
  <si>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</si>
  <si>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</si>
  <si>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</si>
  <si>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</si>
  <si>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</si>
  <si>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</si>
  <si>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</si>
  <si>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</si>
  <si>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</si>
  <si>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</si>
  <si>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</si>
  <si>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</si>
  <si>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</si>
  <si>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</si>
  <si>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</si>
  <si>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</si>
  <si>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</si>
  <si>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</si>
  <si>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</si>
  <si>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</si>
  <si>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</si>
  <si>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</si>
  <si>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</si>
  <si>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</si>
  <si>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</si>
  <si>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</si>
  <si>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</si>
  <si>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</si>
  <si>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</si>
  <si>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</si>
  <si>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</si>
  <si>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</si>
  <si>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</si>
  <si>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</si>
  <si>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</si>
  <si>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</si>
  <si>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</si>
  <si>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</si>
  <si>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</si>
  <si>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</si>
  <si>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</si>
  <si>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</si>
  <si>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</si>
  <si>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</si>
  <si>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</si>
  <si>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</si>
  <si>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</si>
  <si>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</si>
  <si>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</si>
  <si>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</si>
  <si>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</si>
  <si>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</si>
  <si>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</si>
  <si>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</si>
  <si>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</si>
  <si>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</si>
  <si>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</si>
  <si>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</si>
  <si>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</si>
  <si>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</si>
  <si>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</si>
  <si>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</si>
  <si>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</si>
  <si>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</si>
  <si>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</si>
  <si>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</si>
  <si>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</si>
  <si>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</si>
  <si>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</si>
  <si>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</si>
  <si>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</si>
  <si>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</si>
  <si>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</si>
  <si>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</si>
  <si>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</si>
  <si>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</si>
  <si>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</si>
  <si>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</si>
  <si>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</si>
  <si>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</si>
  <si>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</si>
  <si>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</si>
  <si>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</si>
  <si>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</si>
  <si>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</si>
  <si>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</si>
  <si>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</si>
  <si>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</si>
  <si>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</si>
  <si>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</si>
  <si>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</si>
  <si>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</si>
  <si>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</si>
  <si>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</si>
  <si>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</si>
  <si>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</si>
  <si>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</si>
  <si>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</si>
  <si>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</si>
  <si>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</si>
  <si>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</si>
  <si>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</si>
  <si>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</si>
  <si>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</si>
  <si>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</si>
  <si>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</si>
  <si>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</si>
  <si>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</si>
  <si>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</si>
  <si>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</si>
  <si>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</si>
  <si>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</si>
  <si>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</si>
  <si>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</si>
  <si>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</si>
  <si>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</si>
  <si>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</si>
  <si>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</si>
  <si>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</si>
  <si>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</si>
  <si>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</si>
  <si>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</si>
  <si>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</si>
  <si>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</si>
  <si>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</si>
  <si>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</si>
  <si>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</si>
  <si>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</si>
  <si>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</si>
  <si>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</si>
  <si>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</si>
  <si>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</si>
  <si>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</si>
  <si>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</si>
  <si>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</si>
  <si>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</si>
  <si>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</si>
  <si>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</si>
  <si>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</si>
  <si>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</si>
  <si>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</si>
  <si>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</si>
  <si>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</si>
  <si>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</si>
  <si>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</si>
  <si>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</si>
  <si>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</si>
  <si>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</si>
  <si>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</si>
  <si>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</si>
  <si>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</si>
  <si>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</si>
  <si>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</si>
  <si>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</si>
  <si>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</si>
  <si>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</si>
  <si>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</si>
  <si>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</si>
  <si>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</si>
  <si>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</si>
  <si>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</si>
  <si>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</si>
  <si>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</si>
  <si>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</si>
  <si>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</si>
  <si>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</si>
  <si>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</si>
  <si>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</si>
  <si>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</si>
  <si>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</si>
  <si>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</si>
  <si>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</si>
  <si>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</si>
  <si>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</si>
  <si>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</si>
  <si>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</si>
  <si>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</si>
  <si>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</si>
  <si>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</si>
  <si>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</si>
  <si>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</si>
  <si>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</si>
  <si>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</si>
  <si>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</si>
  <si>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</si>
  <si>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</si>
  <si>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</si>
  <si>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</si>
  <si>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</si>
  <si>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</si>
  <si>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</si>
  <si>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</si>
  <si>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</si>
  <si>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</si>
  <si>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</si>
  <si>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</si>
  <si>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</si>
  <si>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</si>
  <si>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</si>
  <si>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</si>
  <si>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</si>
  <si>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</si>
  <si>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</si>
  <si>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</si>
  <si>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</si>
  <si>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</si>
  <si>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</si>
  <si>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</si>
  <si>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</si>
  <si>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</si>
  <si>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</si>
  <si>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</si>
  <si>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</si>
  <si>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</si>
  <si>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</si>
  <si>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</si>
  <si>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</si>
  <si>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</si>
  <si>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</si>
  <si>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</si>
  <si>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</si>
  <si>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</si>
  <si>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</si>
  <si>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</si>
  <si>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</si>
  <si>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</si>
  <si>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</si>
  <si>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</si>
  <si>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</si>
  <si>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</si>
  <si>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</si>
  <si>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</si>
  <si>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</si>
  <si>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</si>
  <si>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</si>
  <si>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</si>
  <si>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</si>
  <si>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</si>
  <si>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</si>
  <si>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</si>
  <si>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</si>
  <si>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</si>
  <si>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</si>
  <si>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</si>
  <si>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</si>
  <si>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</si>
  <si>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</si>
  <si>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</si>
  <si>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</si>
  <si>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</si>
  <si>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</si>
  <si>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</si>
  <si>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</si>
  <si>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</si>
  <si>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</si>
  <si>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</si>
  <si>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</si>
  <si>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</si>
  <si>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</si>
  <si>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</si>
  <si>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</si>
  <si>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</si>
  <si>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</si>
  <si>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</si>
  <si>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</si>
  <si>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</si>
  <si>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</si>
  <si>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</si>
  <si>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</si>
  <si>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</si>
  <si>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</si>
  <si>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</si>
  <si>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</si>
  <si>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</si>
  <si>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</si>
  <si>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</si>
  <si>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</si>
  <si>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</si>
  <si>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</si>
  <si>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</si>
  <si>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</si>
  <si>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</si>
  <si>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</si>
  <si>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</si>
  <si>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</si>
  <si>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</si>
  <si>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</si>
  <si>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</si>
  <si>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</si>
  <si>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</si>
  <si>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</si>
  <si>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</si>
  <si>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</si>
  <si>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</si>
  <si>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</si>
  <si>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</si>
  <si>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</si>
  <si>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</si>
  <si>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</si>
  <si>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</si>
  <si>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</si>
  <si>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</si>
  <si>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</si>
  <si>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</si>
  <si>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</si>
  <si>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</si>
  <si>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</si>
  <si>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</si>
  <si>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</si>
  <si>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</si>
  <si>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</si>
  <si>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</si>
  <si>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</si>
  <si>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</si>
  <si>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</si>
  <si>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</si>
  <si>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</si>
  <si>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</si>
  <si>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</si>
  <si>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</si>
  <si>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</si>
  <si>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</si>
  <si>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</si>
  <si>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</si>
  <si>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</si>
  <si>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</si>
  <si>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</si>
  <si>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</si>
  <si>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</si>
  <si>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</si>
  <si>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</si>
  <si>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</si>
  <si>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</si>
  <si>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</si>
  <si>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</si>
  <si>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</si>
  <si>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</si>
  <si>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</si>
  <si>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</si>
  <si>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</si>
  <si>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</si>
  <si>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</si>
  <si>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</si>
  <si>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</si>
  <si>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</si>
  <si>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</si>
  <si>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</si>
  <si>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</si>
  <si>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</si>
  <si>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</si>
  <si>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</si>
  <si>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</si>
  <si>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</si>
  <si>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</si>
  <si>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</si>
  <si>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</si>
  <si>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</si>
  <si>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</si>
  <si>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</si>
  <si>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</si>
  <si>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</si>
  <si>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</si>
  <si>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</si>
  <si>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</si>
  <si>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</si>
  <si>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</si>
  <si>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</si>
  <si>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</si>
  <si>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</si>
  <si>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</si>
  <si>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</si>
  <si>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</si>
  <si>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</si>
  <si>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</si>
  <si>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</si>
  <si>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</si>
  <si>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</si>
  <si>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</si>
  <si>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</si>
  <si>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</si>
  <si>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</si>
  <si>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</si>
  <si>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</si>
  <si>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</si>
  <si>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</si>
  <si>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</si>
  <si>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</si>
  <si>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</si>
  <si>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</si>
  <si>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</si>
  <si>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</si>
  <si>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</si>
  <si>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</si>
  <si>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</si>
  <si>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</si>
  <si>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</si>
  <si>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</si>
  <si>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</si>
  <si>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</si>
  <si>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</si>
  <si>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</si>
  <si>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</si>
  <si>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</si>
  <si>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</si>
  <si>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</si>
  <si>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</si>
  <si>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</si>
  <si>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</si>
  <si>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</si>
  <si>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</si>
  <si>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</si>
  <si>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</si>
  <si>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</si>
  <si>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</si>
  <si>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</si>
  <si>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</si>
  <si>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</si>
  <si>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</si>
  <si>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</si>
  <si>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</si>
  <si>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</si>
  <si>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</si>
  <si>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</si>
  <si>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</si>
  <si>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</si>
  <si>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</si>
  <si>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</si>
  <si>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</si>
  <si>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</si>
  <si>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</si>
  <si>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</si>
  <si>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</si>
  <si>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</si>
  <si>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</si>
  <si>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</si>
  <si>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</si>
  <si>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</si>
  <si>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</si>
  <si>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</si>
  <si>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</si>
  <si>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</si>
  <si>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</si>
  <si>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</si>
  <si>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</si>
  <si>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</si>
  <si>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</si>
  <si>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</si>
  <si>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</si>
  <si>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</si>
  <si>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</si>
  <si>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</si>
  <si>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</si>
  <si>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</si>
  <si>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</si>
  <si>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</si>
  <si>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</si>
  <si>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</si>
  <si>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</si>
  <si>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</si>
  <si>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</si>
  <si>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</si>
  <si>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</si>
  <si>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</si>
  <si>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</si>
  <si>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</si>
  <si>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</si>
  <si>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</si>
  <si>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</si>
  <si>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</si>
  <si>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</si>
  <si>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</si>
  <si>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</si>
  <si>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</si>
  <si>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</si>
  <si>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</si>
  <si>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</si>
  <si>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</si>
  <si>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</si>
  <si>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</si>
  <si>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</si>
  <si>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</si>
  <si>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</si>
  <si>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</si>
  <si>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</si>
  <si>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</si>
  <si>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</si>
  <si>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</si>
  <si>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</si>
  <si>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</si>
  <si>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</si>
  <si>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</si>
  <si>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</si>
  <si>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</si>
  <si>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</si>
  <si>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</si>
  <si>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</si>
  <si>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</si>
  <si>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</si>
  <si>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</si>
  <si>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</si>
  <si>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</si>
  <si>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</si>
  <si>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</si>
  <si>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</si>
  <si>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</si>
  <si>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</si>
  <si>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</si>
  <si>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</si>
  <si>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</si>
  <si>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</si>
  <si>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</si>
  <si>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</si>
  <si>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</si>
  <si>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</si>
  <si>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</si>
  <si>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</si>
  <si>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</si>
  <si>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</si>
  <si>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</si>
  <si>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</si>
  <si>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</si>
  <si>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</si>
  <si>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</si>
  <si>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</si>
  <si>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</si>
  <si>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</si>
  <si>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</si>
  <si>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</si>
  <si>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</si>
  <si>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</si>
  <si>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</si>
  <si>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</si>
  <si>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</si>
  <si>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</si>
  <si>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</si>
  <si>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</si>
  <si>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</si>
  <si>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</si>
  <si>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</si>
  <si>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</si>
  <si>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</si>
  <si>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</si>
  <si>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</si>
  <si>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</si>
  <si>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</si>
  <si>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</si>
  <si>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</si>
  <si>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</si>
  <si>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</si>
  <si>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</si>
  <si>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</si>
  <si>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</si>
  <si>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</si>
  <si>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</si>
  <si>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</si>
  <si>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</si>
  <si>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</si>
  <si>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</si>
  <si>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</si>
  <si>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</si>
  <si>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</si>
  <si>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</si>
  <si>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</si>
  <si>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</si>
  <si>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</si>
  <si>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</si>
  <si>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</si>
  <si>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</si>
  <si>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</si>
  <si>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</si>
  <si>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</si>
  <si>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</si>
  <si>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</si>
  <si>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</si>
  <si>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</si>
  <si>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</si>
  <si>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</si>
  <si>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</si>
  <si>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</si>
  <si>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</si>
  <si>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</si>
  <si>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</si>
  <si>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</si>
  <si>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</si>
  <si>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</si>
  <si>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</si>
  <si>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</si>
  <si>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</si>
  <si>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</si>
  <si>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</si>
  <si>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</si>
  <si>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</si>
  <si>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</si>
  <si>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</si>
  <si>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</si>
  <si>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</si>
  <si>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</si>
  <si>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</si>
  <si>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</si>
  <si>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</si>
  <si>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</si>
  <si>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</si>
  <si>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</si>
  <si>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</si>
  <si>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</si>
  <si>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</si>
  <si>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</si>
  <si>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</si>
  <si>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</si>
  <si>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</si>
  <si>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</si>
  <si>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</si>
  <si>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</si>
  <si>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</si>
  <si>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</si>
  <si>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</si>
  <si>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</si>
  <si>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</si>
  <si>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</si>
  <si>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</si>
  <si>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</si>
  <si>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</si>
  <si>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</si>
  <si>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</si>
  <si>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</si>
  <si>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</si>
  <si>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</si>
  <si>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</si>
  <si>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</si>
  <si>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</si>
  <si>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</si>
  <si>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</si>
  <si>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</si>
  <si>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</si>
  <si>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</si>
  <si>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</si>
  <si>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</si>
  <si>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</si>
  <si>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</si>
  <si>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</si>
  <si>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</si>
  <si>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</si>
  <si>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</si>
  <si>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</si>
  <si>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</si>
  <si>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</si>
  <si>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</si>
  <si>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</si>
  <si>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</si>
  <si>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</si>
  <si>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</si>
  <si>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</si>
  <si>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</si>
  <si>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</si>
  <si>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</si>
  <si>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</si>
  <si>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</si>
  <si>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</si>
  <si>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</si>
  <si>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</si>
  <si>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</si>
  <si>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</si>
  <si>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</si>
  <si>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</si>
  <si>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</si>
  <si>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</si>
  <si>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</si>
  <si>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</si>
  <si>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</si>
  <si>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</si>
  <si>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</si>
  <si>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</si>
  <si>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</si>
  <si>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</si>
  <si>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</si>
  <si>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</si>
  <si>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</si>
  <si>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</si>
  <si>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</si>
  <si>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</si>
  <si>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</si>
  <si>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</si>
  <si>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</si>
  <si>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</si>
  <si>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</si>
  <si>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</si>
  <si>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</si>
  <si>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</si>
  <si>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</si>
  <si>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</si>
  <si>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</si>
  <si>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</si>
  <si>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</si>
  <si>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</si>
  <si>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</si>
  <si>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</si>
  <si>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</si>
  <si>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</si>
  <si>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</si>
  <si>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</si>
  <si>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</si>
  <si>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</si>
  <si>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</si>
  <si>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</si>
  <si>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</si>
  <si>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</si>
  <si>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</si>
  <si>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</si>
  <si>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</si>
  <si>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</si>
  <si>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</si>
  <si>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</si>
  <si>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</si>
  <si>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</si>
  <si>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</si>
  <si>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</si>
  <si>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</si>
  <si>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</si>
  <si>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</si>
  <si>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</si>
  <si>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</si>
  <si>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</si>
  <si>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</si>
  <si>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</si>
  <si>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</si>
  <si>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</si>
  <si>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</si>
  <si>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</si>
  <si>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</si>
  <si>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</si>
  <si>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</si>
  <si>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</si>
  <si>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</si>
  <si>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</si>
  <si>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</si>
  <si>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</si>
  <si>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</si>
  <si>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</si>
  <si>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</si>
  <si>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</si>
  <si>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</si>
  <si>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</si>
  <si>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</si>
  <si>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</si>
  <si>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</si>
  <si>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</si>
  <si>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</si>
  <si>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</si>
  <si>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</si>
  <si>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</si>
  <si>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</si>
  <si>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</si>
  <si>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</si>
  <si>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</si>
  <si>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</si>
  <si>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</si>
  <si>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</si>
  <si>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</si>
  <si>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</si>
  <si>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</si>
  <si>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</si>
  <si>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</si>
  <si>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</si>
  <si>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</si>
  <si>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</si>
  <si>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</si>
  <si>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</si>
  <si>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</si>
  <si>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</si>
  <si>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</si>
  <si>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</si>
  <si>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</si>
  <si>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</si>
  <si>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</si>
  <si>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</si>
  <si>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</si>
  <si>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</si>
  <si>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</si>
  <si>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</si>
  <si>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</si>
  <si>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</si>
  <si>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</si>
  <si>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</si>
  <si>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</si>
  <si>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</si>
  <si>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</si>
  <si>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</si>
  <si>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</si>
  <si>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</si>
  <si>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</si>
  <si>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</si>
  <si>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</si>
  <si>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</si>
  <si>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</si>
  <si>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</si>
  <si>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</si>
  <si>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</si>
  <si>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</si>
  <si>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</si>
  <si>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</si>
  <si>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</si>
  <si>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</si>
  <si>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</si>
  <si>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</si>
  <si>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</si>
  <si>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</si>
  <si>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</si>
  <si>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</si>
  <si>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</si>
  <si>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</si>
  <si>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</si>
  <si>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</si>
  <si>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</si>
  <si>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</si>
  <si>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</si>
  <si>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</si>
  <si>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</si>
  <si>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</si>
  <si>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</si>
  <si>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</si>
  <si>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</si>
  <si>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</si>
  <si>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</si>
  <si>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</si>
  <si>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</si>
  <si>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</si>
  <si>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</si>
  <si>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</si>
  <si>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</si>
  <si>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</si>
  <si>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</si>
  <si>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</si>
  <si>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</si>
  <si>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</si>
  <si>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</si>
  <si>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</si>
  <si>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</si>
  <si>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</si>
  <si>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</si>
  <si>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</si>
  <si>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</si>
  <si>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</si>
  <si>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</si>
  <si>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</si>
  <si>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</si>
  <si>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</si>
  <si>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</si>
  <si>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</si>
  <si>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</si>
  <si>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</si>
  <si>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</si>
  <si>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</si>
  <si>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</si>
  <si>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</si>
  <si>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</si>
  <si>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</si>
  <si>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</si>
  <si>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</si>
  <si>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</si>
  <si>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</si>
  <si>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</si>
  <si>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</si>
  <si>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</si>
  <si>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</si>
  <si>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</si>
  <si>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</si>
  <si>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</si>
  <si>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</si>
  <si>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</si>
  <si>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</si>
  <si>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</si>
  <si>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</si>
  <si>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</si>
  <si>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</si>
  <si>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</si>
  <si>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</si>
  <si>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</si>
  <si>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</si>
  <si>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</si>
  <si>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</si>
  <si>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</si>
  <si>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</si>
  <si>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</si>
  <si>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</si>
  <si>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</si>
  <si>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</si>
  <si>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</si>
  <si>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</si>
  <si>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</si>
  <si>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</si>
  <si>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</si>
  <si>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</si>
  <si>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</si>
  <si>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</si>
  <si>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</si>
  <si>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</si>
  <si>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</si>
  <si>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</si>
  <si>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</si>
  <si>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</si>
  <si>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</si>
  <si>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</si>
  <si>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</si>
  <si>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</si>
  <si>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</si>
  <si>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</si>
  <si>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</si>
  <si>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</si>
  <si>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</si>
  <si>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</si>
  <si>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</si>
  <si>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</si>
  <si>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</si>
  <si>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</si>
  <si>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</si>
  <si>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</si>
  <si>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</si>
  <si>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</si>
  <si>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</si>
  <si>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</si>
  <si>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</si>
  <si>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</si>
  <si>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</si>
  <si>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</si>
  <si>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</si>
  <si>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</si>
  <si>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</si>
  <si>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</si>
  <si>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</si>
  <si>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</si>
  <si>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</si>
  <si>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</si>
  <si>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</si>
  <si>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</si>
  <si>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</si>
  <si>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</si>
  <si>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</si>
  <si>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</si>
  <si>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</si>
  <si>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</si>
  <si>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</si>
  <si>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</si>
  <si>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</si>
  <si>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</si>
  <si>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</si>
  <si>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</si>
  <si>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</si>
  <si>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</si>
  <si>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</si>
  <si>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</si>
  <si>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</si>
  <si>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</si>
  <si>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</si>
  <si>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</si>
  <si>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</si>
  <si>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</si>
  <si>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</si>
  <si>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</si>
  <si>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</si>
  <si>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</si>
  <si>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</si>
  <si>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</si>
  <si>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</si>
  <si>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</si>
  <si>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</si>
  <si>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</si>
  <si>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</si>
  <si>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</si>
  <si>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</si>
  <si>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</si>
  <si>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</si>
  <si>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</si>
  <si>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</si>
  <si>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</si>
  <si>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</si>
  <si>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</si>
  <si>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</si>
  <si>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</si>
  <si>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</si>
  <si>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</si>
  <si>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</si>
  <si>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</si>
  <si>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</si>
  <si>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</si>
  <si>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</si>
  <si>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</si>
  <si>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</si>
  <si>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</si>
  <si>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</si>
  <si>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</si>
  <si>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</si>
  <si>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</si>
  <si>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</si>
  <si>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</si>
  <si>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</si>
  <si>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</si>
  <si>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</si>
  <si>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</si>
  <si>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</si>
  <si>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</si>
  <si>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</si>
  <si>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</si>
  <si>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</si>
  <si>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</si>
  <si>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</si>
  <si>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</si>
  <si>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</si>
  <si>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</si>
  <si>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</si>
  <si>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</si>
  <si>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</si>
  <si>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</si>
  <si>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</si>
  <si>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</si>
  <si>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</si>
  <si>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</si>
  <si>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</si>
  <si>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</si>
  <si>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</si>
  <si>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</si>
  <si>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</si>
  <si>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</si>
  <si>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</si>
  <si>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</si>
  <si>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</si>
  <si>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</si>
  <si>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</si>
  <si>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</si>
  <si>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</si>
  <si>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</si>
  <si>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</si>
  <si>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</si>
  <si>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</si>
  <si>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</si>
  <si>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</si>
  <si>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</si>
  <si>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</si>
  <si>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</si>
  <si>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</si>
  <si>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</si>
  <si>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</si>
  <si>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</si>
  <si>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</si>
  <si>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</si>
  <si>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</si>
  <si>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</si>
  <si>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</si>
  <si>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</si>
  <si>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</si>
  <si>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</si>
  <si>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</si>
  <si>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</si>
  <si>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</si>
  <si>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</si>
  <si>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</si>
  <si>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</si>
  <si>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</si>
  <si>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</si>
  <si>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</si>
  <si>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</si>
  <si>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</si>
  <si>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</si>
  <si>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</si>
  <si>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</si>
  <si>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</si>
  <si>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</si>
  <si>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</si>
  <si>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</si>
  <si>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</si>
  <si>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</si>
  <si>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</si>
  <si>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</si>
  <si>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</si>
  <si>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</si>
  <si>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</si>
  <si>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</si>
  <si>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</si>
  <si>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</si>
  <si>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</si>
  <si>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</si>
  <si>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</si>
  <si>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</si>
  <si>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</si>
  <si>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</si>
  <si>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</si>
  <si>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</si>
  <si>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</si>
  <si>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</si>
  <si>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</si>
  <si>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</si>
  <si>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</si>
  <si>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</si>
  <si>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</si>
  <si>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</si>
  <si>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</si>
  <si>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</si>
  <si>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</si>
  <si>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</si>
  <si>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</si>
  <si>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</si>
  <si>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</si>
  <si>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</si>
  <si>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</si>
  <si>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</si>
  <si>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</si>
  <si>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</si>
  <si>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</si>
  <si>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</si>
  <si>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</si>
  <si>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</si>
  <si>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</si>
  <si>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</si>
  <si>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</si>
  <si>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</si>
  <si>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</si>
  <si>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</si>
  <si>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</si>
  <si>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</si>
  <si>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</si>
  <si>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</si>
  <si>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</si>
  <si>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</si>
  <si>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</si>
  <si>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</si>
  <si>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</si>
  <si>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</si>
  <si>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</si>
  <si>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</si>
  <si>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</si>
  <si>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</si>
  <si>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</si>
  <si>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</si>
  <si>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</si>
  <si>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</si>
  <si>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</si>
  <si>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</si>
  <si>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</si>
  <si>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</si>
  <si>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</si>
  <si>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</si>
  <si>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</si>
  <si>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</si>
  <si>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</si>
  <si>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</si>
  <si>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</si>
  <si>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</si>
  <si>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</si>
  <si>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</si>
  <si>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</si>
  <si>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</si>
  <si>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</si>
  <si>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</si>
  <si>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</si>
  <si>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</si>
  <si>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</si>
  <si>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</si>
  <si>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</si>
  <si>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</si>
  <si>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</si>
  <si>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</si>
  <si>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</si>
  <si>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</si>
  <si>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</si>
  <si>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</si>
  <si>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</si>
  <si>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</si>
  <si>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</si>
  <si>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</si>
  <si>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</si>
  <si>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</si>
  <si>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</si>
  <si>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</si>
  <si>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</si>
  <si>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</si>
  <si>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</si>
  <si>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</si>
  <si>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</si>
  <si>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</si>
  <si>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</si>
  <si>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</si>
  <si>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</si>
  <si>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</si>
  <si>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</si>
  <si>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</si>
  <si>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</si>
  <si>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</si>
  <si>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</si>
  <si>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</si>
  <si>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</si>
  <si>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</si>
  <si>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</si>
  <si>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</si>
  <si>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</si>
  <si>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</si>
  <si>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</si>
  <si>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</si>
  <si>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</si>
  <si>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</si>
  <si>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</si>
  <si>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</si>
  <si>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</si>
  <si>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</si>
  <si>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</si>
  <si>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</si>
  <si>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</si>
  <si>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</si>
  <si>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</si>
  <si>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</si>
  <si>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</si>
  <si>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</si>
  <si>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</si>
  <si>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</si>
  <si>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</si>
  <si>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</si>
  <si>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</si>
  <si>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</si>
  <si>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</si>
  <si>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</si>
  <si>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</si>
  <si>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</si>
  <si>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</si>
  <si>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</si>
  <si>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</si>
  <si>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</si>
  <si>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</si>
  <si>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</si>
  <si>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</si>
  <si>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</si>
  <si>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</si>
  <si>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</si>
  <si>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</si>
  <si>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</si>
  <si>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</si>
  <si>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</si>
  <si>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</si>
  <si>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</si>
  <si>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</si>
  <si>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</si>
  <si>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</si>
  <si>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</si>
  <si>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</si>
  <si>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</si>
  <si>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</si>
  <si>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</si>
  <si>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</si>
  <si>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</si>
  <si>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</si>
  <si>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</si>
  <si>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</si>
  <si>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</si>
  <si>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</si>
  <si>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</si>
  <si>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</si>
  <si>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</si>
  <si>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</si>
  <si>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</si>
  <si>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</si>
  <si>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</si>
  <si>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</si>
  <si>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</si>
  <si>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</si>
  <si>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</si>
  <si>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</si>
  <si>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</si>
  <si>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</si>
  <si>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</si>
  <si>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</si>
  <si>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</si>
  <si>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</si>
  <si>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</si>
  <si>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</si>
  <si>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</si>
  <si>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</si>
  <si>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</si>
  <si>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</si>
  <si>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</si>
  <si>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</si>
  <si>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</si>
  <si>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</si>
  <si>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</si>
  <si>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</si>
  <si>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</si>
  <si>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</si>
  <si>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</si>
  <si>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</si>
  <si>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</si>
  <si>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</si>
  <si>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</si>
  <si>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</si>
  <si>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</si>
  <si>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</si>
  <si>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</si>
  <si>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</si>
  <si>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</si>
  <si>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</si>
  <si>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</si>
  <si>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</si>
  <si>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</si>
  <si>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</si>
  <si>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</si>
  <si>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</si>
  <si>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</si>
  <si>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</si>
  <si>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</si>
  <si>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</si>
  <si>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</si>
  <si>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</si>
  <si>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</si>
  <si>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</si>
  <si>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</si>
  <si>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</si>
  <si>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</si>
  <si>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</si>
  <si>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</si>
  <si>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</si>
  <si>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</si>
  <si>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</si>
  <si>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</si>
  <si>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</si>
  <si>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</si>
  <si>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</si>
  <si>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</si>
  <si>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</si>
  <si>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</si>
  <si>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</si>
  <si>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</si>
  <si>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</si>
  <si>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</si>
  <si>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</si>
  <si>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</si>
  <si>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</si>
  <si>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</si>
  <si>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</si>
  <si>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</si>
  <si>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</si>
  <si>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</si>
  <si>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</si>
  <si>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</si>
  <si>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</si>
  <si>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</si>
  <si>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</si>
  <si>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</si>
  <si>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</si>
  <si>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</si>
  <si>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</si>
  <si>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</si>
  <si>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</si>
  <si>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</si>
  <si>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</si>
  <si>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</si>
  <si>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</si>
  <si>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</si>
  <si>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</si>
  <si>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</si>
  <si>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</si>
  <si>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</si>
  <si>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</si>
  <si>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</si>
  <si>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</si>
  <si>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</si>
  <si>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</si>
  <si>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</si>
  <si>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</si>
  <si>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</si>
  <si>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</si>
  <si>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</si>
  <si>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</si>
  <si>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</si>
  <si>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</si>
  <si>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</si>
  <si>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</si>
  <si>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</si>
  <si>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</si>
  <si>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</si>
  <si>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</si>
  <si>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</si>
  <si>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</si>
  <si>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</si>
  <si>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</si>
  <si>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</si>
  <si>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</si>
  <si>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</si>
  <si>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</si>
  <si>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</si>
  <si>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</si>
  <si>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</si>
  <si>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</si>
  <si>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</si>
  <si>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</si>
  <si>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</si>
  <si>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</si>
  <si>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</si>
  <si>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</si>
  <si>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</si>
  <si>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</si>
  <si>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</si>
  <si>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</si>
  <si>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</si>
  <si>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</si>
  <si>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</si>
  <si>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</si>
  <si>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</si>
  <si>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</si>
  <si>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</si>
  <si>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</si>
  <si>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</si>
  <si>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</si>
  <si>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</si>
  <si>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</si>
  <si>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</si>
  <si>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</si>
  <si>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</si>
  <si>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</si>
  <si>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</si>
  <si>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</si>
  <si>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</si>
  <si>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</si>
  <si>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</si>
  <si>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</si>
  <si>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</si>
  <si>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</si>
  <si>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</si>
  <si>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</si>
  <si>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</si>
  <si>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</si>
  <si>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</si>
  <si>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</si>
  <si>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</si>
  <si>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</si>
  <si>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</si>
  <si>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</si>
  <si>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</si>
  <si>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</si>
  <si>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</si>
  <si>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</si>
  <si>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</si>
  <si>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</si>
  <si>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</si>
  <si>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</si>
  <si>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</si>
  <si>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</si>
  <si>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</si>
  <si>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</si>
  <si>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</si>
  <si>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</si>
  <si>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</si>
  <si>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</si>
  <si>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</si>
  <si>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</si>
  <si>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</si>
  <si>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</si>
  <si>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</si>
  <si>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</si>
  <si>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</si>
  <si>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</si>
  <si>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</si>
  <si>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</si>
  <si>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</si>
  <si>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</si>
  <si>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</si>
  <si>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</si>
  <si>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</si>
  <si>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</si>
  <si>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</si>
  <si>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</si>
  <si>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</si>
  <si>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</si>
  <si>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</si>
  <si>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</si>
  <si>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</si>
  <si>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</si>
  <si>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</si>
  <si>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</si>
  <si>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</si>
  <si>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</si>
  <si>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</si>
  <si>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</si>
  <si>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</si>
  <si>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</si>
  <si>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</si>
  <si>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</si>
  <si>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</si>
  <si>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</si>
  <si>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</si>
  <si>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</si>
  <si>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</si>
  <si>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</si>
  <si>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</si>
  <si>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</si>
  <si>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</si>
  <si>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</si>
  <si>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</si>
  <si>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</si>
  <si>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</si>
  <si>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</si>
  <si>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</si>
  <si>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</si>
  <si>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</si>
  <si>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</si>
  <si>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</si>
  <si>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</si>
  <si>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</si>
  <si>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</si>
  <si>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</si>
  <si>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</si>
  <si>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</si>
  <si>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</si>
  <si>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</si>
  <si>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</si>
  <si>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</si>
  <si>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</si>
  <si>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</si>
  <si>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</si>
  <si>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</si>
  <si>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</si>
  <si>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</si>
  <si>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</si>
  <si>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</si>
  <si>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</si>
  <si>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</si>
  <si>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</si>
  <si>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</si>
  <si>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</si>
  <si>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</si>
  <si>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</si>
  <si>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</si>
  <si>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</si>
  <si>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</si>
  <si>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</si>
  <si>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</si>
  <si>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</si>
  <si>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</si>
  <si>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</si>
  <si>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</si>
  <si>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</si>
  <si>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</si>
  <si>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</si>
  <si>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</si>
  <si>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</si>
  <si>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</si>
  <si>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</si>
  <si>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</si>
  <si>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</si>
  <si>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</si>
  <si>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</si>
  <si>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</si>
  <si>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</si>
  <si>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</si>
  <si>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</si>
  <si>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</si>
  <si>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</si>
  <si>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</si>
  <si>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</si>
  <si>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</si>
  <si>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</si>
  <si>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</si>
  <si>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</si>
  <si>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</si>
  <si>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</si>
  <si>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</si>
  <si>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</si>
  <si>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</si>
  <si>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</si>
  <si>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</si>
  <si>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</si>
  <si>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</si>
  <si>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</si>
  <si>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</si>
  <si>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</si>
  <si>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</si>
  <si>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</si>
  <si>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</si>
  <si>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</si>
  <si>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</si>
  <si>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</si>
  <si>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</si>
  <si>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</si>
  <si>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</si>
  <si>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</si>
  <si>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</si>
  <si>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</si>
  <si>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</si>
  <si>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</si>
  <si>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</si>
  <si>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</si>
  <si>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</si>
  <si>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</si>
  <si>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</si>
  <si>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</si>
  <si>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</si>
  <si>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</si>
  <si>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</si>
  <si>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</si>
  <si>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</si>
  <si>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</si>
  <si>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</si>
  <si>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</si>
  <si>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</si>
  <si>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</si>
  <si>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</si>
  <si>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</si>
  <si>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</si>
  <si>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</si>
  <si>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</si>
  <si>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</si>
  <si>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</si>
  <si>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</si>
  <si>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</si>
  <si>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</si>
  <si>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</si>
  <si>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</si>
  <si>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</si>
  <si>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</si>
  <si>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</si>
  <si>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</si>
  <si>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</si>
  <si>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</si>
  <si>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</si>
  <si>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</si>
  <si>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</si>
  <si>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</si>
  <si>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</si>
  <si>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</si>
  <si>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</si>
  <si>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</si>
  <si>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</si>
  <si>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</si>
  <si>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</si>
  <si>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</si>
  <si>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</si>
  <si>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</si>
  <si>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</si>
  <si>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</si>
  <si>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</si>
  <si>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</si>
  <si>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</si>
  <si>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</si>
  <si>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</si>
  <si>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</si>
  <si>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</si>
  <si>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</si>
  <si>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</si>
  <si>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</si>
  <si>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</si>
  <si>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</si>
  <si>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</si>
  <si>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</si>
  <si>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</si>
  <si>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</si>
  <si>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</si>
  <si>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</si>
  <si>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</si>
  <si>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</si>
  <si>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</si>
  <si>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</si>
  <si>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</si>
  <si>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</si>
  <si>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</si>
  <si>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</si>
  <si>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</si>
  <si>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</si>
  <si>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</si>
  <si>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</si>
  <si>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</si>
  <si>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</si>
  <si>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</si>
  <si>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</si>
  <si>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</si>
  <si>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</si>
  <si>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</si>
  <si>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</si>
  <si>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</si>
  <si>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</si>
  <si>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</si>
  <si>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</si>
  <si>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</si>
  <si>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</si>
  <si>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</si>
  <si>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</si>
  <si>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</si>
  <si>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</si>
  <si>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</si>
  <si>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</si>
  <si>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</si>
  <si>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</si>
  <si>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</si>
  <si>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</si>
  <si>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</si>
  <si>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</si>
  <si>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</si>
  <si>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</si>
  <si>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</si>
  <si>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</si>
  <si>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</si>
  <si>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</si>
  <si>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</si>
  <si>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</si>
  <si>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</si>
  <si>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</si>
  <si>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</si>
  <si>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</si>
  <si>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</si>
  <si>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</si>
  <si>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</si>
  <si>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</si>
  <si>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</si>
  <si>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</si>
  <si>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</si>
  <si>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</si>
  <si>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</si>
  <si>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</si>
  <si>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</si>
  <si>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</si>
  <si>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</si>
  <si>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</si>
  <si>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</si>
  <si>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</si>
  <si>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</si>
  <si>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</si>
  <si>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</si>
  <si>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</si>
  <si>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</si>
  <si>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</si>
  <si>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</si>
  <si>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</si>
  <si>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</si>
  <si>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</si>
  <si>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</si>
  <si>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</si>
  <si>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</si>
  <si>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</si>
  <si>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</si>
  <si>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</si>
  <si>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</si>
  <si>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</si>
  <si>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</si>
  <si>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</si>
  <si>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</si>
  <si>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</si>
  <si>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</si>
  <si>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</si>
  <si>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</si>
  <si>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</si>
  <si>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</si>
  <si>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</si>
  <si>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</si>
  <si>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</si>
  <si>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</si>
  <si>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</si>
  <si>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</si>
  <si>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</si>
  <si>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</si>
  <si>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</si>
  <si>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</si>
  <si>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</si>
  <si>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</si>
  <si>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</si>
  <si>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</si>
  <si>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</si>
  <si>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</si>
  <si>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</si>
  <si>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</si>
  <si>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</si>
  <si>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</si>
  <si>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fairprice div?</t>
  </si>
  <si>
    <t>..B9b)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</si>
</sst>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2811</v>
      </c>
      <c r="C2" s="740"/>
      <c r="D2" s="748" t="s">
        <v>2820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2697</v>
      </c>
      <c r="I28" s="582" t="s">
        <v>2698</v>
      </c>
      <c r="J28" s="582" t="s">
        <v>2812</v>
      </c>
      <c r="K28" s="582" t="s">
        <v>2699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2836</v>
      </c>
      <c r="D35" s="849" t="s">
        <v>2821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2729</v>
      </c>
      <c r="C2" s="679" t="s">
        <v>311</v>
      </c>
      <c r="D2" s="680" t="s">
        <v>2733</v>
      </c>
      <c r="E2" s="681" t="s">
        <v>2730</v>
      </c>
      <c r="F2" s="681" t="s">
        <v>2764</v>
      </c>
      <c r="G2" s="681" t="s">
        <v>2731</v>
      </c>
      <c r="H2" s="679" t="s">
        <v>460</v>
      </c>
      <c r="I2" s="678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2763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2763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2735</v>
      </c>
      <c r="D10" s="227"/>
      <c r="E10" s="227"/>
      <c r="F10" s="710"/>
      <c r="G10" s="227" t="s">
        <v>2736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2763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2674</v>
      </c>
      <c r="H3" s="786"/>
      <c r="I3" s="592"/>
      <c r="J3" s="785" t="s">
        <v>2675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2661</v>
      </c>
      <c r="F38" s="79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M1" zoomScaleNormal="100" workbookViewId="0">
      <selection activeCell="JS8" sqref="JS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2664</v>
      </c>
      <c r="IS1" s="805"/>
      <c r="IT1" s="806" t="s">
        <v>816</v>
      </c>
      <c r="IU1" s="806"/>
      <c r="IV1" s="781" t="s">
        <v>1748</v>
      </c>
      <c r="IW1" s="781"/>
      <c r="IX1" s="805" t="s">
        <v>2663</v>
      </c>
      <c r="IY1" s="805"/>
      <c r="IZ1" s="806" t="s">
        <v>816</v>
      </c>
      <c r="JA1" s="806"/>
      <c r="JB1" s="781" t="s">
        <v>1864</v>
      </c>
      <c r="JC1" s="781"/>
      <c r="JD1" s="805" t="s">
        <v>2713</v>
      </c>
      <c r="JE1" s="805"/>
      <c r="JF1" s="806" t="s">
        <v>816</v>
      </c>
      <c r="JG1" s="806"/>
      <c r="JH1" s="781" t="s">
        <v>1748</v>
      </c>
      <c r="JI1" s="781"/>
      <c r="JJ1" s="805" t="s">
        <v>2777</v>
      </c>
      <c r="JK1" s="805"/>
      <c r="JL1" s="718" t="s">
        <v>816</v>
      </c>
      <c r="JM1" s="718"/>
      <c r="JN1" s="715" t="s">
        <v>1748</v>
      </c>
      <c r="JO1" s="715"/>
      <c r="JP1" s="717" t="s">
        <v>2666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16945.761999999999</v>
      </c>
      <c r="JN2" s="334" t="s">
        <v>296</v>
      </c>
      <c r="JO2" s="273">
        <f>JM2+JK2-JQ2</f>
        <v>123189.26200000005</v>
      </c>
      <c r="JP2" s="716" t="s">
        <v>1911</v>
      </c>
      <c r="JQ2" s="363">
        <f>SUM(JQ3:JQ33)</f>
        <v>154640.59999999998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6351.8660000000482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2813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2813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2.911000000036438</v>
      </c>
      <c r="JP4" s="716" t="s">
        <v>2813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6" t="s">
        <v>2668</v>
      </c>
      <c r="JM5" s="541"/>
      <c r="JN5" s="716" t="s">
        <v>352</v>
      </c>
      <c r="JO5" s="273">
        <f>SUM(JO6:JO53)</f>
        <v>123186.35100000001</v>
      </c>
      <c r="JP5" s="722" t="s">
        <v>2684</v>
      </c>
      <c r="JQ5" s="442">
        <v>-80000</v>
      </c>
      <c r="JR5" s="609">
        <v>45057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6" t="s">
        <v>2607</v>
      </c>
      <c r="JM6" s="492">
        <v>-1400</v>
      </c>
      <c r="JN6" s="192" t="s">
        <v>2800</v>
      </c>
      <c r="JO6" s="582">
        <v>1000.07</v>
      </c>
      <c r="JP6" s="723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2834</v>
      </c>
      <c r="JO8" s="61">
        <v>48.69</v>
      </c>
      <c r="JP8" s="716" t="s">
        <v>2830</v>
      </c>
      <c r="JQ8" s="268">
        <v>515010</v>
      </c>
      <c r="JR8" s="608">
        <v>45057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6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2839</v>
      </c>
      <c r="JM10" s="716">
        <v>4.09</v>
      </c>
      <c r="JN10" s="346" t="s">
        <v>2823</v>
      </c>
      <c r="JO10" s="61">
        <f>259.2+410.4</f>
        <v>669.59999999999991</v>
      </c>
      <c r="JP10" s="722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2824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2823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346" t="s">
        <v>2778</v>
      </c>
      <c r="JO11" s="61"/>
      <c r="JP11" s="720" t="s">
        <v>2814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2783</v>
      </c>
      <c r="JO12" s="492">
        <v>1396.9</v>
      </c>
      <c r="JP12" s="723" t="s">
        <v>2815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2805</v>
      </c>
      <c r="JG13" s="492">
        <v>22.41</v>
      </c>
      <c r="JH13" s="245" t="s">
        <v>2782</v>
      </c>
      <c r="JI13" s="725"/>
      <c r="JJ13" s="670" t="s">
        <v>1506</v>
      </c>
      <c r="JK13" s="268">
        <v>1556</v>
      </c>
      <c r="JL13" s="9" t="s">
        <v>2689</v>
      </c>
      <c r="JM13" s="731"/>
      <c r="JN13" s="245" t="s">
        <v>2832</v>
      </c>
      <c r="JO13" s="648">
        <v>110000</v>
      </c>
      <c r="JP13" s="723" t="s">
        <v>2816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6" t="s">
        <v>2765</v>
      </c>
      <c r="JG14" s="492">
        <v>118.15</v>
      </c>
      <c r="JH14" s="245" t="s">
        <v>2831</v>
      </c>
      <c r="JI14" s="492">
        <v>1422.53</v>
      </c>
      <c r="JJ14" s="670" t="s">
        <v>2700</v>
      </c>
      <c r="JK14" s="268">
        <v>4000</v>
      </c>
      <c r="JL14" s="716" t="s">
        <v>1799</v>
      </c>
      <c r="JM14" s="61">
        <v>13.11</v>
      </c>
      <c r="JN14" s="245" t="s">
        <v>2623</v>
      </c>
      <c r="JO14" s="52">
        <f>JO15*4</f>
        <v>2540.3759999999997</v>
      </c>
      <c r="JP14" s="723" t="s">
        <v>2817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3" t="s">
        <v>2742</v>
      </c>
      <c r="JK15" s="268">
        <f>25000.29+90000.29+140000.29+10000</f>
        <v>265000.87</v>
      </c>
      <c r="JL15" s="716" t="s">
        <v>2599</v>
      </c>
      <c r="JM15" s="731"/>
      <c r="JN15" s="345" t="s">
        <v>2773</v>
      </c>
      <c r="JO15" s="52">
        <f>3175.47/5</f>
        <v>635.09399999999994</v>
      </c>
      <c r="JP15" s="723" t="s">
        <v>2822</v>
      </c>
      <c r="JQ15" s="607">
        <v>2443</v>
      </c>
      <c r="JR15" s="608">
        <v>45057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2805</v>
      </c>
      <c r="JA16" s="492">
        <v>16.05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6" t="s">
        <v>2808</v>
      </c>
      <c r="JM16" s="731">
        <v>7.0010000000000003</v>
      </c>
      <c r="JN16" s="345" t="s">
        <v>2555</v>
      </c>
      <c r="JO16" s="61">
        <v>53.91</v>
      </c>
      <c r="JP16" s="254" t="s">
        <v>2818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47" t="s">
        <v>2710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6" t="s">
        <v>2710</v>
      </c>
      <c r="JM17" s="61">
        <f>25.72+1.96+180.39+64.94+57.72</f>
        <v>330.73</v>
      </c>
      <c r="JN17" s="345" t="s">
        <v>2555</v>
      </c>
      <c r="JO17" s="61" t="s">
        <v>2833</v>
      </c>
      <c r="JP17" s="723" t="s">
        <v>2819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2805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3" t="s">
        <v>2781</v>
      </c>
      <c r="JK18" s="583">
        <v>44.23</v>
      </c>
      <c r="JL18" s="401" t="s">
        <v>2810</v>
      </c>
      <c r="JM18" s="510">
        <f>228.82+344.82+65.55+23.84</f>
        <v>663.03</v>
      </c>
      <c r="JN18" s="345" t="s">
        <v>2716</v>
      </c>
      <c r="JO18" s="61">
        <v>23.96</v>
      </c>
      <c r="JP18" s="723" t="s">
        <v>2695</v>
      </c>
      <c r="JQ18" s="268">
        <v>14</v>
      </c>
      <c r="JR18" s="608">
        <v>45051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2716</v>
      </c>
      <c r="JC19" s="61">
        <v>109.57</v>
      </c>
      <c r="JD19" s="662" t="s">
        <v>2691</v>
      </c>
      <c r="JE19" s="619">
        <v>130</v>
      </c>
      <c r="JF19" s="685"/>
      <c r="JG19" s="685"/>
      <c r="JH19" s="345" t="s">
        <v>2626</v>
      </c>
      <c r="JI19" s="534">
        <v>115.37</v>
      </c>
      <c r="JJ19" s="670" t="s">
        <v>2695</v>
      </c>
      <c r="JK19" s="607">
        <v>10</v>
      </c>
      <c r="JL19" s="726" t="s">
        <v>2842</v>
      </c>
      <c r="JM19" s="726">
        <v>2</v>
      </c>
      <c r="JN19" s="345" t="s">
        <v>2717</v>
      </c>
      <c r="JO19" s="61">
        <v>30</v>
      </c>
      <c r="JP19" s="722" t="s">
        <v>2691</v>
      </c>
      <c r="JQ19" s="2">
        <v>230</v>
      </c>
      <c r="JR19" s="608">
        <v>45057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2" t="s">
        <v>2690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401"/>
      <c r="JA21" s="510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2827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53" t="s">
        <v>2837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6" t="s">
        <v>2753</v>
      </c>
      <c r="JK25" s="685">
        <v>59.4</v>
      </c>
      <c r="JL25" s="402"/>
      <c r="JN25" s="337" t="s">
        <v>2826</v>
      </c>
      <c r="JO25" s="61">
        <v>2953</v>
      </c>
      <c r="JP25" s="733" t="s">
        <v>2809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2706</v>
      </c>
      <c r="JC26" s="61">
        <v>10</v>
      </c>
      <c r="JH26" s="337" t="s">
        <v>2748</v>
      </c>
      <c r="JI26" s="61">
        <v>30</v>
      </c>
      <c r="JJ26" s="704" t="s">
        <v>2754</v>
      </c>
      <c r="JK26" s="666">
        <v>75.599999999999994</v>
      </c>
      <c r="JN26" s="337" t="s">
        <v>2793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2712</v>
      </c>
      <c r="JC27" s="61">
        <v>7</v>
      </c>
      <c r="JD27" s="619" t="s">
        <v>506</v>
      </c>
      <c r="JF27" s="675" t="s">
        <v>2722</v>
      </c>
      <c r="JG27" s="675"/>
      <c r="JH27" s="337" t="s">
        <v>2774</v>
      </c>
      <c r="JI27" s="61">
        <f>55.72+65.82</f>
        <v>121.53999999999999</v>
      </c>
      <c r="JJ27" s="684"/>
      <c r="JL27" s="728" t="s">
        <v>2799</v>
      </c>
      <c r="JM27" s="728"/>
      <c r="JN27" s="337" t="s">
        <v>2801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2807</v>
      </c>
      <c r="JO28" s="61">
        <v>16.100000000000001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2843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2825</v>
      </c>
      <c r="JO29" s="533">
        <v>42.9</v>
      </c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2687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2688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346" t="s">
        <v>2166</v>
      </c>
      <c r="JA32" s="2">
        <f>SUM(JC11:JC13)</f>
        <v>762.4899999999999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716" t="s">
        <v>2723</v>
      </c>
      <c r="JO32" s="78">
        <v>20</v>
      </c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SUM(JO25:JO31)</f>
        <v>3073.23</v>
      </c>
      <c r="JN33" s="9" t="s">
        <v>2197</v>
      </c>
      <c r="JO33" s="534">
        <f>250+254</f>
        <v>504</v>
      </c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2709</v>
      </c>
      <c r="JC34" s="61">
        <v>55</v>
      </c>
      <c r="JF34" s="337" t="s">
        <v>2843</v>
      </c>
      <c r="JG34" s="666">
        <f>SUM(JI27:JI31)</f>
        <v>303.64</v>
      </c>
      <c r="JH34" s="412">
        <v>23.04</v>
      </c>
      <c r="JI34" s="534"/>
      <c r="JL34" s="337" t="s">
        <v>2843</v>
      </c>
      <c r="JM34" s="716">
        <f>SUM(JO26:JO31)</f>
        <v>120.22999999999999</v>
      </c>
      <c r="JN34" s="412">
        <v>42.34</v>
      </c>
      <c r="JO34" s="534"/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2843</v>
      </c>
      <c r="JA35" s="619">
        <f>SUM(JC28:JC34)</f>
        <v>337.85099999999994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JK20+JM36-JQ19</f>
        <v>750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19" t="s">
        <v>2841</v>
      </c>
      <c r="JM36" s="353">
        <f>50+400+200+100</f>
        <v>750</v>
      </c>
      <c r="JN36" s="409">
        <v>40</v>
      </c>
      <c r="JO36" s="543" t="s">
        <v>1828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JB37" s="412">
        <v>23.85</v>
      </c>
      <c r="JC37" s="534"/>
      <c r="JF37" s="674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643" t="s">
        <v>2662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2"/>
      <c r="JA39" s="763"/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6" t="s">
        <v>2772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192.7</v>
      </c>
      <c r="JO41" s="543" t="s">
        <v>2840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18</v>
      </c>
      <c r="JO42" s="54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v>10</v>
      </c>
      <c r="JO43" s="63" t="s">
        <v>2797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2649</v>
      </c>
      <c r="JC44" s="532">
        <v>18</v>
      </c>
      <c r="JG44" s="495"/>
      <c r="JH44" s="400" t="s">
        <v>2779</v>
      </c>
      <c r="JI44" s="533">
        <v>65</v>
      </c>
      <c r="JN44" s="409">
        <f>86*3+96</f>
        <v>354</v>
      </c>
      <c r="JO44" s="63" t="s">
        <v>2798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2787</v>
      </c>
      <c r="JO45" s="533">
        <v>7.5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400" t="s">
        <v>1386</v>
      </c>
      <c r="JO46" s="533">
        <v>15.79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504" t="s">
        <v>2835</v>
      </c>
      <c r="JO47" s="533">
        <v>13.3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2828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2786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2785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2838</v>
      </c>
      <c r="JO51" s="533">
        <v>12.000999999999999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2794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2806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  <c r="JO54" s="202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  <c r="JN57" s="400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2632</v>
      </c>
      <c r="J2" s="827"/>
      <c r="K2" s="830" t="s">
        <v>2629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2705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2738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2755</v>
      </c>
      <c r="J11" s="844" t="s">
        <v>2630</v>
      </c>
      <c r="K11" s="844"/>
      <c r="L11" s="845"/>
      <c r="M11" s="834" t="s">
        <v>2756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2633</v>
      </c>
      <c r="F14" s="690" t="s">
        <v>2621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2766</v>
      </c>
      <c r="N15" s="655"/>
    </row>
    <row r="16" spans="2:16" s="735" customFormat="1" x14ac:dyDescent="0.2">
      <c r="B16" s="750"/>
      <c r="C16" s="735">
        <v>3</v>
      </c>
      <c r="E16" s="737" t="s">
        <v>2681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2803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2677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2678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2757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2725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2023-05-11T16:22:39Z</dcterms:modified>
</cp:coreProperties>
</file>