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2D01850-2EB7-4061-96D3-3874458A4809}" xr6:coauthVersionLast="38" xr6:coauthVersionMax="47" xr10:uidLastSave="{00000000-0000-0000-0000-000000000000}"/>
  <bookViews>
    <workbookView xWindow="25455" yWindow="0" windowWidth="1294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NI36" i="32" l="1"/>
  <c r="NG26" i="32"/>
  <c r="NG14" i="32"/>
  <c r="NG35" i="32"/>
  <c r="NG12" i="32"/>
  <c r="NI19" i="32" l="1"/>
  <c r="NI2" i="32" s="1"/>
  <c r="NG20" i="32"/>
  <c r="NG15" i="32"/>
  <c r="NE16" i="32" l="1"/>
  <c r="NE2" i="32" s="1"/>
  <c r="NG37" i="32" l="1"/>
  <c r="NE32" i="32"/>
  <c r="NE33" i="32"/>
  <c r="NE34" i="32"/>
  <c r="NE37" i="32"/>
  <c r="NE38" i="32"/>
  <c r="NG5" i="32" l="1"/>
  <c r="NE36" i="32"/>
  <c r="NE3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" i="32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<sst xmlns="http://schemas.openxmlformats.org/spreadsheetml/2006/main" count="8660" uniqueCount="3566">
  <si>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</si>
  <si>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</si>
  <si>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</si>
  <si>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</si>
  <si>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</si>
  <si>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</si>
  <si>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</si>
  <si>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</si>
  <si>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</si>
  <si>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</si>
  <si>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</si>
  <si>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</si>
  <si>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</si>
  <si>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</si>
  <si>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</si>
  <si>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</si>
  <si>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</si>
  <si>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</si>
  <si>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</si>
  <si>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</si>
  <si>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</si>
  <si>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</si>
  <si>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</si>
  <si>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</si>
  <si>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</si>
  <si>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</si>
  <si>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</si>
  <si>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</si>
  <si>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</si>
  <si>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</si>
  <si>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</si>
  <si>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</si>
  <si>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</si>
  <si>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</si>
  <si>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</si>
  <si>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</si>
  <si>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</si>
  <si>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</si>
  <si>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</si>
  <si>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</si>
  <si>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</si>
  <si>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</si>
  <si>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</si>
  <si>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</si>
  <si>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</si>
  <si>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</si>
  <si>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</si>
  <si>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</si>
  <si>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</si>
  <si>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</si>
  <si>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</si>
  <si>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</si>
  <si>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</si>
  <si>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</si>
  <si>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</si>
  <si>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</si>
  <si>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</si>
  <si>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</si>
  <si>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</si>
  <si>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</si>
  <si>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</si>
  <si>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</si>
  <si>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</si>
  <si>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</si>
  <si>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</si>
  <si>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</si>
  <si>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</si>
  <si>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</si>
  <si>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</si>
  <si>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</si>
  <si>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</si>
  <si>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</si>
  <si>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</si>
  <si>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</si>
  <si>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</si>
  <si>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</si>
  <si>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</si>
  <si>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</si>
  <si>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</si>
  <si>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</si>
  <si>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</si>
  <si>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</si>
  <si>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</si>
  <si>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</si>
  <si>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</si>
  <si>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</si>
  <si>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</si>
  <si>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</si>
  <si>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</si>
  <si>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</si>
  <si>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</si>
  <si>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</si>
  <si>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</si>
  <si>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</si>
  <si>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</si>
  <si>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</si>
  <si>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</si>
  <si>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</si>
  <si>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</si>
  <si>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</si>
  <si>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</si>
  <si>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</si>
  <si>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</si>
  <si>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</si>
  <si>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</si>
  <si>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</si>
  <si>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</si>
  <si>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</si>
  <si>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</si>
  <si>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</si>
  <si>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</si>
  <si>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</si>
  <si>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</si>
  <si>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</si>
  <si>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</si>
  <si>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</si>
  <si>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</si>
  <si>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</si>
  <si>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</si>
  <si>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</si>
  <si>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</si>
  <si>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</si>
  <si>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</si>
  <si>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</si>
  <si>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</si>
  <si>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</si>
  <si>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</si>
  <si>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</si>
  <si>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</si>
  <si>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</si>
  <si>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</si>
  <si>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</si>
  <si>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</si>
  <si>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</si>
  <si>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</si>
  <si>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</si>
  <si>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</si>
  <si>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</si>
  <si>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</si>
  <si>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</si>
  <si>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</si>
  <si>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</si>
  <si>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</si>
  <si>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</si>
  <si>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</si>
  <si>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</si>
  <si>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</si>
  <si>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</si>
  <si>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</si>
  <si>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</si>
  <si>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</si>
  <si>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</si>
  <si>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</si>
  <si>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</si>
  <si>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</si>
  <si>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</si>
  <si>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</si>
  <si>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</si>
  <si>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</si>
  <si>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</si>
  <si>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</si>
  <si>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</si>
  <si>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</si>
  <si>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</si>
  <si>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</si>
  <si>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</si>
  <si>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</si>
  <si>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</si>
  <si>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</si>
  <si>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</si>
  <si>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</si>
  <si>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</si>
  <si>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</si>
  <si>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</si>
  <si>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</si>
  <si>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</si>
  <si>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</si>
  <si>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</si>
  <si>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</si>
  <si>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</si>
  <si>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</si>
  <si>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</si>
  <si>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</si>
  <si>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</si>
  <si>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</si>
  <si>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</si>
  <si>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</si>
  <si>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</si>
  <si>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</si>
  <si>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</si>
  <si>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</si>
  <si>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</si>
  <si>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</si>
  <si>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</si>
  <si>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</si>
  <si>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</si>
  <si>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</si>
  <si>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</si>
  <si>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</si>
  <si>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</si>
  <si>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</si>
  <si>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</si>
  <si>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</si>
  <si>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</si>
  <si>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</si>
  <si>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</si>
  <si>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</si>
  <si>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</si>
  <si>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</si>
  <si>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</si>
  <si>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</si>
  <si>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</si>
  <si>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</si>
  <si>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</si>
  <si>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</si>
  <si>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</si>
  <si>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</si>
  <si>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</si>
  <si>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</si>
  <si>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</si>
  <si>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</si>
  <si>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</si>
  <si>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</si>
  <si>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</si>
  <si>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</si>
  <si>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</si>
  <si>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</si>
  <si>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</si>
  <si>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</si>
  <si>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</si>
  <si>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</si>
  <si>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</si>
  <si>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</si>
  <si>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</si>
  <si>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</si>
  <si>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</si>
  <si>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</si>
  <si>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</si>
  <si>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</si>
  <si>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</si>
  <si>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</si>
  <si>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</si>
  <si>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</si>
  <si>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</si>
  <si>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</si>
  <si>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</si>
  <si>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</si>
  <si>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</si>
  <si>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</si>
  <si>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</si>
  <si>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</si>
  <si>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</si>
  <si>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</si>
  <si>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</si>
  <si>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</si>
  <si>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</si>
  <si>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</si>
  <si>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</si>
  <si>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</si>
  <si>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</si>
  <si>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</si>
  <si>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</si>
  <si>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</si>
  <si>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</si>
  <si>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</si>
  <si>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</si>
  <si>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</si>
  <si>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</si>
  <si>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</si>
  <si>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</si>
  <si>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</si>
  <si>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</si>
  <si>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</si>
  <si>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</si>
  <si>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</si>
  <si>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</si>
  <si>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</si>
  <si>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</si>
  <si>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</si>
  <si>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</si>
  <si>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</si>
  <si>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</si>
  <si>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</si>
  <si>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</si>
  <si>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</si>
  <si>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</si>
  <si>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</si>
  <si>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</si>
  <si>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</si>
  <si>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</si>
  <si>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</si>
  <si>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</si>
  <si>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</si>
  <si>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</si>
  <si>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</si>
  <si>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</si>
  <si>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</si>
  <si>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</si>
  <si>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</si>
  <si>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</si>
  <si>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</si>
  <si>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</si>
  <si>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</si>
  <si>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</si>
  <si>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</si>
  <si>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</si>
  <si>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</si>
  <si>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</si>
  <si>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</si>
  <si>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</si>
  <si>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</si>
  <si>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</si>
  <si>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</si>
  <si>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</si>
  <si>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</si>
  <si>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</si>
  <si>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</si>
  <si>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</si>
  <si>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</si>
  <si>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</si>
  <si>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</si>
  <si>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</si>
  <si>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</si>
  <si>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</si>
  <si>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</si>
  <si>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</si>
  <si>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</si>
  <si>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</si>
  <si>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</si>
  <si>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</si>
  <si>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</si>
  <si>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</si>
  <si>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</si>
  <si>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</si>
  <si>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</si>
  <si>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</si>
  <si>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</si>
  <si>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</si>
  <si>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</si>
  <si>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</si>
  <si>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</si>
  <si>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</si>
  <si>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</si>
  <si>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</si>
  <si>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</si>
  <si>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</si>
  <si>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</si>
  <si>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</si>
  <si>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</si>
  <si>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</si>
  <si>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</si>
  <si>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</si>
  <si>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</si>
  <si>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</si>
  <si>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</si>
  <si>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</si>
  <si>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</si>
  <si>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</si>
  <si>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</si>
  <si>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</si>
  <si>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</si>
  <si>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</si>
  <si>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</si>
  <si>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</si>
  <si>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</si>
  <si>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</si>
  <si>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</si>
  <si>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</si>
  <si>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</si>
  <si>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</si>
  <si>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</si>
  <si>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</si>
  <si>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</si>
  <si>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</si>
  <si>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</si>
  <si>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</si>
  <si>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</si>
  <si>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</si>
  <si>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</si>
  <si>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</si>
  <si>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</si>
  <si>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</si>
  <si>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</si>
  <si>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</si>
  <si>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</si>
  <si>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</si>
  <si>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</si>
  <si>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</si>
  <si>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</si>
  <si>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</si>
  <si>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</si>
  <si>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</si>
  <si>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</si>
  <si>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</si>
  <si>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</si>
  <si>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</si>
  <si>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</si>
  <si>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</si>
  <si>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</si>
  <si>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</si>
  <si>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</si>
  <si>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</si>
  <si>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</si>
  <si>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</si>
  <si>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</si>
  <si>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</si>
  <si>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</si>
  <si>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</si>
  <si>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</si>
  <si>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</si>
  <si>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</si>
  <si>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</si>
  <si>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</si>
  <si>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</si>
  <si>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</si>
  <si>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</si>
  <si>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</si>
  <si>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</si>
  <si>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</si>
  <si>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</si>
  <si>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</si>
  <si>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</si>
  <si>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</si>
  <si>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</si>
  <si>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</si>
  <si>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</si>
  <si>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</si>
  <si>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</si>
  <si>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</si>
  <si>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</si>
  <si>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</si>
  <si>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</si>
  <si>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</si>
  <si>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</si>
  <si>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</si>
  <si>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</si>
  <si>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</si>
  <si>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</si>
  <si>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</si>
  <si>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</si>
  <si>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</si>
  <si>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</si>
  <si>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</si>
  <si>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</si>
  <si>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</si>
  <si>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</si>
  <si>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</si>
  <si>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</si>
  <si>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</si>
  <si>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</si>
  <si>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</si>
  <si>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</si>
  <si>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</si>
  <si>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</si>
  <si>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</si>
  <si>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</si>
  <si>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</si>
  <si>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</si>
  <si>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</si>
  <si>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</si>
  <si>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</si>
  <si>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</si>
  <si>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</si>
  <si>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</si>
  <si>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</si>
  <si>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</si>
  <si>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</si>
  <si>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</si>
  <si>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</si>
  <si>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</si>
  <si>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</si>
  <si>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</si>
  <si>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</si>
  <si>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</si>
  <si>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</si>
  <si>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</si>
  <si>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</si>
  <si>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</si>
  <si>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</si>
  <si>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</si>
  <si>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</si>
  <si>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</si>
  <si>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</si>
  <si>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</si>
  <si>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</si>
  <si>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</si>
  <si>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</si>
  <si>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</si>
  <si>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</si>
  <si>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</si>
  <si>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</si>
  <si>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</si>
  <si>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</si>
  <si>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</si>
  <si>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</si>
  <si>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</si>
  <si>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</si>
  <si>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</si>
  <si>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</si>
  <si>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</si>
  <si>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</si>
  <si>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</si>
  <si>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</si>
  <si>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</si>
  <si>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</si>
  <si>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</si>
  <si>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</si>
  <si>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</si>
  <si>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</si>
  <si>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</si>
  <si>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</si>
  <si>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</si>
  <si>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</si>
  <si>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</si>
  <si>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</si>
  <si>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</si>
  <si>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</si>
  <si>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</si>
  <si>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</si>
  <si>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</si>
  <si>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</si>
  <si>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</si>
  <si>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</si>
  <si>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</si>
  <si>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</si>
  <si>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</si>
  <si>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</si>
  <si>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</si>
  <si>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</si>
  <si>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</si>
  <si>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</si>
  <si>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</si>
  <si>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</si>
  <si>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</si>
  <si>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</si>
  <si>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</si>
  <si>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</si>
  <si>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</si>
  <si>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</si>
  <si>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</si>
  <si>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</si>
  <si>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</si>
  <si>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</si>
  <si>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</si>
  <si>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</si>
  <si>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</si>
  <si>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</si>
  <si>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</si>
  <si>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</si>
  <si>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</si>
  <si>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</si>
  <si>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</si>
  <si>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</si>
  <si>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</si>
  <si>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</si>
  <si>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</si>
  <si>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</si>
  <si>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</si>
  <si>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</si>
  <si>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</si>
  <si>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</si>
  <si>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</si>
  <si>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</si>
  <si>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</si>
  <si>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</si>
  <si>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</si>
  <si>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</si>
  <si>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</si>
  <si>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</si>
  <si>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</si>
  <si>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</si>
  <si>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</si>
  <si>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</si>
  <si>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</si>
  <si>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</si>
  <si>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</si>
  <si>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</si>
  <si>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</si>
  <si>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</si>
  <si>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</si>
  <si>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</si>
  <si>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</si>
  <si>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</si>
  <si>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</si>
  <si>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</si>
  <si>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</si>
  <si>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</si>
  <si>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</si>
  <si>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</si>
  <si>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</si>
  <si>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</si>
  <si>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</si>
  <si>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</si>
  <si>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</si>
  <si>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</si>
  <si>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</si>
  <si>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</si>
  <si>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</si>
  <si>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</si>
  <si>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</si>
  <si>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</si>
  <si>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</si>
  <si>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</si>
  <si>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</si>
  <si>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</si>
  <si>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</si>
  <si>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</si>
  <si>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</si>
  <si>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</si>
  <si>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</si>
  <si>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</si>
  <si>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</si>
  <si>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</si>
  <si>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</si>
  <si>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</si>
  <si>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</si>
  <si>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</si>
  <si>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</si>
  <si>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</si>
  <si>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</si>
  <si>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</si>
  <si>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</si>
  <si>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</si>
  <si>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</si>
  <si>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</si>
  <si>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</si>
  <si>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</si>
  <si>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</si>
  <si>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</si>
  <si>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</si>
  <si>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</si>
  <si>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</si>
  <si>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</si>
  <si>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</si>
  <si>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</si>
  <si>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</si>
  <si>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</si>
  <si>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</si>
  <si>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</si>
  <si>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</si>
  <si>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</si>
  <si>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</si>
  <si>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</si>
  <si>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</si>
  <si>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</si>
  <si>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</si>
  <si>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</si>
  <si>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</si>
  <si>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</si>
  <si>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</si>
  <si>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</si>
  <si>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</si>
  <si>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</si>
  <si>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</si>
  <si>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</si>
  <si>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</si>
  <si>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</si>
  <si>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</si>
  <si>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</si>
  <si>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</si>
  <si>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</si>
  <si>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</si>
  <si>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</si>
  <si>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</si>
  <si>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</si>
  <si>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</si>
  <si>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</si>
  <si>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</si>
  <si>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</si>
  <si>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</si>
  <si>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</si>
  <si>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</si>
  <si>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</si>
  <si>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</si>
  <si>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</si>
  <si>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</si>
  <si>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</si>
  <si>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</si>
  <si>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</si>
  <si>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</si>
  <si>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</si>
  <si>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</si>
  <si>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</si>
  <si>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</si>
  <si>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</si>
  <si>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</si>
  <si>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</si>
  <si>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</si>
  <si>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</si>
  <si>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</si>
  <si>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</si>
  <si>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</si>
  <si>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</si>
  <si>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</si>
  <si>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</si>
  <si>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</si>
  <si>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</si>
  <si>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</si>
  <si>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</si>
  <si>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</si>
  <si>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</si>
  <si>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</si>
  <si>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</si>
  <si>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</si>
  <si>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</si>
  <si>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</si>
  <si>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</si>
  <si>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</si>
  <si>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</si>
  <si>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</si>
  <si>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</si>
  <si>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</si>
  <si>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</si>
  <si>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</si>
  <si>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</si>
  <si>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</si>
  <si>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</si>
  <si>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</si>
  <si>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</si>
  <si>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</si>
  <si>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</si>
  <si>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</si>
  <si>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</si>
  <si>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</si>
  <si>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</si>
  <si>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</si>
  <si>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</si>
  <si>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</si>
  <si>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</si>
  <si>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</si>
  <si>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</si>
  <si>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</si>
  <si>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</si>
  <si>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</si>
  <si>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</si>
  <si>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</si>
  <si>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</si>
  <si>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</si>
  <si>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</si>
  <si>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</si>
  <si>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</si>
  <si>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</si>
  <si>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</si>
  <si>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</si>
  <si>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</si>
  <si>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</si>
  <si>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</si>
  <si>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</si>
  <si>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</si>
  <si>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</si>
  <si>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</si>
  <si>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</si>
  <si>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</si>
  <si>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</si>
  <si>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</si>
  <si>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</si>
  <si>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</si>
  <si>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</si>
  <si>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</si>
  <si>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</si>
  <si>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</si>
  <si>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</si>
  <si>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</si>
  <si>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</si>
  <si>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</si>
  <si>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</si>
  <si>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</si>
  <si>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</si>
  <si>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</si>
  <si>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</si>
  <si>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</si>
  <si>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</si>
  <si>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</si>
  <si>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</si>
  <si>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</si>
  <si>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</si>
  <si>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</si>
  <si>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</si>
  <si>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</si>
  <si>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</si>
  <si>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</si>
  <si>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</si>
  <si>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</si>
  <si>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</si>
  <si>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</si>
  <si>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</si>
  <si>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</si>
  <si>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</si>
  <si>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</si>
  <si>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</si>
  <si>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</si>
  <si>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</si>
  <si>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</si>
  <si>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</si>
  <si>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</si>
  <si>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</si>
  <si>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</si>
  <si>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</si>
  <si>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</si>
  <si>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</si>
  <si>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</si>
  <si>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</si>
  <si>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</si>
  <si>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</si>
  <si>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</si>
  <si>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</si>
  <si>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</si>
  <si>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</si>
  <si>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</si>
  <si>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</si>
  <si>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</si>
  <si>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</si>
  <si>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</si>
  <si>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</si>
  <si>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</si>
  <si>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</si>
  <si>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</si>
  <si>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</si>
  <si>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</si>
  <si>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</si>
  <si>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</si>
  <si>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</si>
  <si>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</si>
  <si>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</si>
  <si>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</si>
  <si>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</si>
  <si>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</si>
  <si>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</si>
  <si>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</si>
  <si>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</si>
  <si>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</si>
  <si>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</si>
  <si>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</si>
  <si>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</si>
  <si>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</si>
  <si>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</si>
  <si>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</si>
  <si>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</si>
  <si>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</si>
  <si>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</si>
  <si>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</si>
  <si>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</si>
  <si>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</si>
  <si>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</si>
  <si>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</si>
  <si>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</si>
  <si>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</si>
  <si>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</si>
  <si>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</si>
  <si>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</si>
  <si>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</si>
  <si>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</si>
  <si>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</si>
  <si>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</si>
  <si>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</si>
  <si>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</si>
  <si>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</si>
  <si>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</si>
  <si>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</si>
  <si>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</si>
  <si>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</si>
  <si>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</si>
  <si>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</si>
  <si>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</si>
  <si>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</si>
  <si>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</si>
  <si>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</si>
  <si>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</si>
  <si>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</si>
  <si>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</si>
  <si>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</si>
  <si>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</si>
  <si>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</si>
  <si>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</si>
  <si>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</si>
  <si>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</si>
  <si>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</si>
  <si>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</si>
  <si>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</si>
  <si>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</si>
  <si>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</si>
  <si>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</si>
  <si>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</si>
  <si>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</si>
  <si>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</si>
  <si>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</si>
  <si>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</si>
  <si>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</si>
  <si>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</si>
  <si>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</si>
  <si>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</si>
  <si>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</si>
  <si>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</si>
  <si>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</si>
  <si>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</si>
  <si>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</si>
  <si>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</si>
  <si>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</si>
  <si>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</si>
  <si>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</si>
  <si>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</si>
  <si>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</si>
  <si>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</si>
  <si>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</si>
  <si>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</si>
  <si>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</si>
  <si>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</si>
  <si>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</si>
  <si>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</si>
  <si>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</si>
  <si>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</si>
  <si>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</si>
  <si>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</si>
  <si>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</si>
  <si>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</si>
  <si>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</si>
  <si>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</si>
  <si>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</si>
  <si>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</si>
  <si>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</si>
  <si>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</si>
  <si>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</si>
  <si>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</si>
  <si>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</si>
  <si>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</si>
  <si>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</si>
  <si>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</si>
  <si>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</si>
  <si>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</si>
  <si>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</si>
  <si>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</si>
  <si>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</si>
  <si>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</si>
  <si>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</si>
  <si>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</si>
  <si>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</si>
  <si>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</si>
  <si>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</si>
  <si>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</si>
  <si>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</si>
  <si>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</si>
  <si>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</si>
  <si>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</si>
  <si>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</si>
  <si>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</si>
  <si>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</si>
  <si>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</si>
  <si>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</si>
  <si>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</si>
  <si>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</si>
  <si>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</si>
  <si>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</si>
  <si>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</si>
  <si>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</si>
  <si>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</si>
  <si>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</si>
  <si>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</si>
  <si>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</si>
  <si>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</si>
  <si>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</si>
  <si>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</si>
  <si>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</si>
  <si>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</si>
  <si>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</si>
  <si>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</si>
  <si>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</si>
  <si>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</si>
  <si>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</si>
  <si>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</si>
  <si>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</si>
  <si>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</si>
  <si>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</si>
  <si>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</si>
  <si>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</si>
  <si>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</si>
  <si>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</si>
  <si>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</si>
  <si>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</si>
  <si>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</si>
  <si>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</si>
  <si>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</si>
  <si>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</si>
  <si>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</si>
  <si>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</si>
  <si>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</si>
  <si>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</si>
  <si>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</si>
  <si>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</si>
  <si>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</si>
  <si>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</si>
  <si>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</si>
  <si>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</si>
  <si>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</si>
  <si>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</si>
  <si>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</si>
  <si>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</si>
  <si>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</si>
  <si>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</si>
  <si>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</si>
  <si>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</si>
  <si>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</si>
  <si>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</si>
  <si>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</si>
  <si>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</si>
  <si>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</si>
  <si>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</si>
  <si>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</si>
  <si>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</si>
  <si>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</si>
  <si>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</si>
  <si>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</si>
  <si>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</si>
  <si>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</si>
  <si>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</si>
  <si>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</si>
  <si>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</si>
  <si>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</si>
  <si>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</si>
  <si>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</si>
  <si>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</si>
  <si>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</si>
  <si>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</si>
  <si>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</si>
  <si>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</si>
  <si>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</si>
  <si>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</si>
  <si>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</si>
  <si>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</si>
  <si>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</si>
  <si>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</si>
  <si>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</si>
  <si>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</si>
  <si>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</si>
  <si>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</si>
  <si>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</si>
  <si>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</si>
  <si>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</si>
  <si>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</si>
  <si>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</si>
  <si>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</si>
  <si>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</si>
  <si>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</si>
  <si>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</si>
  <si>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</si>
  <si>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</si>
  <si>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</si>
  <si>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</si>
  <si>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</si>
  <si>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</si>
  <si>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</si>
  <si>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</si>
  <si>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</si>
  <si>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</si>
  <si>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</si>
  <si>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</si>
  <si>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</si>
  <si>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</si>
  <si>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</si>
  <si>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</si>
  <si>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</si>
  <si>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</si>
  <si>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</si>
  <si>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</si>
  <si>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</si>
  <si>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</si>
  <si>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</si>
  <si>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</si>
  <si>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</si>
  <si>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</si>
  <si>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</si>
  <si>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</si>
  <si>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</si>
  <si>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</si>
  <si>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</si>
  <si>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</si>
  <si>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</si>
  <si>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</si>
  <si>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</si>
  <si>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</si>
  <si>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</si>
  <si>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</si>
  <si>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</si>
  <si>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</si>
  <si>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</si>
  <si>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</si>
  <si>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</si>
  <si>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</si>
  <si>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</si>
  <si>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</si>
  <si>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</si>
  <si>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</si>
  <si>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</si>
  <si>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</si>
  <si>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</si>
  <si>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</si>
  <si>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</si>
  <si>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</si>
  <si>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</si>
  <si>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</si>
  <si>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</si>
  <si>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</si>
  <si>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</si>
  <si>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</si>
  <si>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</si>
  <si>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</si>
  <si>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</si>
  <si>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</si>
  <si>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</si>
  <si>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</si>
  <si>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</si>
  <si>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</si>
  <si>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</si>
  <si>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</si>
  <si>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</si>
  <si>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</si>
  <si>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</si>
  <si>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</si>
  <si>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</si>
  <si>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</si>
  <si>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</si>
  <si>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</si>
  <si>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</si>
  <si>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</si>
  <si>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</si>
  <si>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</si>
  <si>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</si>
  <si>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</si>
  <si>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</si>
  <si>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</si>
  <si>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</si>
  <si>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</si>
  <si>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</si>
  <si>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</si>
  <si>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</si>
  <si>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</si>
  <si>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</si>
  <si>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</si>
  <si>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</si>
  <si>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</si>
  <si>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</si>
  <si>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</si>
  <si>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</si>
  <si>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</si>
  <si>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</si>
  <si>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</si>
  <si>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</si>
  <si>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</si>
  <si>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</si>
  <si>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</si>
  <si>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</si>
  <si>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</si>
  <si>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</si>
  <si>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</si>
  <si>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</si>
  <si>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</si>
  <si>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</si>
  <si>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</si>
  <si>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</si>
  <si>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</si>
  <si>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</si>
  <si>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</si>
  <si>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</si>
  <si>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</si>
  <si>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</si>
  <si>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</si>
  <si>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</si>
  <si>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</si>
  <si>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</si>
  <si>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</si>
  <si>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</si>
  <si>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</si>
  <si>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</si>
  <si>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</si>
  <si>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</si>
  <si>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</si>
  <si>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</si>
  <si>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</si>
  <si>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</si>
  <si>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</si>
  <si>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</si>
  <si>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</si>
  <si>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</si>
  <si>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</si>
  <si>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</si>
  <si>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</si>
  <si>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</si>
  <si>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</si>
  <si>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</si>
  <si>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</si>
  <si>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</si>
  <si>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</si>
  <si>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</si>
  <si>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</si>
  <si>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</si>
  <si>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</si>
  <si>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</si>
  <si>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</si>
  <si>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</si>
  <si>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</si>
  <si>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</si>
  <si>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</si>
  <si>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</si>
  <si>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</si>
  <si>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</si>
  <si>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</si>
  <si>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</si>
  <si>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</si>
  <si>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</si>
  <si>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</si>
  <si>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</si>
  <si>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</si>
  <si>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</si>
  <si>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</si>
  <si>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</si>
  <si>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</si>
  <si>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</si>
  <si>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</si>
  <si>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</si>
  <si>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</si>
  <si>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</si>
  <si>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</si>
  <si>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</si>
  <si>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</si>
  <si>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</si>
  <si>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</si>
  <si>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</si>
  <si>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</si>
  <si>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</si>
  <si>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</si>
  <si>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</si>
  <si>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</si>
  <si>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</si>
  <si>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</si>
  <si>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</si>
  <si>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</si>
  <si>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</si>
  <si>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</si>
  <si>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</si>
  <si>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</si>
  <si>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</si>
  <si>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</si>
  <si>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</si>
  <si>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</si>
  <si>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</si>
  <si>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</si>
  <si>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</si>
  <si>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</si>
  <si>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</si>
  <si>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</si>
  <si>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</si>
  <si>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</si>
  <si>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</si>
  <si>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</si>
  <si>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</si>
  <si>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</si>
  <si>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</si>
  <si>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</si>
  <si>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</si>
  <si>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</si>
  <si>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</si>
  <si>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</si>
  <si>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</si>
  <si>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</si>
  <si>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</si>
  <si>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</si>
  <si>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</si>
  <si>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</si>
  <si>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</si>
  <si>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</si>
  <si>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</si>
  <si>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</si>
  <si>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</si>
  <si>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</si>
  <si>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</si>
  <si>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</si>
  <si>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</si>
  <si>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</si>
  <si>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</si>
  <si>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</si>
  <si>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</si>
  <si>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</si>
  <si>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</si>
  <si>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</si>
  <si>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</si>
  <si>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</si>
  <si>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</si>
  <si>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</si>
  <si>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</si>
  <si>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</si>
  <si>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</si>
  <si>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</si>
  <si>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</si>
  <si>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</si>
  <si>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</si>
  <si>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</si>
  <si>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</si>
  <si>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</si>
  <si>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</si>
  <si>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</si>
  <si>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</si>
  <si>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</si>
  <si>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</si>
  <si>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</si>
  <si>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</si>
  <si>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</si>
  <si>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</si>
  <si>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</si>
  <si>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</si>
  <si>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</si>
  <si>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</si>
  <si>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</si>
  <si>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</si>
  <si>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</si>
  <si>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</si>
  <si>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</si>
  <si>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</si>
  <si>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</si>
  <si>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</si>
  <si>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</si>
  <si>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</si>
  <si>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</si>
  <si>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</si>
  <si>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</si>
  <si>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</si>
  <si>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</si>
  <si>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</si>
  <si>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</si>
  <si>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</si>
  <si>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</si>
  <si>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</si>
  <si>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</si>
  <si>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</si>
  <si>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</si>
  <si>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</si>
  <si>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</si>
  <si>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</si>
  <si>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</si>
  <si>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</si>
  <si>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</si>
  <si>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</si>
  <si>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</si>
  <si>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</si>
  <si>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</si>
  <si>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</si>
  <si>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</si>
  <si>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</si>
  <si>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</si>
  <si>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</si>
  <si>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</si>
  <si>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</si>
  <si>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</si>
  <si>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</si>
  <si>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</si>
  <si>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</si>
  <si>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</si>
  <si>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</si>
  <si>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</si>
  <si>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</si>
  <si>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</si>
  <si>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</si>
  <si>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</si>
  <si>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</si>
  <si>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</si>
  <si>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</si>
  <si>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</si>
  <si>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</si>
  <si>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</si>
  <si>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</si>
  <si>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</si>
  <si>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</si>
  <si>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</si>
  <si>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</si>
  <si>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</si>
  <si>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</si>
  <si>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</si>
  <si>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</si>
  <si>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</si>
  <si>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</si>
  <si>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</si>
  <si>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</si>
  <si>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</si>
  <si>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</si>
  <si>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</si>
  <si>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</si>
  <si>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</si>
  <si>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</si>
  <si>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</si>
  <si>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</si>
  <si>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</si>
  <si>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</si>
  <si>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</si>
  <si>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</si>
  <si>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</si>
  <si>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</si>
  <si>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</si>
  <si>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</si>
  <si>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</si>
  <si>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</si>
  <si>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</si>
  <si>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</si>
  <si>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</si>
  <si>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</si>
  <si>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</si>
  <si>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</si>
  <si>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</si>
  <si>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</si>
  <si>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</si>
  <si>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</si>
  <si>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</si>
  <si>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</si>
  <si>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</si>
  <si>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</si>
  <si>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</si>
  <si>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</si>
  <si>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</si>
  <si>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</si>
  <si>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</si>
  <si>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</si>
  <si>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</si>
  <si>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</si>
  <si>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</si>
  <si>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</si>
  <si>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</si>
  <si>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</si>
  <si>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</si>
  <si>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</si>
  <si>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</si>
  <si>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</si>
  <si>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</si>
  <si>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</si>
  <si>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</si>
  <si>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</si>
  <si>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</si>
  <si>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</si>
  <si>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</si>
  <si>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</si>
  <si>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</si>
  <si>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</si>
  <si>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</si>
  <si>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</si>
  <si>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</si>
  <si>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</si>
  <si>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</si>
  <si>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</si>
  <si>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</si>
  <si>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</si>
  <si>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</si>
  <si>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</si>
  <si>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</si>
  <si>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</si>
  <si>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</si>
  <si>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</si>
  <si>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</si>
  <si>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</si>
  <si>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</si>
  <si>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</si>
  <si>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</si>
  <si>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</si>
  <si>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</si>
  <si>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</si>
  <si>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</si>
  <si>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</si>
  <si>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</si>
  <si>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</si>
  <si>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</si>
  <si>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</si>
  <si>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</si>
  <si>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</si>
  <si>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</si>
  <si>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</si>
  <si>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</si>
  <si>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</si>
  <si>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</si>
  <si>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</si>
  <si>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</si>
  <si>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</si>
  <si>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</si>
  <si>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</si>
  <si>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</si>
  <si>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</si>
  <si>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</si>
  <si>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</si>
  <si>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</si>
  <si>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</si>
  <si>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</si>
  <si>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</si>
  <si>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</si>
  <si>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</si>
  <si>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</si>
  <si>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</si>
  <si>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</si>
  <si>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</si>
  <si>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</si>
  <si>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</si>
  <si>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</si>
  <si>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</si>
  <si>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</si>
  <si>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</si>
  <si>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</si>
  <si>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</si>
  <si>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</si>
  <si>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</si>
  <si>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</si>
  <si>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</si>
  <si>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</si>
  <si>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</si>
  <si>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</si>
  <si>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</si>
  <si>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</si>
  <si>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</si>
  <si>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</si>
  <si>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</si>
  <si>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</si>
  <si>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</si>
  <si>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</si>
  <si>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</si>
  <si>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</si>
  <si>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</si>
  <si>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</si>
  <si>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</si>
  <si>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</si>
  <si>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</si>
  <si>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</si>
  <si>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</si>
  <si>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</si>
  <si>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</si>
  <si>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</si>
  <si>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</si>
  <si>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</si>
  <si>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</si>
  <si>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</si>
  <si>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</si>
  <si>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</si>
  <si>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</si>
  <si>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</si>
  <si>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</si>
  <si>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</si>
  <si>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</si>
  <si>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</si>
  <si>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</si>
  <si>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</si>
  <si>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</si>
  <si>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</si>
  <si>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</si>
  <si>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</si>
  <si>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</si>
  <si>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</si>
  <si>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</si>
  <si>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</si>
  <si>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</si>
  <si>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</si>
  <si>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</si>
  <si>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</si>
  <si>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</si>
  <si>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</si>
  <si>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</si>
  <si>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</si>
  <si>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</si>
  <si>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</si>
  <si>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</si>
  <si>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</si>
  <si>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</si>
  <si>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</si>
  <si>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</si>
  <si>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</si>
  <si>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</si>
  <si>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</si>
  <si>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</si>
  <si>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</si>
  <si>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</si>
  <si>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</si>
  <si>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</si>
  <si>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</si>
  <si>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</si>
  <si>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</si>
  <si>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</si>
  <si>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</si>
  <si>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</si>
  <si>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</si>
  <si>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</si>
  <si>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</si>
  <si>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</si>
  <si>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</si>
  <si>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</si>
  <si>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</si>
  <si>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</si>
  <si>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</si>
  <si>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</si>
  <si>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</si>
  <si>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</si>
  <si>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</si>
  <si>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</si>
  <si>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</si>
  <si>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</si>
  <si>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</si>
  <si>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</si>
  <si>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</si>
  <si>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</si>
  <si>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</si>
  <si>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</si>
  <si>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</si>
  <si>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</si>
  <si>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</si>
  <si>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</si>
  <si>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</si>
  <si>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</si>
  <si>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</si>
  <si>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</si>
  <si>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</si>
  <si>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</si>
  <si>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</si>
  <si>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</si>
  <si>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</si>
  <si>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</si>
  <si>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</si>
  <si>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</si>
  <si>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</si>
  <si>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</si>
  <si>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</si>
  <si>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</si>
  <si>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</si>
  <si>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</si>
  <si>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</si>
  <si>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</si>
  <si>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</si>
  <si>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</si>
  <si>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</si>
  <si>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</si>
  <si>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</si>
  <si>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</si>
  <si>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</si>
  <si>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</si>
  <si>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</si>
  <si>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</si>
  <si>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</si>
  <si>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</si>
  <si>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</si>
  <si>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</si>
  <si>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</si>
  <si>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</si>
  <si>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</si>
  <si>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</si>
  <si>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</si>
  <si>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</si>
  <si>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</si>
  <si>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</si>
  <si>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</si>
  <si>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</si>
  <si>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</si>
  <si>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</si>
  <si>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</si>
  <si>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</si>
  <si>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</si>
  <si>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</si>
  <si>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</si>
  <si>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</si>
  <si>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</si>
  <si>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</si>
  <si>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</si>
  <si>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</si>
  <si>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</si>
  <si>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</si>
  <si>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</si>
  <si>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</si>
  <si>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</si>
  <si>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</si>
  <si>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</si>
  <si>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</si>
  <si>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</si>
  <si>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</si>
  <si>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</si>
  <si>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</si>
  <si>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</si>
  <si>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</si>
  <si>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</si>
  <si>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</si>
  <si>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</si>
  <si>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</si>
  <si>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</si>
  <si>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</si>
  <si>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</si>
  <si>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</si>
  <si>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</si>
  <si>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</si>
  <si>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</si>
  <si>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</si>
  <si>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</si>
  <si>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</si>
  <si>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</si>
  <si>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</si>
  <si>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</si>
  <si>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</si>
  <si>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</si>
  <si>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</si>
  <si>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</si>
  <si>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</si>
  <si>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</si>
  <si>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</si>
  <si>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</si>
  <si>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</si>
  <si>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</si>
  <si>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</si>
  <si>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</si>
  <si>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</si>
  <si>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</si>
  <si>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</si>
  <si>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</si>
  <si>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</si>
  <si>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</si>
  <si>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</si>
  <si>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</si>
  <si>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</si>
  <si>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</si>
  <si>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</si>
  <si>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</si>
  <si>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</si>
  <si>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</si>
  <si>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</si>
  <si>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</si>
  <si>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</si>
  <si>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</si>
  <si>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</si>
  <si>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</si>
  <si>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</si>
  <si>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</si>
  <si>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</si>
  <si>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</si>
  <si>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</si>
  <si>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</si>
  <si>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</si>
  <si>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</si>
  <si>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</si>
  <si>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</si>
  <si>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</si>
  <si>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</si>
  <si>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</si>
  <si>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</si>
  <si>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</si>
  <si>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</si>
  <si>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</si>
  <si>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</si>
  <si>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</si>
  <si>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</si>
  <si>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</si>
  <si>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</si>
  <si>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</si>
  <si>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</si>
  <si>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</si>
  <si>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</si>
  <si>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</si>
  <si>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</si>
  <si>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</si>
  <si>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</si>
  <si>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</si>
  <si>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</si>
  <si>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</si>
  <si>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</si>
  <si>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</si>
  <si>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</si>
  <si>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</si>
  <si>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</si>
  <si>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</si>
  <si>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</si>
  <si>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</si>
  <si>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</si>
  <si>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</si>
  <si>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</si>
  <si>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</si>
  <si>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</si>
  <si>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</si>
  <si>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</si>
  <si>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</si>
  <si>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</si>
  <si>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</si>
  <si>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</si>
  <si>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</si>
  <si>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</si>
  <si>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</si>
  <si>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</si>
  <si>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</si>
  <si>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</si>
  <si>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</si>
  <si>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</si>
  <si>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</si>
  <si>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</si>
  <si>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</si>
  <si>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</si>
  <si>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</si>
  <si>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</si>
  <si>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</si>
  <si>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</si>
  <si>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</si>
  <si>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</si>
  <si>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</si>
  <si>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</si>
  <si>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</si>
  <si>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</si>
  <si>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</si>
  <si>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</si>
  <si>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</si>
  <si>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</si>
  <si>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</si>
  <si>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</si>
  <si>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</si>
  <si>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</si>
  <si>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</si>
  <si>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</si>
  <si>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</si>
  <si>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</si>
  <si>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</si>
  <si>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</si>
  <si>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</si>
  <si>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</si>
  <si>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</si>
  <si>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</si>
  <si>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</si>
  <si>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</si>
  <si>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</si>
  <si>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</si>
  <si>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</si>
  <si>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</si>
  <si>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</si>
  <si>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</si>
  <si>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</si>
  <si>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</si>
  <si>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</si>
  <si>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</si>
  <si>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</si>
  <si>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</si>
  <si>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</si>
  <si>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</si>
  <si>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</si>
  <si>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</si>
  <si>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</si>
  <si>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</si>
  <si>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</si>
  <si>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</si>
  <si>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</si>
  <si>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</si>
  <si>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</si>
  <si>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</si>
  <si>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</si>
  <si>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</si>
  <si>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</si>
  <si>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</si>
  <si>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</si>
  <si>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</si>
  <si>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</si>
  <si>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</si>
  <si>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</si>
  <si>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</si>
  <si>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</si>
  <si>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</si>
  <si>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</si>
  <si>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</si>
  <si>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</si>
  <si>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</si>
  <si>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</si>
  <si>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</si>
  <si>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</si>
  <si>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</si>
  <si>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</si>
  <si>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</si>
  <si>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</si>
  <si>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</si>
  <si>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</si>
  <si>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</si>
  <si>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</si>
  <si>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</si>
  <si>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</si>
  <si>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</si>
  <si>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</si>
  <si>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</si>
  <si>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</si>
  <si>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</si>
  <si>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</si>
  <si>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</si>
  <si>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</si>
  <si>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</si>
  <si>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</si>
  <si>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</si>
  <si>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</si>
  <si>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</si>
  <si>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</si>
  <si>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</si>
  <si>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</si>
  <si>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</si>
  <si>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</si>
  <si>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</si>
  <si>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</si>
  <si>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</si>
  <si>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</si>
  <si>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</si>
  <si>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</si>
  <si>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</si>
  <si>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</si>
  <si>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</si>
  <si>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</si>
  <si>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</si>
  <si>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</si>
  <si>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</si>
  <si>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</si>
  <si>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</si>
  <si>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</si>
  <si>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</si>
  <si>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</si>
  <si>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</si>
  <si>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</si>
  <si>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</si>
  <si>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</si>
  <si>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</si>
  <si>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</si>
  <si>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</si>
  <si>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</si>
  <si>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</si>
  <si>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</si>
  <si>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</si>
  <si>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</si>
  <si>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</si>
  <si>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</si>
  <si>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</si>
  <si>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</si>
  <si>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</si>
  <si>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</si>
  <si>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</si>
  <si>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</si>
  <si>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</si>
  <si>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</si>
  <si>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</si>
  <si>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</si>
  <si>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</si>
  <si>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</si>
  <si>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</si>
  <si>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</si>
  <si>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</si>
  <si>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</si>
  <si>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</si>
  <si>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</si>
  <si>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</si>
  <si>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</si>
  <si>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</si>
  <si>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</si>
  <si>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</si>
  <si>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</si>
  <si>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</si>
  <si>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</si>
  <si>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</si>
  <si>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</si>
  <si>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</si>
  <si>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</si>
  <si>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</si>
  <si>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</si>
  <si>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</si>
  <si>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</si>
  <si>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</si>
  <si>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</si>
  <si>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</si>
  <si>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</si>
  <si>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</si>
  <si>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</si>
  <si>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</si>
  <si>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</si>
  <si>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</si>
  <si>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</si>
  <si>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</si>
  <si>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</si>
  <si>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</si>
  <si>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</si>
  <si>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</si>
  <si>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</si>
  <si>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</si>
  <si>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</si>
  <si>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</si>
  <si>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</si>
  <si>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</si>
  <si>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</si>
  <si>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</si>
  <si>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</si>
  <si>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</si>
  <si>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</si>
  <si>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</si>
  <si>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</si>
  <si>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</si>
  <si>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</si>
  <si>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</si>
  <si>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</si>
  <si>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</si>
  <si>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</si>
  <si>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</si>
  <si>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</si>
  <si>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</si>
  <si>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</si>
  <si>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</si>
  <si>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</si>
  <si>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</si>
  <si>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</si>
  <si>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</si>
  <si>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</si>
  <si>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</si>
  <si>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</si>
  <si>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</si>
  <si>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</si>
  <si>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</si>
  <si>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</si>
  <si>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</si>
  <si>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</si>
  <si>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</si>
  <si>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</si>
  <si>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</si>
  <si>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</si>
  <si>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</si>
  <si>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</si>
  <si>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</si>
  <si>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</si>
  <si>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</si>
  <si>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</si>
  <si>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</si>
  <si>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</si>
  <si>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</si>
  <si>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</si>
  <si>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</si>
  <si>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</si>
  <si>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</si>
  <si>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</si>
  <si>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</si>
  <si>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</si>
  <si>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</si>
  <si>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</si>
  <si>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</si>
  <si>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</si>
  <si>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</si>
  <si>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</si>
  <si>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</si>
  <si>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</si>
  <si>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</si>
  <si>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</si>
  <si>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</si>
  <si>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</si>
  <si>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</si>
  <si>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</si>
  <si>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</si>
  <si>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</si>
  <si>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</si>
  <si>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</si>
  <si>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</si>
  <si>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</si>
  <si>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</si>
  <si>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</si>
  <si>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</si>
  <si>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</si>
  <si>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</si>
  <si>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</si>
  <si>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</si>
  <si>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</si>
  <si>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</si>
  <si>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</si>
  <si>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</si>
  <si>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</si>
  <si>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</si>
  <si>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</si>
  <si>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</si>
  <si>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</si>
  <si>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</si>
  <si>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</si>
  <si>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</si>
  <si>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</si>
  <si>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</si>
  <si>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</si>
  <si>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</si>
  <si>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</si>
  <si>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</si>
  <si>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</si>
  <si>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</si>
  <si>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</si>
  <si>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</si>
  <si>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</si>
  <si>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</si>
  <si>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</si>
  <si>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</si>
  <si>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</si>
  <si>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</si>
  <si>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</si>
  <si>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</si>
  <si>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</si>
  <si>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</si>
  <si>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</si>
  <si>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</si>
  <si>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</si>
  <si>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</si>
  <si>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</si>
  <si>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</si>
  <si>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</si>
  <si>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</si>
  <si>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</si>
  <si>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</si>
  <si>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</si>
  <si>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</si>
  <si>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</si>
  <si>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</si>
  <si>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</si>
  <si>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</si>
  <si>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</si>
  <si>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</si>
  <si>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</si>
  <si>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</si>
  <si>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</si>
  <si>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</si>
  <si>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</si>
  <si>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</si>
  <si>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</si>
  <si>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</si>
  <si>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</si>
  <si>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</si>
  <si>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</si>
  <si>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</si>
  <si>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</si>
  <si>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</si>
  <si>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</si>
  <si>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</si>
  <si>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</si>
  <si>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</si>
  <si>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</si>
  <si>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</si>
  <si>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</si>
  <si>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</si>
  <si>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</si>
  <si>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</si>
  <si>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</si>
  <si>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</si>
  <si>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</si>
  <si>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</si>
  <si>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</si>
  <si>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</si>
  <si>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</si>
  <si>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</si>
  <si>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</si>
  <si>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</si>
  <si>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</si>
  <si>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</si>
  <si>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</si>
  <si>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</si>
  <si>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</si>
  <si>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</si>
  <si>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</si>
  <si>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</si>
  <si>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</si>
  <si>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</si>
  <si>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</si>
  <si>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</si>
  <si>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</si>
  <si>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</si>
  <si>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</si>
  <si>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</si>
  <si>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</si>
  <si>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</si>
  <si>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</si>
  <si>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</si>
  <si>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</si>
  <si>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</si>
  <si>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</si>
  <si>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</si>
  <si>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</si>
  <si>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</si>
  <si>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</si>
  <si>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</si>
  <si>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</si>
  <si>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</si>
  <si>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</si>
  <si>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</si>
  <si>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</si>
  <si>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</si>
  <si>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</si>
  <si>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</si>
  <si>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</si>
  <si>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</si>
  <si>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</si>
  <si>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</si>
  <si>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</si>
  <si>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</si>
  <si>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</si>
  <si>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</si>
  <si>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</si>
  <si>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</si>
  <si>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</si>
  <si>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</si>
  <si>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</si>
  <si>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</si>
  <si>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</si>
  <si>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</si>
  <si>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</si>
  <si>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</si>
  <si>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</si>
  <si>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</si>
  <si>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</si>
  <si>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</si>
  <si>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</si>
  <si>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</si>
  <si>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</si>
  <si>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</si>
  <si>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</si>
  <si>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</si>
  <si>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</si>
  <si>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</si>
  <si>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</si>
  <si>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</si>
  <si>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</si>
  <si>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</si>
  <si>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</si>
  <si>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</si>
  <si>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</si>
  <si>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</si>
  <si>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</si>
  <si>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</si>
  <si>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</si>
  <si>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</si>
  <si>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</si>
  <si>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</si>
  <si>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</si>
  <si>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</si>
  <si>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</si>
  <si>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</si>
  <si>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</si>
  <si>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</si>
  <si>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</si>
  <si>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</si>
  <si>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</si>
  <si>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</si>
  <si>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</si>
  <si>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</si>
  <si>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</si>
  <si>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</si>
  <si>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</si>
  <si>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</si>
  <si>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</si>
  <si>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</si>
  <si>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</si>
  <si>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</si>
  <si>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</si>
  <si>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</si>
  <si>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</si>
  <si>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</si>
  <si>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</si>
  <si>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</si>
  <si>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</si>
  <si>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</si>
  <si>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</si>
  <si>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</si>
  <si>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</si>
  <si>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</si>
  <si>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</si>
  <si>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</si>
  <si>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</si>
  <si>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</si>
  <si>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</si>
  <si>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</si>
  <si>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</si>
  <si>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</si>
  <si>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</si>
  <si>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</si>
  <si>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</si>
  <si>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</si>
  <si>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</si>
  <si>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</si>
  <si>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</si>
  <si>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</si>
  <si>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</si>
  <si>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</si>
  <si>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</si>
  <si>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</si>
  <si>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</si>
  <si>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</si>
  <si>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</si>
  <si>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</si>
  <si>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</si>
  <si>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</si>
  <si>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</si>
  <si>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</si>
  <si>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</si>
  <si>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</si>
  <si>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</si>
  <si>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</si>
  <si>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</si>
  <si>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</si>
  <si>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</si>
  <si>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</si>
  <si>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</si>
  <si>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</si>
  <si>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</si>
  <si>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</si>
  <si>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</si>
  <si>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</si>
  <si>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</si>
  <si>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</si>
  <si>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</si>
  <si>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</si>
  <si>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</si>
  <si>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</si>
  <si>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</si>
  <si>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</si>
  <si>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</si>
  <si>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</si>
  <si>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</si>
  <si>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</si>
  <si>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</si>
  <si>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</si>
  <si>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</si>
  <si>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</si>
  <si>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</si>
  <si>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</si>
  <si>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</si>
  <si>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</si>
  <si>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</si>
  <si>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</si>
  <si>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</si>
  <si>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</si>
  <si>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</si>
  <si>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</si>
  <si>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</si>
  <si>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</si>
  <si>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</si>
  <si>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</si>
  <si>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</si>
  <si>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</si>
  <si>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</si>
  <si>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</si>
  <si>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</si>
  <si>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</si>
  <si>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</si>
  <si>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</si>
  <si>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</si>
  <si>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</si>
  <si>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</si>
  <si>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</si>
  <si>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</si>
  <si>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</si>
  <si>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</si>
  <si>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</si>
  <si>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</si>
  <si>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</si>
  <si>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</si>
  <si>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</si>
  <si>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</si>
  <si>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</si>
  <si>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</si>
  <si>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</si>
  <si>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</si>
  <si>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</si>
  <si>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</si>
  <si>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</si>
  <si>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</si>
  <si>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</si>
  <si>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</si>
  <si>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</si>
  <si>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</si>
  <si>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</si>
  <si>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</si>
  <si>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</si>
  <si>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</si>
  <si>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</si>
  <si>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</si>
  <si>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</si>
  <si>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</si>
  <si>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</si>
  <si>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</si>
  <si>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</si>
  <si>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</si>
  <si>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</si>
  <si>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</si>
  <si>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</si>
  <si>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</si>
  <si>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</si>
  <si>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</si>
  <si>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</si>
  <si>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</si>
  <si>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</si>
  <si>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</si>
  <si>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</si>
  <si>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</si>
  <si>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</si>
  <si>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</si>
  <si>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</si>
  <si>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</si>
  <si>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</si>
  <si>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</si>
  <si>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</si>
  <si>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</si>
  <si>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</si>
  <si>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</si>
  <si>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</si>
  <si>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</si>
  <si>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</si>
  <si>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</si>
  <si>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</si>
  <si>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</si>
  <si>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</si>
  <si>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</si>
  <si>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</si>
  <si>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</si>
  <si>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</si>
  <si>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</si>
  <si>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</si>
  <si>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</si>
  <si>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</si>
  <si>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</si>
  <si>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</si>
  <si>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</si>
  <si>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</si>
  <si>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</si>
  <si>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</si>
  <si>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</si>
  <si>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</si>
  <si>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</si>
  <si>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</si>
  <si>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</si>
  <si>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</si>
  <si>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</si>
  <si>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</si>
  <si>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</si>
  <si>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</si>
  <si>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</si>
  <si>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</si>
  <si>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</si>
  <si>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</si>
  <si>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</si>
  <si>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</si>
  <si>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</si>
  <si>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</si>
  <si>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</si>
  <si>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</si>
  <si>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</si>
  <si>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</si>
  <si>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</si>
  <si>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</si>
  <si>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</si>
  <si>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</si>
  <si>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</si>
  <si>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</si>
  <si>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</si>
  <si>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</si>
  <si>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</si>
  <si>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</si>
  <si>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</si>
  <si>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</si>
  <si>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</si>
  <si>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</si>
  <si>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</si>
  <si>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</si>
  <si>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</si>
  <si>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</si>
  <si>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</si>
  <si>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</si>
  <si>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</si>
  <si>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</si>
  <si>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</si>
  <si>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</si>
  <si>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</si>
  <si>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</si>
  <si>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</si>
  <si>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</si>
  <si>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</si>
  <si>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</si>
  <si>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</si>
  <si>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</si>
  <si>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</si>
  <si>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</si>
  <si>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</si>
  <si>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</si>
  <si>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</si>
  <si>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</si>
  <si>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</si>
  <si>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</si>
  <si>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</si>
  <si>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</si>
  <si>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</si>
  <si>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</si>
  <si>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</si>
  <si>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</si>
  <si>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</si>
  <si>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</si>
  <si>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</si>
  <si>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</si>
  <si>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</si>
  <si>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</si>
  <si>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</si>
  <si>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</si>
  <si>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</si>
  <si>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</si>
  <si>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</si>
  <si>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</si>
  <si>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</si>
  <si>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</si>
  <si>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</si>
  <si>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</si>
  <si>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</si>
  <si>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</si>
  <si>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</si>
  <si>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</si>
  <si>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</si>
  <si>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</si>
  <si>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</si>
  <si>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</si>
  <si>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</si>
  <si>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</si>
  <si>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</si>
  <si>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</si>
  <si>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</si>
  <si>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</si>
  <si>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</si>
  <si>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</si>
  <si>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</si>
  <si>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</si>
  <si>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</si>
  <si>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</si>
  <si>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</si>
  <si>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</si>
  <si>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</si>
  <si>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</si>
  <si>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</si>
  <si>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</si>
  <si>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</si>
  <si>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</si>
  <si>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</si>
  <si>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</si>
  <si>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</si>
  <si>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</si>
  <si>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</si>
  <si>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</si>
  <si>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</si>
  <si>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</si>
  <si>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</si>
  <si>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</si>
  <si>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</si>
  <si>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</si>
  <si>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</si>
  <si>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</si>
  <si>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</si>
  <si>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</si>
  <si>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</si>
  <si>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</si>
  <si>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</si>
  <si>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</si>
  <si>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</si>
  <si>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</si>
  <si>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</si>
  <si>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</si>
  <si>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</si>
  <si>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</si>
  <si>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</si>
  <si>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</si>
  <si>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</si>
  <si>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</si>
  <si>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</si>
  <si>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</si>
  <si>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</si>
  <si>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</si>
  <si>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</si>
  <si>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</si>
  <si>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</si>
  <si>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</si>
  <si>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</si>
  <si>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</si>
  <si>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</si>
  <si>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</si>
  <si>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</si>
  <si>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</si>
  <si>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</si>
  <si>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</si>
  <si>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</si>
  <si>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</si>
  <si>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</si>
  <si>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</si>
  <si>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</si>
  <si>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</si>
  <si>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</si>
  <si>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</si>
  <si>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</si>
  <si>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</si>
  <si>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</si>
  <si>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</si>
  <si>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</si>
  <si>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</si>
  <si>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</si>
  <si>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</si>
  <si>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</si>
  <si>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</si>
  <si>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</si>
  <si>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</si>
  <si>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</si>
  <si>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</si>
  <si>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</si>
  <si>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</si>
  <si>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</si>
  <si>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</si>
  <si>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</si>
  <si>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</si>
  <si>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</si>
  <si>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</si>
  <si>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</si>
  <si>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</si>
  <si>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</si>
  <si>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</si>
  <si>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</si>
  <si>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</si>
  <si>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</si>
  <si>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</si>
  <si>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</si>
  <si>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</si>
  <si>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</si>
  <si>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</si>
  <si>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</si>
  <si>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</si>
  <si>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</si>
  <si>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</si>
  <si>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</si>
  <si>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</si>
  <si>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</si>
  <si>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</si>
  <si>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</si>
  <si>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</si>
  <si>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</si>
  <si>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</si>
  <si>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</si>
  <si>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</si>
  <si>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</si>
  <si>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</si>
  <si>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</si>
  <si>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</si>
  <si>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</si>
  <si>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</si>
  <si>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</si>
  <si>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</si>
  <si>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</si>
  <si>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</si>
  <si>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</si>
  <si>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</si>
  <si>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</si>
  <si>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</si>
  <si>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</si>
  <si>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</si>
  <si>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</si>
  <si>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</si>
  <si>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</si>
  <si>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</si>
  <si>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</si>
  <si>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</si>
  <si>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</si>
  <si>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</si>
  <si>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</si>
  <si>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</si>
  <si>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</si>
  <si>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</si>
  <si>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</si>
  <si>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</si>
  <si>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</si>
  <si>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</si>
  <si>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</si>
  <si>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</si>
  <si>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</si>
  <si>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</si>
  <si>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</si>
  <si>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</si>
  <si>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</si>
  <si>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</si>
  <si>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</si>
  <si>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</si>
  <si>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</si>
  <si>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</si>
  <si>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</si>
  <si>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</si>
  <si>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</si>
  <si>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</si>
  <si>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</si>
  <si>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</si>
  <si>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</si>
  <si>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</si>
  <si>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</si>
  <si>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</si>
  <si>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</si>
  <si>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</si>
  <si>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</si>
  <si>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</si>
  <si>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</si>
  <si>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</si>
  <si>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</si>
  <si>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</si>
  <si>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</si>
  <si>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</si>
  <si>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</si>
  <si>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</si>
  <si>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</si>
  <si>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</si>
  <si>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</si>
  <si>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</si>
  <si>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</si>
  <si>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</si>
  <si>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</si>
  <si>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</si>
  <si>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</si>
  <si>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</si>
  <si>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</si>
  <si>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</si>
  <si>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</si>
  <si>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</si>
  <si>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</si>
  <si>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</si>
  <si>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</si>
  <si>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</si>
  <si>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</si>
  <si>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</si>
  <si>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</si>
  <si>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</si>
  <si>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</si>
  <si>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</si>
  <si>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</si>
  <si>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</si>
  <si>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</si>
  <si>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</si>
  <si>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</si>
  <si>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</si>
  <si>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</si>
  <si>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</si>
  <si>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</si>
  <si>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</si>
  <si>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</si>
  <si>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</si>
  <si>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</si>
  <si>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</si>
  <si>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</si>
  <si>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</si>
  <si>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</si>
  <si>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</si>
  <si>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</si>
  <si>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</si>
  <si>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</si>
  <si>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</si>
  <si>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</si>
  <si>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</si>
  <si>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</si>
  <si>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</si>
  <si>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</si>
  <si>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</si>
  <si>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</si>
  <si>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</si>
  <si>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</si>
  <si>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</si>
  <si>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</si>
  <si>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</si>
  <si>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</si>
  <si>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</si>
  <si>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</si>
  <si>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</si>
  <si>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</si>
  <si>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</si>
  <si>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</si>
  <si>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</si>
  <si>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</si>
  <si>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</si>
  <si>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</si>
  <si>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</si>
  <si>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</si>
  <si>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</si>
  <si>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</si>
  <si>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</si>
  <si>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</si>
  <si>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</si>
  <si>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</si>
  <si>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</si>
  <si>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</si>
  <si>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</si>
  <si>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</si>
  <si>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</si>
  <si>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</si>
  <si>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</si>
  <si>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</si>
  <si>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</si>
  <si>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</si>
  <si>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</si>
  <si>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</si>
  <si>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</si>
  <si>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</si>
  <si>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</si>
  <si>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</si>
  <si>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</si>
  <si>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</si>
  <si>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</si>
  <si>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</si>
  <si>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</si>
  <si>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</si>
  <si>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</si>
  <si>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</si>
  <si>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</si>
  <si>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</si>
  <si>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</si>
  <si>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</si>
  <si>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</si>
  <si>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</si>
  <si>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</si>
  <si>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</si>
  <si>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</si>
  <si>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</si>
  <si>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</si>
  <si>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</si>
  <si>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</si>
  <si>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</si>
  <si>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</si>
  <si>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</si>
  <si>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</si>
  <si>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</si>
  <si>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</si>
  <si>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</si>
  <si>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</si>
  <si>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</si>
  <si>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</si>
  <si>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</si>
  <si>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</si>
  <si>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</si>
  <si>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</si>
  <si>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</si>
  <si>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</si>
  <si>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</si>
  <si>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</si>
  <si>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</si>
  <si>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</si>
  <si>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</si>
  <si>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</si>
  <si>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</si>
  <si>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</si>
  <si>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</si>
  <si>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</si>
  <si>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</si>
  <si>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</si>
  <si>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</si>
  <si>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</si>
  <si>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</si>
  <si>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</si>
  <si>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</si>
  <si>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</si>
  <si>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</si>
  <si>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</si>
  <si>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</si>
  <si>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</si>
  <si>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</si>
  <si>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</si>
  <si>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</si>
  <si>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</si>
  <si>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</si>
  <si>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</si>
  <si>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</si>
  <si>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</si>
  <si>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</si>
  <si>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</si>
  <si>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</si>
  <si>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</si>
  <si>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</si>
  <si>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</si>
  <si>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</si>
  <si>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</si>
  <si>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</si>
  <si>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</si>
  <si>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</si>
  <si>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</si>
  <si>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</si>
  <si>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</si>
  <si>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</si>
  <si>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</si>
  <si>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</si>
  <si>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</si>
  <si>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</si>
  <si>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</si>
  <si>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</si>
  <si>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</si>
  <si>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</si>
  <si>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</si>
  <si>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</si>
  <si>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</si>
  <si>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</si>
  <si>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</si>
  <si>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</si>
  <si>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</si>
  <si>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</si>
  <si>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</si>
  <si>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</si>
  <si>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</si>
  <si>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</si>
  <si>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</si>
  <si>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</si>
  <si>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</si>
  <si>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</si>
  <si>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</si>
  <si>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</si>
  <si>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</si>
  <si>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</si>
  <si>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</si>
  <si>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</si>
  <si>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</si>
  <si>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</si>
  <si>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</si>
  <si>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</si>
  <si>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</si>
  <si>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</si>
  <si>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</si>
  <si>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</si>
  <si>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</si>
  <si>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</si>
  <si>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</si>
  <si>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</si>
  <si>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</si>
  <si>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</si>
  <si>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</si>
  <si>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</si>
  <si>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</si>
  <si>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</si>
  <si>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</si>
  <si>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</si>
  <si>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</si>
  <si>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</si>
  <si>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</si>
  <si>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</si>
  <si>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</si>
  <si>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</si>
  <si>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</si>
  <si>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</si>
  <si>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</si>
  <si>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</si>
  <si>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</si>
  <si>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</si>
  <si>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</si>
  <si>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</si>
  <si>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</si>
  <si>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</si>
  <si>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</si>
  <si>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</si>
  <si>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</si>
  <si>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</si>
  <si>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</si>
  <si>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</si>
  <si>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</si>
  <si>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</si>
  <si>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</si>
  <si>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</si>
  <si>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</si>
  <si>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</si>
  <si>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</si>
  <si>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</si>
  <si>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</si>
  <si>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</si>
  <si>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</si>
  <si>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</si>
  <si>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</si>
  <si>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</si>
  <si>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</si>
  <si>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</si>
  <si>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</si>
  <si>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</si>
  <si>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</si>
  <si>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</si>
  <si>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</si>
  <si>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</si>
  <si>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</si>
  <si>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</si>
  <si>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</si>
  <si>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</si>
  <si>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</si>
  <si>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</si>
  <si>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</si>
  <si>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</si>
  <si>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</si>
  <si>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</si>
  <si>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</si>
  <si>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</si>
  <si>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</si>
  <si>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</si>
  <si>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</si>
  <si>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</si>
  <si>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</si>
  <si>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</si>
  <si>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</si>
  <si>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</si>
  <si>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</si>
  <si>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</si>
  <si>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</si>
  <si>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</si>
  <si>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</si>
  <si>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</si>
  <si>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</si>
  <si>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</si>
  <si>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</si>
  <si>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</si>
  <si>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</si>
  <si>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</si>
  <si>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</si>
  <si>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</si>
  <si>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</si>
  <si>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</si>
  <si>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</si>
  <si>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</si>
  <si>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</si>
  <si>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</si>
  <si>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</si>
  <si>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</si>
  <si>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</si>
  <si>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</si>
  <si>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</si>
  <si>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</si>
  <si>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</si>
  <si>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</si>
  <si>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</si>
  <si>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</si>
  <si>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</si>
  <si>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</si>
  <si>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</si>
  <si>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</si>
  <si>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</si>
  <si>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</si>
  <si>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</si>
  <si>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</si>
  <si>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</si>
  <si>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</si>
  <si>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</si>
  <si>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</si>
  <si>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</si>
  <si>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</si>
  <si>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</si>
  <si>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</si>
  <si>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</si>
  <si>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</si>
  <si>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</si>
  <si>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</si>
  <si>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</si>
  <si>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</si>
  <si>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</si>
  <si>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</si>
  <si>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</si>
  <si>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</si>
  <si>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</si>
  <si>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</si>
  <si>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</si>
  <si>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</si>
  <si>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</si>
  <si>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</si>
  <si>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</si>
  <si>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</si>
  <si>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</si>
  <si>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</si>
  <si>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</si>
  <si>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</si>
  <si>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</si>
  <si>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</si>
  <si>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</si>
  <si>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</si>
  <si>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</si>
  <si>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</si>
  <si>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</si>
  <si>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</si>
  <si>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</si>
  <si>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</si>
  <si>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</si>
  <si>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</si>
  <si>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</si>
  <si>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</si>
  <si>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</si>
  <si>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</si>
  <si>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</si>
  <si>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</si>
  <si>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</si>
  <si>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</si>
  <si>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</si>
  <si>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</si>
  <si>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</si>
  <si>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</si>
  <si>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</si>
  <si>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</si>
  <si>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</si>
  <si>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</si>
  <si>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</si>
  <si>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</si>
  <si>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</si>
  <si>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</si>
  <si>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</si>
  <si>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</si>
  <si>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</si>
  <si>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</si>
  <si>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</si>
  <si>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</si>
  <si>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</si>
  <si>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</si>
  <si>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</si>
  <si>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</si>
  <si>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</si>
  <si>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</si>
  <si>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</si>
  <si>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</si>
  <si>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</si>
  <si>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</si>
  <si>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</si>
  <si>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</si>
  <si>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</si>
  <si>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</si>
  <si>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</si>
  <si>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</si>
  <si>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</si>
  <si>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</si>
  <si>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</si>
  <si>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</si>
  <si>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</si>
  <si>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</si>
  <si>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</si>
  <si>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</si>
  <si>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</si>
  <si>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</si>
  <si>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</si>
  <si>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</si>
  <si>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</si>
  <si>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</si>
  <si>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</si>
  <si>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</si>
  <si>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</si>
  <si>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</si>
  <si>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</si>
  <si>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</si>
  <si>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</si>
  <si>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</si>
  <si>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</si>
  <si>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</si>
  <si>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</si>
  <si>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</si>
  <si>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</si>
  <si>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</si>
  <si>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</si>
  <si>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</si>
  <si>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</si>
  <si>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</si>
  <si>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</si>
  <si>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</si>
  <si>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</si>
  <si>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</si>
  <si>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</si>
  <si>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</si>
  <si>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</si>
  <si>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</si>
  <si>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</si>
  <si>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</si>
  <si>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</si>
  <si>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</si>
  <si>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</si>
  <si>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</si>
  <si>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</si>
  <si>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</si>
  <si>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</si>
  <si>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</si>
  <si>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</si>
  <si>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</si>
  <si>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</si>
  <si>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</si>
  <si>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</si>
  <si>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</si>
  <si>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</si>
  <si>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</si>
  <si>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</si>
  <si>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</si>
  <si>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</si>
  <si>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</si>
  <si>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</si>
  <si>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</si>
  <si>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</si>
  <si>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</si>
  <si>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</si>
  <si>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</si>
  <si>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</si>
  <si>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</si>
  <si>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</si>
  <si>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</si>
  <si>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</si>
  <si>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</si>
  <si>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</si>
  <si>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</si>
  <si>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</si>
  <si>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</si>
  <si>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</si>
  <si>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</si>
  <si>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</si>
  <si>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</si>
  <si>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</si>
  <si>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</si>
  <si>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</si>
  <si>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</si>
  <si>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</si>
  <si>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</si>
  <si>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</si>
  <si>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</si>
  <si>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</si>
  <si>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</si>
  <si>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</si>
  <si>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</si>
  <si>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</si>
  <si>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</si>
  <si>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</si>
  <si>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</si>
  <si>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</si>
  <si>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</si>
  <si>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</si>
  <si>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</si>
  <si>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</si>
  <si>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</si>
  <si>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</si>
  <si>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</si>
  <si>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</si>
  <si>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</si>
  <si>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</si>
  <si>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</si>
  <si>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</si>
  <si>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</si>
  <si>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</si>
  <si>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</si>
  <si>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</si>
  <si>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</si>
  <si>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</si>
  <si>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</si>
  <si>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</si>
  <si>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</si>
  <si>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</si>
  <si>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</si>
  <si>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</si>
  <si>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</si>
  <si>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</si>
  <si>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</si>
  <si>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</si>
  <si>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</si>
  <si>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</si>
  <si>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</si>
  <si>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</si>
  <si>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</si>
  <si>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</si>
  <si>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</si>
  <si>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</si>
  <si>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</si>
  <si>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</si>
  <si>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</si>
  <si>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</si>
  <si>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</si>
  <si>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</si>
  <si>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</si>
  <si>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</si>
  <si>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</si>
  <si>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</si>
  <si>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</si>
  <si>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</si>
  <si>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</si>
  <si>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</si>
  <si>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</si>
  <si>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</si>
  <si>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</si>
  <si>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</si>
  <si>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</si>
  <si>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</si>
  <si>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</si>
  <si>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</si>
  <si>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</si>
  <si>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</si>
  <si>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</si>
  <si>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</si>
  <si>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</si>
  <si>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</si>
  <si>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</si>
  <si>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</si>
  <si>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</si>
  <si>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</si>
  <si>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</si>
  <si>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</si>
  <si>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</si>
  <si>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</si>
  <si>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</si>
  <si>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</si>
  <si>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</si>
  <si>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</si>
  <si>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</si>
  <si>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</si>
  <si>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</si>
  <si>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</si>
  <si>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</si>
  <si>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</si>
  <si>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</si>
  <si>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</si>
  <si>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</si>
  <si>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</si>
  <si>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</si>
  <si>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</si>
  <si>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</si>
  <si>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</si>
  <si>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</si>
  <si>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</si>
  <si>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</si>
  <si>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</si>
  <si>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</si>
  <si>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</si>
  <si>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</si>
  <si>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</si>
  <si>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</si>
  <si>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</si>
  <si>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</si>
  <si>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</si>
  <si>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</si>
  <si>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</si>
  <si>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</si>
  <si>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</si>
  <si>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</si>
  <si>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</si>
  <si>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</si>
  <si>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</si>
  <si>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</si>
  <si>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</si>
  <si>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</si>
  <si>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</si>
  <si>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</si>
  <si>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</si>
  <si>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</si>
  <si>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</si>
  <si>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</si>
  <si>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</si>
  <si>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</si>
  <si>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</si>
  <si>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</si>
  <si>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</si>
  <si>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</si>
  <si>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</si>
  <si>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</si>
  <si>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</si>
  <si>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</si>
  <si>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</si>
  <si>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</si>
  <si>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</si>
  <si>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</si>
  <si>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</si>
  <si>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</si>
  <si>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</si>
  <si>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</si>
  <si>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</si>
  <si>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</si>
  <si>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</si>
  <si>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</si>
  <si>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</si>
  <si>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</si>
  <si>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</si>
  <si>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</si>
  <si>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</si>
  <si>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</si>
  <si>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</si>
  <si>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</si>
  <si>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</si>
  <si>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</si>
  <si>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</si>
  <si>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</si>
  <si>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</si>
  <si>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</si>
  <si>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</si>
  <si>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</si>
  <si>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</si>
  <si>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</si>
  <si>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</si>
  <si>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</si>
  <si>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</si>
  <si>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</si>
  <si>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</si>
  <si>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</si>
  <si>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</si>
  <si>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</si>
  <si>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</si>
  <si>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</si>
  <si>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</si>
  <si>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</si>
  <si>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</si>
  <si>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</si>
  <si>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</si>
  <si>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</si>
  <si>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</si>
  <si>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</si>
  <si>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</si>
  <si>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</si>
  <si>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</si>
  <si>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</si>
  <si>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</si>
  <si>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</si>
  <si>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</si>
  <si>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</si>
  <si>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</si>
  <si>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</si>
  <si>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</si>
  <si>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</si>
  <si>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</si>
  <si>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</si>
  <si>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</si>
  <si>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</si>
  <si>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</si>
  <si>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</si>
  <si>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</si>
  <si>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</si>
  <si>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</si>
  <si>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</si>
  <si>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</si>
  <si>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</si>
  <si>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</si>
  <si>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</si>
  <si>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</si>
  <si>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</si>
  <si>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</si>
  <si>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</si>
  <si>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</si>
  <si>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</si>
  <si>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</si>
  <si>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</si>
  <si>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</si>
  <si>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</si>
  <si>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</si>
  <si>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</si>
  <si>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</si>
  <si>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</si>
  <si>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</si>
  <si>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</si>
  <si>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</si>
  <si>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</si>
  <si>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</si>
  <si>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</si>
  <si>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</si>
  <si>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</si>
  <si>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</si>
  <si>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</si>
  <si>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</si>
  <si>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</si>
  <si>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</si>
  <si>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</si>
  <si>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</si>
  <si>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</si>
  <si>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</si>
  <si>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</si>
  <si>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</si>
  <si>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</si>
  <si>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</si>
  <si>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</si>
  <si>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</si>
  <si>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</si>
  <si>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</si>
  <si>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</si>
  <si>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</si>
  <si>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</si>
  <si>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</si>
  <si>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</si>
  <si>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</si>
  <si>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</si>
  <si>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</si>
  <si>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</si>
  <si>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</si>
  <si>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</si>
  <si>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</si>
  <si>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</si>
  <si>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</si>
  <si>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</si>
  <si>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</si>
  <si>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</si>
  <si>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</si>
  <si>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</si>
  <si>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</si>
  <si>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</si>
  <si>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</si>
  <si>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</si>
  <si>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</si>
  <si>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</si>
  <si>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</si>
  <si>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</si>
  <si>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</si>
  <si>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</si>
  <si>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</si>
  <si>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</si>
  <si>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</si>
  <si>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</si>
  <si>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</si>
  <si>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</si>
  <si>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</si>
  <si>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</si>
  <si>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</si>
  <si>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</si>
  <si>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</si>
  <si>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</si>
  <si>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</si>
  <si>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</si>
  <si>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</si>
  <si>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</si>
  <si>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</si>
  <si>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</si>
  <si>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</si>
  <si>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</si>
  <si>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</si>
  <si>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</si>
  <si>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</si>
  <si>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</si>
  <si>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</si>
  <si>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</si>
  <si>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</si>
  <si>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</si>
  <si>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</si>
  <si>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</si>
  <si>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</si>
  <si>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</si>
  <si>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</si>
  <si>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</si>
  <si>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</si>
  <si>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</si>
  <si>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</si>
  <si>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</si>
  <si>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</si>
  <si>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</si>
  <si>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</si>
  <si>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</si>
  <si>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</si>
  <si>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</si>
  <si>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</si>
  <si>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</si>
  <si>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</si>
  <si>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</si>
  <si>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</si>
  <si>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</si>
  <si>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</si>
  <si>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</si>
  <si>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</si>
  <si>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</si>
  <si>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</si>
  <si>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</si>
  <si>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</si>
  <si>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</si>
  <si>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</si>
  <si>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</si>
  <si>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</si>
  <si>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</si>
  <si>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</si>
  <si>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</si>
  <si>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</si>
  <si>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</si>
  <si>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</si>
  <si>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</si>
  <si>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</si>
  <si>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</si>
  <si>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</si>
  <si>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</si>
  <si>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</si>
  <si>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</si>
  <si>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</si>
  <si>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</si>
  <si>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</si>
  <si>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</si>
  <si>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</si>
  <si>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</si>
  <si>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</si>
  <si>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</si>
  <si>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bondMufu#4k</t>
  </si>
  <si>
    <t>Szr Somerset</t>
  </si>
  <si>
    <t>FoodOpera#scsc</t>
  </si>
  <si>
    <t>to boy</t>
  </si>
  <si>
    <t>top up 1k</t>
  </si>
  <si>
    <t>DBS104 #TotBal</t>
  </si>
  <si>
    <t>MCSA TotBal</t>
  </si>
  <si>
    <t>Szr #scsc</t>
  </si>
  <si>
    <t>scsc @ACL↴ CR</t>
  </si>
  <si>
    <t>refundSCSC{TripCom</t>
  </si>
  <si>
    <t>SNEC #BocD</t>
  </si>
  <si>
    <t>SgPow #BocD500done</t>
  </si>
  <si>
    <t>&gt; 5Sep</t>
  </si>
  <si>
    <t>mStr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</si>
</sst>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2">
        <f>SUMPRODUCT(D3:D33,E3:E33)/365</f>
        <v>32.909589041095877</v>
      </c>
      <c r="E35" s="742"/>
      <c r="F35" s="26"/>
    </row>
    <row r="36" spans="2:11">
      <c r="B36" s="16" t="s">
        <v>3381</v>
      </c>
      <c r="D36" s="742" t="s">
        <v>3382</v>
      </c>
      <c r="E36" s="74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7" t="s">
        <v>91</v>
      </c>
      <c r="C1" s="677"/>
      <c r="D1" s="678" t="s">
        <v>92</v>
      </c>
      <c r="E1" s="677"/>
      <c r="F1" s="678" t="s">
        <v>93</v>
      </c>
      <c r="G1" s="677"/>
      <c r="H1" s="679" t="s">
        <v>94</v>
      </c>
      <c r="I1" s="679"/>
      <c r="J1" s="680" t="s">
        <v>92</v>
      </c>
      <c r="K1" s="681"/>
      <c r="L1" s="682" t="s">
        <v>95</v>
      </c>
      <c r="M1" s="683"/>
      <c r="N1" s="679" t="s">
        <v>96</v>
      </c>
      <c r="O1" s="679"/>
      <c r="P1" s="680" t="s">
        <v>97</v>
      </c>
      <c r="Q1" s="681"/>
      <c r="R1" s="682" t="s">
        <v>98</v>
      </c>
      <c r="S1" s="683"/>
      <c r="T1" s="684" t="s">
        <v>99</v>
      </c>
      <c r="U1" s="684"/>
      <c r="V1" s="680" t="s">
        <v>92</v>
      </c>
      <c r="W1" s="681"/>
      <c r="X1" s="685" t="s">
        <v>100</v>
      </c>
      <c r="Y1" s="686"/>
      <c r="Z1" s="684" t="s">
        <v>101</v>
      </c>
      <c r="AA1" s="684"/>
      <c r="AB1" s="687" t="s">
        <v>92</v>
      </c>
      <c r="AC1" s="688"/>
      <c r="AD1" s="689" t="s">
        <v>100</v>
      </c>
      <c r="AE1" s="690"/>
      <c r="AF1" s="684" t="s">
        <v>102</v>
      </c>
      <c r="AG1" s="684"/>
      <c r="AH1" s="687" t="s">
        <v>92</v>
      </c>
      <c r="AI1" s="688"/>
      <c r="AJ1" s="685" t="s">
        <v>103</v>
      </c>
      <c r="AK1" s="686"/>
      <c r="AL1" s="684" t="s">
        <v>104</v>
      </c>
      <c r="AM1" s="684"/>
      <c r="AN1" s="691" t="s">
        <v>92</v>
      </c>
      <c r="AO1" s="692"/>
      <c r="AP1" s="693" t="s">
        <v>105</v>
      </c>
      <c r="AQ1" s="694"/>
      <c r="AR1" s="684" t="s">
        <v>106</v>
      </c>
      <c r="AS1" s="684"/>
      <c r="AV1" s="693" t="s">
        <v>107</v>
      </c>
      <c r="AW1" s="694"/>
      <c r="AX1" s="695" t="s">
        <v>108</v>
      </c>
      <c r="AY1" s="695"/>
      <c r="AZ1" s="695"/>
      <c r="BA1" s="354"/>
      <c r="BB1" s="696">
        <v>42942</v>
      </c>
      <c r="BC1" s="697"/>
      <c r="BD1" s="69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4" t="s">
        <v>524</v>
      </c>
      <c r="F38" s="70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7" t="s">
        <v>567</v>
      </c>
      <c r="C1" s="677"/>
      <c r="D1" s="689" t="s">
        <v>568</v>
      </c>
      <c r="E1" s="690"/>
      <c r="F1" s="677" t="s">
        <v>569</v>
      </c>
      <c r="G1" s="677"/>
      <c r="H1" s="706" t="s">
        <v>570</v>
      </c>
      <c r="I1" s="707"/>
      <c r="J1" s="689" t="s">
        <v>568</v>
      </c>
      <c r="K1" s="690"/>
      <c r="L1" s="677" t="s">
        <v>571</v>
      </c>
      <c r="M1" s="677"/>
      <c r="N1" s="706" t="s">
        <v>570</v>
      </c>
      <c r="O1" s="707"/>
      <c r="P1" s="689" t="s">
        <v>568</v>
      </c>
      <c r="Q1" s="690"/>
      <c r="R1" s="677" t="s">
        <v>572</v>
      </c>
      <c r="S1" s="677"/>
      <c r="T1" s="706" t="s">
        <v>570</v>
      </c>
      <c r="U1" s="707"/>
      <c r="V1" s="689" t="s">
        <v>568</v>
      </c>
      <c r="W1" s="690"/>
      <c r="X1" s="677" t="s">
        <v>573</v>
      </c>
      <c r="Y1" s="677"/>
      <c r="Z1" s="706" t="s">
        <v>570</v>
      </c>
      <c r="AA1" s="707"/>
      <c r="AB1" s="689" t="s">
        <v>568</v>
      </c>
      <c r="AC1" s="690"/>
      <c r="AD1" s="677" t="s">
        <v>574</v>
      </c>
      <c r="AE1" s="677"/>
      <c r="AF1" s="706" t="s">
        <v>570</v>
      </c>
      <c r="AG1" s="707"/>
      <c r="AH1" s="689" t="s">
        <v>568</v>
      </c>
      <c r="AI1" s="690"/>
      <c r="AJ1" s="677" t="s">
        <v>575</v>
      </c>
      <c r="AK1" s="677"/>
      <c r="AL1" s="706" t="s">
        <v>576</v>
      </c>
      <c r="AM1" s="707"/>
      <c r="AN1" s="689" t="s">
        <v>577</v>
      </c>
      <c r="AO1" s="690"/>
      <c r="AP1" s="677" t="s">
        <v>578</v>
      </c>
      <c r="AQ1" s="677"/>
      <c r="AR1" s="706" t="s">
        <v>570</v>
      </c>
      <c r="AS1" s="707"/>
      <c r="AT1" s="689" t="s">
        <v>568</v>
      </c>
      <c r="AU1" s="690"/>
      <c r="AV1" s="677" t="s">
        <v>579</v>
      </c>
      <c r="AW1" s="677"/>
      <c r="AX1" s="706" t="s">
        <v>570</v>
      </c>
      <c r="AY1" s="707"/>
      <c r="AZ1" s="689" t="s">
        <v>568</v>
      </c>
      <c r="BA1" s="690"/>
      <c r="BB1" s="677" t="s">
        <v>580</v>
      </c>
      <c r="BC1" s="677"/>
      <c r="BD1" s="706" t="s">
        <v>570</v>
      </c>
      <c r="BE1" s="707"/>
      <c r="BF1" s="689" t="s">
        <v>568</v>
      </c>
      <c r="BG1" s="690"/>
      <c r="BH1" s="677" t="s">
        <v>581</v>
      </c>
      <c r="BI1" s="677"/>
      <c r="BJ1" s="706" t="s">
        <v>570</v>
      </c>
      <c r="BK1" s="707"/>
      <c r="BL1" s="689" t="s">
        <v>568</v>
      </c>
      <c r="BM1" s="690"/>
      <c r="BN1" s="677" t="s">
        <v>582</v>
      </c>
      <c r="BO1" s="677"/>
      <c r="BP1" s="706" t="s">
        <v>570</v>
      </c>
      <c r="BQ1" s="707"/>
      <c r="BR1" s="689" t="s">
        <v>568</v>
      </c>
      <c r="BS1" s="690"/>
      <c r="BT1" s="677" t="s">
        <v>583</v>
      </c>
      <c r="BU1" s="677"/>
      <c r="BV1" s="706" t="s">
        <v>584</v>
      </c>
      <c r="BW1" s="707"/>
      <c r="BX1" s="689" t="s">
        <v>585</v>
      </c>
      <c r="BY1" s="690"/>
      <c r="BZ1" s="677" t="s">
        <v>586</v>
      </c>
      <c r="CA1" s="677"/>
      <c r="CB1" s="706" t="s">
        <v>587</v>
      </c>
      <c r="CC1" s="707"/>
      <c r="CD1" s="689" t="s">
        <v>588</v>
      </c>
      <c r="CE1" s="690"/>
      <c r="CF1" s="677" t="s">
        <v>589</v>
      </c>
      <c r="CG1" s="677"/>
      <c r="CH1" s="706" t="s">
        <v>587</v>
      </c>
      <c r="CI1" s="707"/>
      <c r="CJ1" s="689" t="s">
        <v>588</v>
      </c>
      <c r="CK1" s="690"/>
      <c r="CL1" s="677" t="s">
        <v>590</v>
      </c>
      <c r="CM1" s="677"/>
      <c r="CN1" s="706" t="s">
        <v>587</v>
      </c>
      <c r="CO1" s="707"/>
      <c r="CP1" s="689" t="s">
        <v>588</v>
      </c>
      <c r="CQ1" s="690"/>
      <c r="CR1" s="677" t="s">
        <v>591</v>
      </c>
      <c r="CS1" s="677"/>
      <c r="CT1" s="706" t="s">
        <v>587</v>
      </c>
      <c r="CU1" s="707"/>
      <c r="CV1" s="708" t="s">
        <v>588</v>
      </c>
      <c r="CW1" s="709"/>
      <c r="CX1" s="677" t="s">
        <v>592</v>
      </c>
      <c r="CY1" s="677"/>
      <c r="CZ1" s="706" t="s">
        <v>587</v>
      </c>
      <c r="DA1" s="707"/>
      <c r="DB1" s="708" t="s">
        <v>588</v>
      </c>
      <c r="DC1" s="709"/>
      <c r="DD1" s="677" t="s">
        <v>593</v>
      </c>
      <c r="DE1" s="677"/>
      <c r="DF1" s="706" t="s">
        <v>594</v>
      </c>
      <c r="DG1" s="707"/>
      <c r="DH1" s="708" t="s">
        <v>595</v>
      </c>
      <c r="DI1" s="709"/>
      <c r="DJ1" s="677" t="s">
        <v>596</v>
      </c>
      <c r="DK1" s="677"/>
      <c r="DL1" s="706" t="s">
        <v>594</v>
      </c>
      <c r="DM1" s="707"/>
      <c r="DN1" s="708" t="s">
        <v>588</v>
      </c>
      <c r="DO1" s="709"/>
      <c r="DP1" s="677" t="s">
        <v>597</v>
      </c>
      <c r="DQ1" s="677"/>
      <c r="DR1" s="706" t="s">
        <v>594</v>
      </c>
      <c r="DS1" s="707"/>
      <c r="DT1" s="708" t="s">
        <v>588</v>
      </c>
      <c r="DU1" s="709"/>
      <c r="DV1" s="677" t="s">
        <v>598</v>
      </c>
      <c r="DW1" s="677"/>
      <c r="DX1" s="706" t="s">
        <v>594</v>
      </c>
      <c r="DY1" s="707"/>
      <c r="DZ1" s="708" t="s">
        <v>588</v>
      </c>
      <c r="EA1" s="709"/>
      <c r="EB1" s="677" t="s">
        <v>599</v>
      </c>
      <c r="EC1" s="677"/>
      <c r="ED1" s="706" t="s">
        <v>594</v>
      </c>
      <c r="EE1" s="707"/>
      <c r="EF1" s="708" t="s">
        <v>588</v>
      </c>
      <c r="EG1" s="709"/>
      <c r="EH1" s="677" t="s">
        <v>600</v>
      </c>
      <c r="EI1" s="677"/>
      <c r="EJ1" s="706" t="s">
        <v>594</v>
      </c>
      <c r="EK1" s="707"/>
      <c r="EL1" s="708" t="s">
        <v>601</v>
      </c>
      <c r="EM1" s="709"/>
      <c r="EN1" s="677" t="s">
        <v>602</v>
      </c>
      <c r="EO1" s="677"/>
      <c r="EP1" s="706" t="s">
        <v>594</v>
      </c>
      <c r="EQ1" s="707"/>
      <c r="ER1" s="708" t="s">
        <v>603</v>
      </c>
      <c r="ES1" s="709"/>
      <c r="ET1" s="677" t="s">
        <v>604</v>
      </c>
      <c r="EU1" s="677"/>
      <c r="EV1" s="706" t="s">
        <v>594</v>
      </c>
      <c r="EW1" s="707"/>
      <c r="EX1" s="708" t="s">
        <v>103</v>
      </c>
      <c r="EY1" s="709"/>
      <c r="EZ1" s="677" t="s">
        <v>605</v>
      </c>
      <c r="FA1" s="67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0" t="s">
        <v>672</v>
      </c>
      <c r="CU7" s="67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0" t="s">
        <v>702</v>
      </c>
      <c r="DA8" s="67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0" t="s">
        <v>702</v>
      </c>
      <c r="DG8" s="67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0" t="s">
        <v>702</v>
      </c>
      <c r="DM8" s="67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0" t="s">
        <v>702</v>
      </c>
      <c r="DS8" s="677"/>
      <c r="DT8" s="14" t="s">
        <v>700</v>
      </c>
      <c r="DU8" s="14">
        <f>SUM(DU13:DU17)</f>
        <v>32</v>
      </c>
      <c r="DV8" s="9"/>
      <c r="DW8" s="9"/>
      <c r="DX8" s="710" t="s">
        <v>702</v>
      </c>
      <c r="DY8" s="67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0" t="s">
        <v>703</v>
      </c>
      <c r="EK8" s="67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0" t="s">
        <v>703</v>
      </c>
      <c r="EQ9" s="67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0" t="s">
        <v>703</v>
      </c>
      <c r="EW9" s="67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0" t="s">
        <v>703</v>
      </c>
      <c r="EE11" s="67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0" t="s">
        <v>702</v>
      </c>
      <c r="CU12" s="67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4" t="s">
        <v>912</v>
      </c>
      <c r="CU19" s="68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3" t="s">
        <v>943</v>
      </c>
      <c r="FA21" s="713"/>
      <c r="FC21" s="366">
        <f>FC20-FC22</f>
        <v>113457.16899999997</v>
      </c>
      <c r="FD21" s="344"/>
      <c r="FE21" s="714" t="s">
        <v>945</v>
      </c>
      <c r="FF21" s="714"/>
      <c r="FG21" s="7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3" t="s">
        <v>953</v>
      </c>
      <c r="FA22" s="7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3" t="s">
        <v>969</v>
      </c>
      <c r="FA23" s="7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3" t="s">
        <v>979</v>
      </c>
      <c r="FA24" s="7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Y1" workbookViewId="0">
      <selection activeCell="NK15" sqref="NK1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6" t="s">
        <v>1017</v>
      </c>
      <c r="B1" s="716"/>
      <c r="C1" s="691" t="s">
        <v>92</v>
      </c>
      <c r="D1" s="692"/>
      <c r="E1" s="693" t="s">
        <v>1018</v>
      </c>
      <c r="F1" s="694"/>
      <c r="G1" s="716" t="s">
        <v>1019</v>
      </c>
      <c r="H1" s="716"/>
      <c r="I1" s="691" t="s">
        <v>92</v>
      </c>
      <c r="J1" s="692"/>
      <c r="K1" s="693" t="s">
        <v>1020</v>
      </c>
      <c r="L1" s="694"/>
      <c r="M1" s="716" t="s">
        <v>1021</v>
      </c>
      <c r="N1" s="716"/>
      <c r="O1" s="691" t="s">
        <v>92</v>
      </c>
      <c r="P1" s="692"/>
      <c r="Q1" s="693" t="s">
        <v>1022</v>
      </c>
      <c r="R1" s="694"/>
      <c r="S1" s="716" t="s">
        <v>1023</v>
      </c>
      <c r="T1" s="716"/>
      <c r="U1" s="691" t="s">
        <v>92</v>
      </c>
      <c r="V1" s="692"/>
      <c r="W1" s="693" t="s">
        <v>577</v>
      </c>
      <c r="X1" s="694"/>
      <c r="Y1" s="716" t="s">
        <v>1024</v>
      </c>
      <c r="Z1" s="716"/>
      <c r="AA1" s="691" t="s">
        <v>92</v>
      </c>
      <c r="AB1" s="692"/>
      <c r="AC1" s="693" t="s">
        <v>1025</v>
      </c>
      <c r="AD1" s="694"/>
      <c r="AE1" s="716" t="s">
        <v>1026</v>
      </c>
      <c r="AF1" s="716"/>
      <c r="AG1" s="691" t="s">
        <v>92</v>
      </c>
      <c r="AH1" s="692"/>
      <c r="AI1" s="693" t="s">
        <v>1027</v>
      </c>
      <c r="AJ1" s="694"/>
      <c r="AK1" s="716" t="s">
        <v>1028</v>
      </c>
      <c r="AL1" s="716"/>
      <c r="AM1" s="691" t="s">
        <v>1029</v>
      </c>
      <c r="AN1" s="692"/>
      <c r="AO1" s="693" t="s">
        <v>1030</v>
      </c>
      <c r="AP1" s="694"/>
      <c r="AQ1" s="716" t="s">
        <v>1031</v>
      </c>
      <c r="AR1" s="716"/>
      <c r="AS1" s="691" t="s">
        <v>1029</v>
      </c>
      <c r="AT1" s="692"/>
      <c r="AU1" s="693" t="s">
        <v>1032</v>
      </c>
      <c r="AV1" s="694"/>
      <c r="AW1" s="716" t="s">
        <v>1033</v>
      </c>
      <c r="AX1" s="716"/>
      <c r="AY1" s="693" t="s">
        <v>1034</v>
      </c>
      <c r="AZ1" s="694"/>
      <c r="BA1" s="716" t="s">
        <v>1033</v>
      </c>
      <c r="BB1" s="716"/>
      <c r="BC1" s="691" t="s">
        <v>594</v>
      </c>
      <c r="BD1" s="692"/>
      <c r="BE1" s="693" t="s">
        <v>1035</v>
      </c>
      <c r="BF1" s="694"/>
      <c r="BG1" s="716" t="s">
        <v>1036</v>
      </c>
      <c r="BH1" s="716"/>
      <c r="BI1" s="691" t="s">
        <v>594</v>
      </c>
      <c r="BJ1" s="692"/>
      <c r="BK1" s="693" t="s">
        <v>1035</v>
      </c>
      <c r="BL1" s="694"/>
      <c r="BM1" s="716" t="s">
        <v>1037</v>
      </c>
      <c r="BN1" s="716"/>
      <c r="BO1" s="691" t="s">
        <v>594</v>
      </c>
      <c r="BP1" s="692"/>
      <c r="BQ1" s="693" t="s">
        <v>1038</v>
      </c>
      <c r="BR1" s="694"/>
      <c r="BS1" s="716" t="s">
        <v>1039</v>
      </c>
      <c r="BT1" s="716"/>
      <c r="BU1" s="691" t="s">
        <v>594</v>
      </c>
      <c r="BV1" s="692"/>
      <c r="BW1" s="693" t="s">
        <v>1040</v>
      </c>
      <c r="BX1" s="694"/>
      <c r="BY1" s="716" t="s">
        <v>1041</v>
      </c>
      <c r="BZ1" s="716"/>
      <c r="CA1" s="691" t="s">
        <v>594</v>
      </c>
      <c r="CB1" s="692"/>
      <c r="CC1" s="693" t="s">
        <v>1038</v>
      </c>
      <c r="CD1" s="694"/>
      <c r="CE1" s="716" t="s">
        <v>1042</v>
      </c>
      <c r="CF1" s="716"/>
      <c r="CG1" s="691" t="s">
        <v>594</v>
      </c>
      <c r="CH1" s="692"/>
      <c r="CI1" s="693" t="s">
        <v>1040</v>
      </c>
      <c r="CJ1" s="694"/>
      <c r="CK1" s="716" t="s">
        <v>1043</v>
      </c>
      <c r="CL1" s="716"/>
      <c r="CM1" s="691" t="s">
        <v>594</v>
      </c>
      <c r="CN1" s="692"/>
      <c r="CO1" s="693" t="s">
        <v>1038</v>
      </c>
      <c r="CP1" s="694"/>
      <c r="CQ1" s="716" t="s">
        <v>1044</v>
      </c>
      <c r="CR1" s="716"/>
      <c r="CS1" s="717" t="s">
        <v>594</v>
      </c>
      <c r="CT1" s="718"/>
      <c r="CU1" s="693" t="s">
        <v>1045</v>
      </c>
      <c r="CV1" s="694"/>
      <c r="CW1" s="716" t="s">
        <v>1046</v>
      </c>
      <c r="CX1" s="716"/>
      <c r="CY1" s="717" t="s">
        <v>594</v>
      </c>
      <c r="CZ1" s="718"/>
      <c r="DA1" s="693" t="s">
        <v>1047</v>
      </c>
      <c r="DB1" s="694"/>
      <c r="DC1" s="716" t="s">
        <v>1048</v>
      </c>
      <c r="DD1" s="716"/>
      <c r="DE1" s="717" t="s">
        <v>594</v>
      </c>
      <c r="DF1" s="718"/>
      <c r="DG1" s="693" t="s">
        <v>1049</v>
      </c>
      <c r="DH1" s="694"/>
      <c r="DI1" s="716" t="s">
        <v>1050</v>
      </c>
      <c r="DJ1" s="716"/>
      <c r="DK1" s="717" t="s">
        <v>594</v>
      </c>
      <c r="DL1" s="718"/>
      <c r="DM1" s="693" t="s">
        <v>1045</v>
      </c>
      <c r="DN1" s="694"/>
      <c r="DO1" s="716" t="s">
        <v>1051</v>
      </c>
      <c r="DP1" s="716"/>
      <c r="DQ1" s="717" t="s">
        <v>594</v>
      </c>
      <c r="DR1" s="718"/>
      <c r="DS1" s="693" t="s">
        <v>1052</v>
      </c>
      <c r="DT1" s="694"/>
      <c r="DU1" s="716" t="s">
        <v>1053</v>
      </c>
      <c r="DV1" s="716"/>
      <c r="DW1" s="717" t="s">
        <v>594</v>
      </c>
      <c r="DX1" s="718"/>
      <c r="DY1" s="693" t="s">
        <v>1054</v>
      </c>
      <c r="DZ1" s="694"/>
      <c r="EA1" s="715" t="s">
        <v>1055</v>
      </c>
      <c r="EB1" s="715"/>
      <c r="EC1" s="717" t="s">
        <v>594</v>
      </c>
      <c r="ED1" s="718"/>
      <c r="EE1" s="693" t="s">
        <v>1052</v>
      </c>
      <c r="EF1" s="694"/>
      <c r="EG1" s="53"/>
      <c r="EH1" s="715" t="s">
        <v>1056</v>
      </c>
      <c r="EI1" s="715"/>
      <c r="EJ1" s="717" t="s">
        <v>594</v>
      </c>
      <c r="EK1" s="718"/>
      <c r="EL1" s="693" t="s">
        <v>1057</v>
      </c>
      <c r="EM1" s="694"/>
      <c r="EN1" s="715" t="s">
        <v>1058</v>
      </c>
      <c r="EO1" s="715"/>
      <c r="EP1" s="717" t="s">
        <v>594</v>
      </c>
      <c r="EQ1" s="718"/>
      <c r="ER1" s="693" t="s">
        <v>1059</v>
      </c>
      <c r="ES1" s="694"/>
      <c r="ET1" s="715" t="s">
        <v>1060</v>
      </c>
      <c r="EU1" s="715"/>
      <c r="EV1" s="717" t="s">
        <v>594</v>
      </c>
      <c r="EW1" s="718"/>
      <c r="EX1" s="693" t="s">
        <v>1054</v>
      </c>
      <c r="EY1" s="694"/>
      <c r="EZ1" s="715" t="s">
        <v>1061</v>
      </c>
      <c r="FA1" s="715"/>
      <c r="FB1" s="717" t="s">
        <v>594</v>
      </c>
      <c r="FC1" s="718"/>
      <c r="FD1" s="693" t="s">
        <v>1047</v>
      </c>
      <c r="FE1" s="694"/>
      <c r="FF1" s="715" t="s">
        <v>1062</v>
      </c>
      <c r="FG1" s="715"/>
      <c r="FH1" s="717" t="s">
        <v>594</v>
      </c>
      <c r="FI1" s="718"/>
      <c r="FJ1" s="693" t="s">
        <v>1045</v>
      </c>
      <c r="FK1" s="694"/>
      <c r="FL1" s="715" t="s">
        <v>1063</v>
      </c>
      <c r="FM1" s="715"/>
      <c r="FN1" s="717" t="s">
        <v>594</v>
      </c>
      <c r="FO1" s="718"/>
      <c r="FP1" s="693" t="s">
        <v>1064</v>
      </c>
      <c r="FQ1" s="694"/>
      <c r="FR1" s="715" t="s">
        <v>1065</v>
      </c>
      <c r="FS1" s="715"/>
      <c r="FT1" s="717" t="s">
        <v>594</v>
      </c>
      <c r="FU1" s="718"/>
      <c r="FV1" s="693" t="s">
        <v>1064</v>
      </c>
      <c r="FW1" s="694"/>
      <c r="FX1" s="715" t="s">
        <v>1066</v>
      </c>
      <c r="FY1" s="715"/>
      <c r="FZ1" s="717" t="s">
        <v>594</v>
      </c>
      <c r="GA1" s="718"/>
      <c r="GB1" s="693" t="s">
        <v>1054</v>
      </c>
      <c r="GC1" s="694"/>
      <c r="GD1" s="715" t="s">
        <v>1067</v>
      </c>
      <c r="GE1" s="715"/>
      <c r="GF1" s="717" t="s">
        <v>594</v>
      </c>
      <c r="GG1" s="718"/>
      <c r="GH1" s="693" t="s">
        <v>1052</v>
      </c>
      <c r="GI1" s="694"/>
      <c r="GJ1" s="715" t="s">
        <v>1068</v>
      </c>
      <c r="GK1" s="715"/>
      <c r="GL1" s="717" t="s">
        <v>594</v>
      </c>
      <c r="GM1" s="718"/>
      <c r="GN1" s="693" t="s">
        <v>1052</v>
      </c>
      <c r="GO1" s="694"/>
      <c r="GP1" s="715" t="s">
        <v>1069</v>
      </c>
      <c r="GQ1" s="715"/>
      <c r="GR1" s="717" t="s">
        <v>594</v>
      </c>
      <c r="GS1" s="718"/>
      <c r="GT1" s="693" t="s">
        <v>1057</v>
      </c>
      <c r="GU1" s="694"/>
      <c r="GV1" s="715" t="s">
        <v>1070</v>
      </c>
      <c r="GW1" s="715"/>
      <c r="GX1" s="717" t="s">
        <v>594</v>
      </c>
      <c r="GY1" s="718"/>
      <c r="GZ1" s="693" t="s">
        <v>1071</v>
      </c>
      <c r="HA1" s="694"/>
      <c r="HB1" s="715" t="s">
        <v>1072</v>
      </c>
      <c r="HC1" s="715"/>
      <c r="HD1" s="717" t="s">
        <v>594</v>
      </c>
      <c r="HE1" s="718"/>
      <c r="HF1" s="693" t="s">
        <v>1059</v>
      </c>
      <c r="HG1" s="694"/>
      <c r="HH1" s="715" t="s">
        <v>1073</v>
      </c>
      <c r="HI1" s="715"/>
      <c r="HJ1" s="717" t="s">
        <v>594</v>
      </c>
      <c r="HK1" s="718"/>
      <c r="HL1" s="693" t="s">
        <v>1045</v>
      </c>
      <c r="HM1" s="694"/>
      <c r="HN1" s="715" t="s">
        <v>1074</v>
      </c>
      <c r="HO1" s="715"/>
      <c r="HP1" s="717" t="s">
        <v>594</v>
      </c>
      <c r="HQ1" s="718"/>
      <c r="HR1" s="693" t="s">
        <v>1045</v>
      </c>
      <c r="HS1" s="694"/>
      <c r="HT1" s="715" t="s">
        <v>1075</v>
      </c>
      <c r="HU1" s="715"/>
      <c r="HV1" s="717" t="s">
        <v>594</v>
      </c>
      <c r="HW1" s="718"/>
      <c r="HX1" s="693" t="s">
        <v>1054</v>
      </c>
      <c r="HY1" s="694"/>
      <c r="HZ1" s="715" t="s">
        <v>1076</v>
      </c>
      <c r="IA1" s="715"/>
      <c r="IB1" s="717" t="s">
        <v>594</v>
      </c>
      <c r="IC1" s="718"/>
      <c r="ID1" s="693" t="s">
        <v>1059</v>
      </c>
      <c r="IE1" s="694"/>
      <c r="IF1" s="715" t="s">
        <v>1077</v>
      </c>
      <c r="IG1" s="715"/>
      <c r="IH1" s="717" t="s">
        <v>594</v>
      </c>
      <c r="II1" s="718"/>
      <c r="IJ1" s="693" t="s">
        <v>1052</v>
      </c>
      <c r="IK1" s="694"/>
      <c r="IL1" s="715" t="s">
        <v>1078</v>
      </c>
      <c r="IM1" s="715"/>
      <c r="IN1" s="717" t="s">
        <v>594</v>
      </c>
      <c r="IO1" s="718"/>
      <c r="IP1" s="693" t="s">
        <v>1054</v>
      </c>
      <c r="IQ1" s="694"/>
      <c r="IR1" s="715" t="s">
        <v>1079</v>
      </c>
      <c r="IS1" s="715"/>
      <c r="IT1" s="717" t="s">
        <v>594</v>
      </c>
      <c r="IU1" s="718"/>
      <c r="IV1" s="693" t="s">
        <v>1080</v>
      </c>
      <c r="IW1" s="694"/>
      <c r="IX1" s="715" t="s">
        <v>1081</v>
      </c>
      <c r="IY1" s="715"/>
      <c r="IZ1" s="717" t="s">
        <v>594</v>
      </c>
      <c r="JA1" s="718"/>
      <c r="JB1" s="693" t="s">
        <v>1064</v>
      </c>
      <c r="JC1" s="694"/>
      <c r="JD1" s="715" t="s">
        <v>1082</v>
      </c>
      <c r="JE1" s="715"/>
      <c r="JF1" s="717" t="s">
        <v>594</v>
      </c>
      <c r="JG1" s="718"/>
      <c r="JH1" s="693" t="s">
        <v>1080</v>
      </c>
      <c r="JI1" s="694"/>
      <c r="JJ1" s="715" t="s">
        <v>1083</v>
      </c>
      <c r="JK1" s="715"/>
      <c r="JL1" s="578" t="s">
        <v>594</v>
      </c>
      <c r="JM1" s="110"/>
      <c r="JN1" s="544" t="s">
        <v>1080</v>
      </c>
      <c r="JO1" s="53"/>
      <c r="JP1" s="715" t="s">
        <v>1084</v>
      </c>
      <c r="JQ1" s="715"/>
      <c r="JR1" s="578" t="s">
        <v>594</v>
      </c>
      <c r="JS1" s="110"/>
      <c r="JT1" s="544" t="s">
        <v>1057</v>
      </c>
      <c r="JU1" s="53"/>
      <c r="JV1" s="715" t="s">
        <v>1085</v>
      </c>
      <c r="JW1" s="715"/>
      <c r="JX1" s="578" t="s">
        <v>594</v>
      </c>
      <c r="JY1" s="110"/>
      <c r="JZ1" s="544" t="s">
        <v>1086</v>
      </c>
      <c r="KA1" s="53"/>
      <c r="KB1" s="715" t="s">
        <v>1087</v>
      </c>
      <c r="KC1" s="715"/>
      <c r="KD1" s="578" t="s">
        <v>594</v>
      </c>
      <c r="KE1" s="110"/>
      <c r="KF1" s="544" t="s">
        <v>1045</v>
      </c>
      <c r="KG1" s="53"/>
      <c r="KH1" s="715" t="s">
        <v>1088</v>
      </c>
      <c r="KI1" s="715"/>
      <c r="KJ1" s="578" t="s">
        <v>594</v>
      </c>
      <c r="KK1" s="110"/>
      <c r="KL1" s="544" t="s">
        <v>1052</v>
      </c>
      <c r="KM1" s="53"/>
      <c r="KN1" s="715" t="s">
        <v>1089</v>
      </c>
      <c r="KO1" s="715"/>
      <c r="KP1" s="578" t="s">
        <v>594</v>
      </c>
      <c r="KQ1" s="110"/>
      <c r="KR1" s="544" t="s">
        <v>1052</v>
      </c>
      <c r="KS1" s="53"/>
      <c r="KT1" s="715" t="s">
        <v>1090</v>
      </c>
      <c r="KU1" s="715"/>
      <c r="KV1" s="578" t="s">
        <v>594</v>
      </c>
      <c r="KW1" s="110"/>
      <c r="KX1" s="544" t="s">
        <v>1052</v>
      </c>
      <c r="KY1" s="53"/>
      <c r="KZ1" s="715" t="s">
        <v>1091</v>
      </c>
      <c r="LA1" s="715"/>
      <c r="LB1" s="578" t="s">
        <v>594</v>
      </c>
      <c r="LC1" s="110"/>
      <c r="LD1" s="544" t="s">
        <v>1080</v>
      </c>
      <c r="LE1" s="53"/>
      <c r="LF1" s="715" t="s">
        <v>1092</v>
      </c>
      <c r="LG1" s="715"/>
      <c r="LH1" s="578" t="s">
        <v>594</v>
      </c>
      <c r="LI1" s="110"/>
      <c r="LJ1" s="544" t="s">
        <v>1080</v>
      </c>
      <c r="LK1" s="53"/>
      <c r="LL1" s="715" t="s">
        <v>1093</v>
      </c>
      <c r="LM1" s="715"/>
      <c r="LN1" s="578" t="s">
        <v>594</v>
      </c>
      <c r="LO1" s="308"/>
      <c r="LP1" s="544" t="s">
        <v>1080</v>
      </c>
      <c r="LQ1" s="53"/>
      <c r="LR1" s="715" t="s">
        <v>1094</v>
      </c>
      <c r="LS1" s="715"/>
      <c r="LT1" s="578" t="s">
        <v>594</v>
      </c>
      <c r="LU1" s="308"/>
      <c r="LV1" s="544" t="s">
        <v>1064</v>
      </c>
      <c r="LW1" s="53"/>
      <c r="LX1" s="715" t="s">
        <v>1095</v>
      </c>
      <c r="LY1" s="715"/>
      <c r="LZ1" s="578" t="s">
        <v>594</v>
      </c>
      <c r="MA1" s="308"/>
      <c r="MB1" s="544" t="s">
        <v>1080</v>
      </c>
      <c r="MC1" s="53"/>
      <c r="MD1" s="719" t="s">
        <v>1096</v>
      </c>
      <c r="ME1" s="715"/>
      <c r="MF1" s="578" t="s">
        <v>594</v>
      </c>
      <c r="MG1" s="308"/>
      <c r="MH1" s="544" t="s">
        <v>1080</v>
      </c>
      <c r="MI1" s="53"/>
      <c r="MJ1" s="719" t="s">
        <v>1097</v>
      </c>
      <c r="MK1" s="715"/>
      <c r="ML1" s="578" t="s">
        <v>594</v>
      </c>
      <c r="MM1" s="308"/>
      <c r="MN1" s="544" t="s">
        <v>1080</v>
      </c>
      <c r="MO1" s="53"/>
      <c r="MP1" s="715" t="s">
        <v>3426</v>
      </c>
      <c r="MQ1" s="715"/>
      <c r="MR1" s="595" t="s">
        <v>594</v>
      </c>
      <c r="MS1" s="308"/>
      <c r="MT1" s="592" t="s">
        <v>1080</v>
      </c>
      <c r="MU1" s="593"/>
      <c r="MV1" s="715" t="s">
        <v>3473</v>
      </c>
      <c r="MW1" s="715"/>
      <c r="MX1" s="641" t="s">
        <v>594</v>
      </c>
      <c r="MY1" s="308"/>
      <c r="MZ1" s="638" t="s">
        <v>1080</v>
      </c>
      <c r="NA1" s="639"/>
      <c r="NB1" s="715" t="s">
        <v>3538</v>
      </c>
      <c r="NC1" s="715"/>
      <c r="ND1" s="670" t="s">
        <v>594</v>
      </c>
      <c r="NE1" s="308"/>
      <c r="NF1" s="660" t="s">
        <v>1080</v>
      </c>
      <c r="NG1" s="661"/>
      <c r="NH1" s="715" t="s">
        <v>3479</v>
      </c>
      <c r="NI1" s="715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5333.9920000000275</v>
      </c>
      <c r="NB2" s="643" t="s">
        <v>1108</v>
      </c>
      <c r="NC2" s="50">
        <f>SUM(NC8:NC33)</f>
        <v>342481.8</v>
      </c>
      <c r="ND2" s="667" t="s">
        <v>1104</v>
      </c>
      <c r="NE2" s="254">
        <f>SUM(NE4:NE31)</f>
        <v>5659.201</v>
      </c>
      <c r="NF2" s="75" t="s">
        <v>116</v>
      </c>
      <c r="NG2" s="318">
        <f>NE2+NC2-NI2</f>
        <v>1590.2010000000009</v>
      </c>
      <c r="NH2" s="667" t="s">
        <v>1108</v>
      </c>
      <c r="NI2" s="50">
        <f>SUM(NI9:NI36)</f>
        <v>346550.8</v>
      </c>
    </row>
    <row r="3" spans="1:375">
      <c r="A3" s="737" t="s">
        <v>1109</v>
      </c>
      <c r="B3" s="737"/>
      <c r="E3" s="58" t="s">
        <v>123</v>
      </c>
      <c r="F3" s="57">
        <f>F2-F4</f>
        <v>17</v>
      </c>
      <c r="G3" s="737" t="s">
        <v>1109</v>
      </c>
      <c r="H3" s="73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3433.9020000000273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NG2-NE33-NE32</f>
        <v>1590.2010000000009</v>
      </c>
      <c r="NH3" s="667" t="s">
        <v>3510</v>
      </c>
      <c r="NI3" s="667" t="s">
        <v>3511</v>
      </c>
    </row>
    <row r="4" spans="1:375" ht="12.75" customHeight="1" thickBot="1">
      <c r="A4" s="737"/>
      <c r="B4" s="737"/>
      <c r="E4" s="58" t="s">
        <v>134</v>
      </c>
      <c r="F4" s="57">
        <f>SUM(F14:F57)</f>
        <v>12750</v>
      </c>
      <c r="G4" s="737"/>
      <c r="H4" s="73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-1.7999999972744263E-2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-0.29899999999906868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5334.01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1590.5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 t="s">
        <v>3561</v>
      </c>
      <c r="NE6" s="124">
        <v>1593.84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71" t="s">
        <v>3552</v>
      </c>
      <c r="NE7" s="48">
        <v>3960.9</v>
      </c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7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7" t="s">
        <v>1268</v>
      </c>
      <c r="NE9" s="254"/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7" t="s">
        <v>3450</v>
      </c>
      <c r="NE10" s="254">
        <v>71.001000000000005</v>
      </c>
      <c r="NF10" s="152" t="s">
        <v>3563</v>
      </c>
      <c r="NG10" s="48">
        <v>200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325" t="s">
        <v>1381</v>
      </c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4" t="s">
        <v>1438</v>
      </c>
      <c r="NE12" s="590"/>
      <c r="NF12" s="152" t="s">
        <v>3549</v>
      </c>
      <c r="NG12" s="51">
        <f>91.72+10.9</f>
        <v>102.62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4"/>
      <c r="NE13" s="254"/>
      <c r="NF13" s="152" t="s">
        <v>1547</v>
      </c>
      <c r="NG13" s="48"/>
      <c r="NH13" s="668" t="s">
        <v>3525</v>
      </c>
      <c r="NI13" s="50">
        <v>217205</v>
      </c>
      <c r="NJ13" s="611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0" t="s">
        <v>1631</v>
      </c>
      <c r="DP14" s="72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5" t="s">
        <v>1649</v>
      </c>
      <c r="HK14" s="71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667" t="s">
        <v>1548</v>
      </c>
      <c r="NE14" s="254"/>
      <c r="NF14" s="152" t="s">
        <v>1612</v>
      </c>
      <c r="NG14" s="48">
        <f>13.57</f>
        <v>13.57</v>
      </c>
      <c r="NH14" s="668" t="s">
        <v>3558</v>
      </c>
      <c r="NI14" s="50">
        <v>100077</v>
      </c>
      <c r="NJ14" s="611">
        <v>45538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2" t="s">
        <v>1605</v>
      </c>
      <c r="KE15" s="72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662" t="s">
        <v>3539</v>
      </c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49" t="s">
        <v>1677</v>
      </c>
      <c r="NE16" s="48">
        <f>32.87+0.59</f>
        <v>33.46</v>
      </c>
      <c r="NF16" s="604" t="s">
        <v>3540</v>
      </c>
      <c r="NG16" s="48"/>
      <c r="NH16" s="656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17.11</v>
      </c>
      <c r="NB17" s="646" t="s">
        <v>1670</v>
      </c>
      <c r="NC17" s="249"/>
      <c r="ND17" s="49" t="s">
        <v>3548</v>
      </c>
      <c r="NE17" s="254"/>
      <c r="NF17" s="604" t="s">
        <v>3481</v>
      </c>
      <c r="NG17" s="48"/>
      <c r="NH17" s="655">
        <v>24.15</v>
      </c>
      <c r="NI17" s="653" t="s">
        <v>3564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0" t="s">
        <v>1863</v>
      </c>
      <c r="DJ18" s="72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03" t="s">
        <v>3506</v>
      </c>
      <c r="NF18" s="604" t="s">
        <v>1877</v>
      </c>
      <c r="NG18" s="48"/>
      <c r="NH18" s="666" t="s">
        <v>1787</v>
      </c>
      <c r="NI18" s="586">
        <v>0</v>
      </c>
      <c r="NJ18" s="611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3551</v>
      </c>
      <c r="ND19" s="654" t="s">
        <v>3505</v>
      </c>
      <c r="NF19" s="604" t="s">
        <v>3553</v>
      </c>
      <c r="NG19" s="48">
        <v>34.5</v>
      </c>
      <c r="NH19" s="664" t="s">
        <v>3560</v>
      </c>
      <c r="NI19" s="675">
        <f>NH20-0.99*195000</f>
        <v>71</v>
      </c>
      <c r="NJ19" s="611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69" t="s">
        <v>1605</v>
      </c>
      <c r="NE20" s="669"/>
      <c r="NF20" s="604" t="s">
        <v>3554</v>
      </c>
      <c r="NG20" s="618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v>-306</v>
      </c>
      <c r="NF21" s="604" t="s">
        <v>3559</v>
      </c>
      <c r="NG21" s="48">
        <v>16.7</v>
      </c>
      <c r="NH21" s="664" t="s">
        <v>2087</v>
      </c>
      <c r="NI21" s="50">
        <v>1600</v>
      </c>
      <c r="NJ21" s="336">
        <v>45540</v>
      </c>
      <c r="NK21" s="50" t="s">
        <v>3556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23" t="s">
        <v>330</v>
      </c>
      <c r="Z22" s="72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6" t="s">
        <v>2117</v>
      </c>
      <c r="IU22" s="71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613"/>
      <c r="NF22" s="604" t="s">
        <v>1877</v>
      </c>
      <c r="NG22" s="61"/>
      <c r="NH22" s="668" t="s">
        <v>3557</v>
      </c>
      <c r="NI22" s="50">
        <v>848</v>
      </c>
      <c r="NJ22" s="336">
        <v>45540</v>
      </c>
      <c r="NK22" s="50"/>
    </row>
    <row r="23" spans="1:375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1736</v>
      </c>
      <c r="L23" s="14">
        <v>0</v>
      </c>
      <c r="M23" s="724"/>
      <c r="N23" s="724"/>
      <c r="Q23" s="63" t="s">
        <v>1916</v>
      </c>
      <c r="S23" s="724"/>
      <c r="T23" s="724"/>
      <c r="W23" s="71" t="s">
        <v>1518</v>
      </c>
      <c r="X23" s="66">
        <v>0</v>
      </c>
      <c r="Y23" s="725" t="s">
        <v>2091</v>
      </c>
      <c r="Z23" s="725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6" t="s">
        <v>2149</v>
      </c>
      <c r="EF23" s="72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6" t="s">
        <v>2117</v>
      </c>
      <c r="HK23" s="71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6" t="s">
        <v>2117</v>
      </c>
      <c r="HW23" s="71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587"/>
      <c r="NE23" s="328"/>
      <c r="NF23" s="604" t="s">
        <v>1877</v>
      </c>
      <c r="NG23" s="48"/>
      <c r="NH23" s="668" t="s">
        <v>3452</v>
      </c>
      <c r="NI23" s="50">
        <v>984</v>
      </c>
      <c r="NJ23" s="611">
        <v>45540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24"/>
      <c r="N24" s="724"/>
      <c r="Q24" s="71" t="s">
        <v>1617</v>
      </c>
      <c r="R24" s="14">
        <v>0</v>
      </c>
      <c r="S24" s="724"/>
      <c r="T24" s="724"/>
      <c r="W24" s="71" t="s">
        <v>2183</v>
      </c>
      <c r="X24" s="14">
        <v>910.17</v>
      </c>
      <c r="Y24" s="724"/>
      <c r="Z24" s="724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24"/>
      <c r="CL24" s="724"/>
      <c r="CO24" s="94" t="s">
        <v>1866</v>
      </c>
      <c r="CP24" s="66">
        <v>153.41</v>
      </c>
      <c r="CQ24" s="724" t="s">
        <v>2190</v>
      </c>
      <c r="CR24" s="72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587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4"/>
      <c r="B25" s="724"/>
      <c r="E25" s="564" t="s">
        <v>386</v>
      </c>
      <c r="F25" s="58"/>
      <c r="G25" s="724"/>
      <c r="H25" s="724"/>
      <c r="K25" s="71" t="s">
        <v>2239</v>
      </c>
      <c r="L25" s="14">
        <f>910+40</f>
        <v>950</v>
      </c>
      <c r="M25" s="724"/>
      <c r="N25" s="724"/>
      <c r="Q25" s="71" t="s">
        <v>1680</v>
      </c>
      <c r="R25" s="14">
        <v>0</v>
      </c>
      <c r="S25" s="724"/>
      <c r="T25" s="724"/>
      <c r="W25" s="72" t="s">
        <v>2240</v>
      </c>
      <c r="X25" s="14">
        <v>110.58</v>
      </c>
      <c r="Y25" s="724"/>
      <c r="Z25" s="724"/>
      <c r="AE25" s="724"/>
      <c r="AF25" s="724"/>
      <c r="AK25" s="724"/>
      <c r="AL25" s="72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4"/>
      <c r="AX25" s="724"/>
      <c r="AY25" s="72"/>
      <c r="AZ25" s="66"/>
      <c r="BA25" s="724"/>
      <c r="BB25" s="724"/>
      <c r="BE25" s="72" t="s">
        <v>1547</v>
      </c>
      <c r="BF25" s="66">
        <f>6.5*2</f>
        <v>13</v>
      </c>
      <c r="BG25" s="724"/>
      <c r="BH25" s="724"/>
      <c r="BK25" s="94" t="s">
        <v>1547</v>
      </c>
      <c r="BL25" s="66">
        <f>6.5*2</f>
        <v>13</v>
      </c>
      <c r="BM25" s="724"/>
      <c r="BN25" s="724"/>
      <c r="BQ25" s="94" t="s">
        <v>1547</v>
      </c>
      <c r="BR25" s="66">
        <v>13</v>
      </c>
      <c r="BS25" s="724"/>
      <c r="BT25" s="724"/>
      <c r="BW25" s="94" t="s">
        <v>1547</v>
      </c>
      <c r="BX25" s="66">
        <v>13</v>
      </c>
      <c r="BY25" s="724"/>
      <c r="BZ25" s="724"/>
      <c r="CC25" s="94" t="s">
        <v>1547</v>
      </c>
      <c r="CD25" s="66">
        <v>13</v>
      </c>
      <c r="CE25" s="724"/>
      <c r="CF25" s="72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7" t="s">
        <v>2149</v>
      </c>
      <c r="DZ25" s="72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6" t="s">
        <v>2149</v>
      </c>
      <c r="ES25" s="726"/>
      <c r="ET25" s="54" t="s">
        <v>1810</v>
      </c>
      <c r="EU25" s="99">
        <v>20000</v>
      </c>
      <c r="EW25" s="73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6" t="s">
        <v>2117</v>
      </c>
      <c r="IC25" s="71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4"/>
      <c r="B26" s="724"/>
      <c r="F26" s="67"/>
      <c r="G26" s="724"/>
      <c r="H26" s="724"/>
      <c r="M26" s="729" t="s">
        <v>372</v>
      </c>
      <c r="N26" s="724"/>
      <c r="Q26" s="71" t="s">
        <v>1736</v>
      </c>
      <c r="R26" s="14">
        <v>0</v>
      </c>
      <c r="S26" s="729" t="s">
        <v>372</v>
      </c>
      <c r="T26" s="724"/>
      <c r="W26" s="72" t="s">
        <v>1918</v>
      </c>
      <c r="X26" s="14">
        <v>60.75</v>
      </c>
      <c r="Y26" s="724"/>
      <c r="Z26" s="724"/>
      <c r="AC26" s="21" t="s">
        <v>2284</v>
      </c>
      <c r="AD26" s="21"/>
      <c r="AE26" s="729" t="s">
        <v>372</v>
      </c>
      <c r="AF26" s="72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6" t="s">
        <v>2149</v>
      </c>
      <c r="EY26" s="72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6" t="s">
        <v>2117</v>
      </c>
      <c r="HQ26" s="71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3565</v>
      </c>
      <c r="NG26" s="48">
        <f>250.7+749.38</f>
        <v>1000.0799999999999</v>
      </c>
      <c r="NH26" s="662" t="s">
        <v>3499</v>
      </c>
      <c r="NI26" s="50">
        <v>1000</v>
      </c>
      <c r="NJ26" s="336"/>
      <c r="NK26" s="50"/>
    </row>
    <row r="27" spans="1:375" ht="12.75" customHeight="1">
      <c r="A27" s="724"/>
      <c r="B27" s="724"/>
      <c r="E27" s="567" t="s">
        <v>418</v>
      </c>
      <c r="F27" s="67"/>
      <c r="G27" s="724"/>
      <c r="H27" s="724"/>
      <c r="K27" s="72" t="s">
        <v>2332</v>
      </c>
      <c r="L27" s="14">
        <f>60</f>
        <v>60</v>
      </c>
      <c r="M27" s="729" t="s">
        <v>2333</v>
      </c>
      <c r="N27" s="724"/>
      <c r="Q27" s="71" t="s">
        <v>2334</v>
      </c>
      <c r="R27" s="66">
        <v>200</v>
      </c>
      <c r="S27" s="729" t="s">
        <v>2333</v>
      </c>
      <c r="T27" s="724"/>
      <c r="W27" s="72" t="s">
        <v>1986</v>
      </c>
      <c r="X27" s="14">
        <v>61.35</v>
      </c>
      <c r="Y27" s="729" t="s">
        <v>372</v>
      </c>
      <c r="Z27" s="724"/>
      <c r="AC27" s="21" t="s">
        <v>2335</v>
      </c>
      <c r="AD27" s="21">
        <f>53+207+63</f>
        <v>323</v>
      </c>
      <c r="AE27" s="729" t="s">
        <v>2333</v>
      </c>
      <c r="AF27" s="72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6" t="s">
        <v>2355</v>
      </c>
      <c r="FE27" s="72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0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9" t="s">
        <v>372</v>
      </c>
      <c r="B28" s="724"/>
      <c r="E28" s="567" t="s">
        <v>427</v>
      </c>
      <c r="F28" s="67"/>
      <c r="G28" s="729" t="s">
        <v>372</v>
      </c>
      <c r="H28" s="724"/>
      <c r="K28" s="72" t="s">
        <v>1986</v>
      </c>
      <c r="L28" s="14">
        <v>0</v>
      </c>
      <c r="M28" s="730" t="s">
        <v>197</v>
      </c>
      <c r="N28" s="730"/>
      <c r="Q28" s="71" t="s">
        <v>2183</v>
      </c>
      <c r="R28" s="14">
        <v>0</v>
      </c>
      <c r="S28" s="730" t="s">
        <v>197</v>
      </c>
      <c r="T28" s="730"/>
      <c r="W28" s="72" t="s">
        <v>2041</v>
      </c>
      <c r="X28" s="14">
        <v>64</v>
      </c>
      <c r="Y28" s="729" t="s">
        <v>2333</v>
      </c>
      <c r="Z28" s="724"/>
      <c r="AC28" s="21" t="s">
        <v>2393</v>
      </c>
      <c r="AD28" s="21">
        <f>63+46</f>
        <v>109</v>
      </c>
      <c r="AE28" s="730" t="s">
        <v>197</v>
      </c>
      <c r="AF28" s="73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6" t="s">
        <v>2149</v>
      </c>
      <c r="EM28" s="72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6" t="s">
        <v>2117</v>
      </c>
      <c r="JA28" s="71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8"/>
      <c r="NF28" s="652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29" t="s">
        <v>2333</v>
      </c>
      <c r="B29" s="724"/>
      <c r="E29" s="567" t="s">
        <v>431</v>
      </c>
      <c r="F29" s="67"/>
      <c r="G29" s="729" t="s">
        <v>2333</v>
      </c>
      <c r="H29" s="724"/>
      <c r="K29" s="72" t="s">
        <v>2041</v>
      </c>
      <c r="L29" s="14">
        <v>64</v>
      </c>
      <c r="M29" s="724" t="s">
        <v>300</v>
      </c>
      <c r="N29" s="724"/>
      <c r="S29" s="724" t="s">
        <v>300</v>
      </c>
      <c r="T29" s="724"/>
      <c r="W29" s="72" t="s">
        <v>2092</v>
      </c>
      <c r="X29" s="14">
        <v>100.01</v>
      </c>
      <c r="Y29" s="730" t="s">
        <v>197</v>
      </c>
      <c r="Z29" s="730"/>
      <c r="AC29" s="14" t="s">
        <v>2445</v>
      </c>
      <c r="AD29" s="14">
        <v>65</v>
      </c>
      <c r="AE29" s="724" t="s">
        <v>300</v>
      </c>
      <c r="AF29" s="72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6" t="s">
        <v>2355</v>
      </c>
      <c r="FK29" s="72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329"/>
      <c r="NE29" s="328"/>
      <c r="NF29" s="652" t="s">
        <v>3541</v>
      </c>
      <c r="NG29" s="62"/>
      <c r="NH29" s="213"/>
      <c r="NI29" s="50" t="s">
        <v>2442</v>
      </c>
    </row>
    <row r="30" spans="1:375">
      <c r="A30" s="730" t="s">
        <v>197</v>
      </c>
      <c r="B30" s="730"/>
      <c r="E30" s="567" t="s">
        <v>2488</v>
      </c>
      <c r="F30" s="58"/>
      <c r="G30" s="730" t="s">
        <v>197</v>
      </c>
      <c r="H30" s="730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24" t="s">
        <v>300</v>
      </c>
      <c r="Z30" s="724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20"/>
      <c r="NE30" s="320"/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4" t="s">
        <v>300</v>
      </c>
      <c r="B31" s="724"/>
      <c r="E31" s="58"/>
      <c r="F31" s="58"/>
      <c r="G31" s="724" t="s">
        <v>300</v>
      </c>
      <c r="H31" s="724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1" t="s">
        <v>2489</v>
      </c>
      <c r="Z31" s="731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1" t="s">
        <v>2548</v>
      </c>
      <c r="DP31" s="74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663" t="s">
        <v>2221</v>
      </c>
      <c r="NE31" s="312"/>
      <c r="NF31" s="652" t="s">
        <v>3541</v>
      </c>
      <c r="NG31" s="62"/>
      <c r="NH31" s="603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32" t="s">
        <v>2573</v>
      </c>
      <c r="N32" s="732"/>
      <c r="Q32" s="72" t="s">
        <v>1986</v>
      </c>
      <c r="R32" s="14">
        <v>77.239999999999995</v>
      </c>
      <c r="S32" s="732" t="s">
        <v>2573</v>
      </c>
      <c r="T32" s="732"/>
      <c r="Y32" s="725" t="s">
        <v>363</v>
      </c>
      <c r="Z32" s="725"/>
      <c r="AC32" s="574" t="s">
        <v>1395</v>
      </c>
      <c r="AD32" s="14">
        <v>350</v>
      </c>
      <c r="AE32" s="732" t="s">
        <v>2573</v>
      </c>
      <c r="AF32" s="73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6" t="s">
        <v>2117</v>
      </c>
      <c r="IO32" s="71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330" t="s">
        <v>1200</v>
      </c>
      <c r="NE32" s="62">
        <f>SUM(NG6:NG6)</f>
        <v>0</v>
      </c>
      <c r="NF32" s="652" t="s">
        <v>3541</v>
      </c>
      <c r="NG32" s="62"/>
      <c r="NH32" s="673"/>
      <c r="NI32" s="48"/>
      <c r="NK32" s="667">
        <v>20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2" t="s">
        <v>2573</v>
      </c>
      <c r="Z33" s="73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60" t="s">
        <v>3543</v>
      </c>
      <c r="NE33" s="62">
        <f>SUM(NG7)</f>
        <v>0</v>
      </c>
      <c r="NF33" s="652" t="s">
        <v>3541</v>
      </c>
      <c r="NH33" s="672"/>
      <c r="NI33" s="48"/>
      <c r="NK33" s="667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403.98</v>
      </c>
      <c r="MZ34" s="654" t="s">
        <v>2382</v>
      </c>
      <c r="NA34" s="51">
        <f>187+150+349</f>
        <v>686</v>
      </c>
      <c r="NB34" s="646" t="s">
        <v>2686</v>
      </c>
      <c r="ND34" s="49" t="s">
        <v>2630</v>
      </c>
      <c r="NE34" s="48">
        <f>SUM(NG8:NG8)</f>
        <v>0</v>
      </c>
      <c r="NF34" s="49" t="s">
        <v>3531</v>
      </c>
      <c r="NG34" s="62"/>
      <c r="NH34" s="666" t="s">
        <v>2276</v>
      </c>
      <c r="NI34" s="50"/>
      <c r="NK34" s="667">
        <v>24</v>
      </c>
    </row>
    <row r="35" spans="1:375" ht="14.25" customHeight="1">
      <c r="A35" s="738"/>
      <c r="B35" s="738"/>
      <c r="E35" s="570" t="s">
        <v>493</v>
      </c>
      <c r="F35" s="58">
        <v>250</v>
      </c>
      <c r="G35" s="738"/>
      <c r="H35" s="73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6" t="s">
        <v>3535</v>
      </c>
      <c r="ND35" s="152" t="s">
        <v>2678</v>
      </c>
      <c r="NE35" s="48">
        <f>SUM(NG9:NG15)</f>
        <v>334.92</v>
      </c>
      <c r="NF35" s="654" t="s">
        <v>2382</v>
      </c>
      <c r="NG35" s="51">
        <f>42+103</f>
        <v>145</v>
      </c>
      <c r="NH35" s="665" t="s">
        <v>2123</v>
      </c>
      <c r="NK35" s="676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9" t="s">
        <v>2149</v>
      </c>
      <c r="DT36" s="74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652" t="s">
        <v>3504</v>
      </c>
      <c r="NE36" s="48">
        <f>SUM(NG26:NG33)</f>
        <v>1000.0799999999999</v>
      </c>
      <c r="NF36" s="331">
        <v>40</v>
      </c>
      <c r="NG36" s="51"/>
      <c r="NH36" s="613" t="s">
        <v>3562</v>
      </c>
      <c r="NI36" s="674">
        <f>25+277.8</f>
        <v>302.8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D37" s="326" t="s">
        <v>2428</v>
      </c>
      <c r="NE37" s="590">
        <f>SUM(NG16:NG25)</f>
        <v>80.5</v>
      </c>
      <c r="NF37" s="177" t="s">
        <v>2477</v>
      </c>
      <c r="NG37" s="22">
        <f>NC27+NE40-NI25</f>
        <v>30</v>
      </c>
      <c r="NH37" s="665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326" t="s">
        <v>2575</v>
      </c>
      <c r="NE38" s="315">
        <f>SUM(NG20:NG25)</f>
        <v>46</v>
      </c>
      <c r="NF38" s="203">
        <v>10</v>
      </c>
      <c r="NG38" s="659" t="s">
        <v>3555</v>
      </c>
      <c r="NH38" s="665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1" t="s">
        <v>2548</v>
      </c>
      <c r="DJ39" s="74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7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6" t="s">
        <v>2117</v>
      </c>
      <c r="II40" s="71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D40" s="157" t="s">
        <v>3480</v>
      </c>
      <c r="NE40" s="203">
        <v>100</v>
      </c>
      <c r="NF40" s="203">
        <v>10</v>
      </c>
      <c r="NG40" s="243" t="s">
        <v>2418</v>
      </c>
      <c r="NH40" s="667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0" t="s">
        <v>2954</v>
      </c>
      <c r="KO41" s="73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F41" s="203"/>
      <c r="NG41" s="127"/>
      <c r="NH41" s="667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E42" s="61"/>
      <c r="NF42" s="666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E43" s="61"/>
      <c r="NG43" s="244"/>
      <c r="NH43" s="667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  <c r="NH44" s="66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>
        <v>12000</v>
      </c>
      <c r="C3" s="634">
        <v>45552</v>
      </c>
    </row>
    <row r="4" spans="2:3">
      <c r="B4" s="39">
        <v>14000</v>
      </c>
      <c r="C4" s="634">
        <v>45566</v>
      </c>
    </row>
    <row r="5" spans="2:3">
      <c r="B5" s="39">
        <v>8000</v>
      </c>
      <c r="C5" s="634">
        <v>45580</v>
      </c>
    </row>
    <row r="6" spans="2:3">
      <c r="B6" s="39">
        <v>5000</v>
      </c>
      <c r="C6" s="634">
        <v>45594</v>
      </c>
    </row>
    <row r="7" spans="2:3">
      <c r="B7" s="39">
        <v>6000</v>
      </c>
      <c r="C7" s="634">
        <v>45608</v>
      </c>
    </row>
    <row r="8" spans="2:3">
      <c r="B8" s="39">
        <v>6000</v>
      </c>
      <c r="C8" s="634">
        <v>45636</v>
      </c>
    </row>
    <row r="9" spans="2:3" s="584" customFormat="1">
      <c r="B9" s="39">
        <v>8000</v>
      </c>
      <c r="C9" s="634">
        <v>45650</v>
      </c>
    </row>
    <row r="10" spans="2:3" s="626" customFormat="1">
      <c r="B10" s="39">
        <v>12000</v>
      </c>
      <c r="C10" s="634">
        <v>45664</v>
      </c>
    </row>
    <row r="11" spans="2:3" s="626" customFormat="1">
      <c r="B11" s="39">
        <v>18000</v>
      </c>
      <c r="C11" s="634">
        <v>45678</v>
      </c>
    </row>
    <row r="12" spans="2:3">
      <c r="B12" s="41"/>
      <c r="C12" s="635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2024-09-05T16:08:08Z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