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5D2EC5EC-1398-4D65-9850-0C32ED4370FA}" xr6:coauthVersionLast="38" xr6:coauthVersionMax="38" xr10:uidLastSave="{00000000-0000-0000-0000-000000000000}"/>
  <bookViews>
    <workbookView xWindow="150" yWindow="-21600" windowWidth="17310" windowHeight="21600" activeTab="4" xr2:uid="{00000000-000D-0000-FFFF-FFFF00000000}"/>
  </bookViews>
  <sheets>
    <sheet name="USD" sheetId="1" r:id="rId1"/>
    <sheet name="RMB" sheetId="2" r:id="rId2"/>
    <sheet name="ChannelX" sheetId="4" r:id="rId3"/>
    <sheet name="Channel500" sheetId="5" r:id="rId4"/>
    <sheet name="channels" sheetId="3" r:id="rId5"/>
  </sheets>
  <calcPr calcId="179021"/>
</workbook>
</file>

<file path=xl/calcChain.xml><?xml version="1.0" encoding="utf-8"?>
<calcChain xmlns="http://schemas.openxmlformats.org/spreadsheetml/2006/main">
  <c r="N22" i="2" l="1"/>
  <c r="G39" i="2"/>
  <c r="G34" i="2"/>
  <c r="G4" i="5"/>
  <c r="F41" i="2" s="1"/>
  <c r="G8" i="5"/>
  <c r="G7" i="5"/>
  <c r="G6" i="5"/>
  <c r="N24" i="2" l="1"/>
  <c r="M26" i="2" s="1"/>
  <c r="F42" i="2" s="1"/>
  <c r="M30" i="2"/>
  <c r="F6" i="4" l="1"/>
  <c r="F5" i="4"/>
  <c r="F4" i="4"/>
  <c r="F2" i="4"/>
  <c r="H39" i="2"/>
  <c r="F33" i="2"/>
  <c r="G32" i="2"/>
  <c r="F31" i="2"/>
  <c r="F30" i="2"/>
  <c r="F29" i="2"/>
  <c r="F28" i="2"/>
  <c r="F27" i="2"/>
  <c r="F26" i="2"/>
  <c r="F25" i="2"/>
  <c r="F24" i="2"/>
  <c r="G23" i="2"/>
  <c r="N23" i="2"/>
  <c r="G22" i="2"/>
  <c r="F21" i="2"/>
  <c r="F20" i="2"/>
  <c r="F19" i="2"/>
  <c r="F18" i="2"/>
  <c r="F17" i="2"/>
  <c r="G16" i="2"/>
  <c r="F15" i="2"/>
  <c r="F14" i="2"/>
  <c r="F13" i="2"/>
  <c r="F12" i="2"/>
  <c r="F11" i="2"/>
  <c r="F10" i="2"/>
  <c r="F9" i="2"/>
  <c r="G5" i="2"/>
  <c r="D26" i="1"/>
  <c r="D25" i="1"/>
  <c r="Q18" i="1"/>
  <c r="Q14" i="1"/>
  <c r="F11" i="1"/>
  <c r="G12" i="1" s="1"/>
  <c r="G13" i="1" s="1"/>
  <c r="G17" i="1" s="1"/>
  <c r="J8" i="1"/>
  <c r="F7" i="1"/>
  <c r="J6" i="1"/>
  <c r="T7" i="1" s="1"/>
  <c r="J5" i="1"/>
  <c r="T14" i="1" l="1"/>
  <c r="T19" i="1" s="1"/>
  <c r="T27" i="1" s="1"/>
  <c r="M31" i="2"/>
</calcChain>
</file>

<file path=xl/sharedStrings.xml><?xml version="1.0" encoding="utf-8"?>
<sst xmlns="http://schemas.openxmlformats.org/spreadsheetml/2006/main" count="308" uniqueCount="155">
  <si>
    <t>TJJ USD
bal</t>
  </si>
  <si>
    <t>paper
USD @DJDJ</t>
  </si>
  <si>
    <t xml:space="preserve">China-Sgp expatriation channels </t>
  </si>
  <si>
    <t>cumm USD
带出中国</t>
  </si>
  <si>
    <t>icbc
tx date</t>
  </si>
  <si>
    <t>RMB deduction</t>
  </si>
  <si>
    <t>withdrawUSD</t>
  </si>
  <si>
    <t>存入 HSBC.cn</t>
  </si>
  <si>
    <t>ChannelM</t>
  </si>
  <si>
    <t>physical carry出境</t>
  </si>
  <si>
    <t>..from</t>
  </si>
  <si>
    <t>RMB</t>
  </si>
  <si>
    <t>奶USD</t>
  </si>
  <si>
    <t>爷USD</t>
  </si>
  <si>
    <t>USD</t>
  </si>
  <si>
    <t>存date</t>
  </si>
  <si>
    <t>存bank</t>
  </si>
  <si>
    <t>收款date</t>
  </si>
  <si>
    <t>出境date</t>
  </si>
  <si>
    <t>TJJ icbc</t>
  </si>
  <si>
    <t>LSQ icbc</t>
  </si>
  <si>
    <t>HSBC.sg</t>
  </si>
  <si>
    <t xml:space="preserve"> &gt;&gt; kept in -&gt;&gt;</t>
  </si>
  <si>
    <t>TJJ活期USD</t>
  </si>
  <si>
    <t>!RMB</t>
  </si>
  <si>
    <t>&lt;&lt;取</t>
  </si>
  <si>
    <t>bal=</t>
  </si>
  <si>
    <t>^max</t>
  </si>
  <si>
    <t xml:space="preserve"> &gt;&gt; kept in &gt;&gt;</t>
  </si>
  <si>
    <t>LSQ USD TD</t>
  </si>
  <si>
    <t>&gt;&gt;&gt; Channel 520 &gt;&gt;&gt;&gt;</t>
  </si>
  <si>
    <t>!change</t>
  </si>
  <si>
    <t>S$5468.3</t>
  </si>
  <si>
    <t>&gt;&gt;&gt; Channel H &gt;&gt;&gt;&gt;</t>
  </si>
  <si>
    <t>moneyChanger ^^</t>
  </si>
  <si>
    <t>&gt;&gt;&gt; channelM &gt;&gt;&gt;</t>
  </si>
  <si>
    <t>ICBC.sg</t>
  </si>
  <si>
    <t xml:space="preserve"> </t>
  </si>
  <si>
    <t>宇鑫 FX
7.49</t>
  </si>
  <si>
    <t>ATM 20k{hsbc + 20k{icbc::TB</t>
  </si>
  <si>
    <t>^ citi.sg</t>
  </si>
  <si>
    <t>2546.6(change{above)+4906wcpay+29997.5hsbc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</si>
  <si>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</si>
  <si>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</si>
  <si>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</si>
  <si>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withdrawal</t>
  </si>
  <si>
    <t>deposit in Sgp</t>
  </si>
  <si>
    <t>whose channelA</t>
  </si>
  <si>
    <t>提现</t>
  </si>
  <si>
    <t>FX</t>
  </si>
  <si>
    <t>SGD</t>
  </si>
  <si>
    <t xml:space="preserve">Channel  </t>
  </si>
  <si>
    <t>comment</t>
  </si>
  <si>
    <t>no channelA</t>
  </si>
  <si>
    <t>-</t>
  </si>
  <si>
    <t>BOC</t>
  </si>
  <si>
    <t>Channel520</t>
  </si>
  <si>
    <t>TB HSBC</t>
  </si>
  <si>
    <t>DBS</t>
  </si>
  <si>
    <t>ChannelA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</si>
  <si>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</si>
  <si>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</si>
  <si>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</si>
  <si>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</si>
  <si>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</si>
  <si>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</si>
  <si>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</si>
  <si>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Jason.Fu</t>
  </si>
  <si>
    <t xml:space="preserve">v v v v </t>
  </si>
  <si>
    <t>v v v v</t>
  </si>
  <si>
    <t>x-check: totalRmb + totalSGD</t>
  </si>
  <si>
    <t>total RMB via ChannelA + Channel520 + ChannelX</t>
  </si>
  <si>
    <t>psbc::tb has 12k as of ..</t>
  </si>
  <si>
    <t xml:space="preserve">                         withdrawal                 total-&gt;</t>
  </si>
  <si>
    <t>my bank</t>
  </si>
  <si>
    <t>轉出</t>
  </si>
  <si>
    <t>receiving</t>
  </si>
  <si>
    <t>sys</t>
  </si>
  <si>
    <t>counterparty</t>
  </si>
  <si>
    <t>TB 汇丰</t>
  </si>
  <si>
    <t>招商</t>
  </si>
  <si>
    <t>PayNow</t>
  </si>
  <si>
    <t>Jason Fu</t>
  </si>
  <si>
    <t>IC/HS)BC</t>
  </si>
  <si>
    <t>带USD</t>
  </si>
  <si>
    <t>带Rmb</t>
  </si>
  <si>
    <t>citizen</t>
  </si>
  <si>
    <t>me+wife</t>
  </si>
  <si>
    <t>channel</t>
  </si>
  <si>
    <t>H=HSBC</t>
  </si>
  <si>
    <t>A=ATM</t>
  </si>
  <si>
    <t>X=frenExch</t>
  </si>
  <si>
    <t>M=mobank</t>
  </si>
  <si>
    <t>notes</t>
  </si>
  <si>
    <t>transaction
cost</t>
  </si>
  <si>
    <t>(bank)fees</t>
  </si>
  <si>
    <t>best: free</t>
  </si>
  <si>
    <t>&gt; 0.6%</t>
  </si>
  <si>
    <t>0.05% very low</t>
  </si>
  <si>
    <t>FX #cross`cost</t>
  </si>
  <si>
    <t>RMB&gt;&gt;USD</t>
  </si>
  <si>
    <t>best: none</t>
  </si>
  <si>
    <t>RMB&gt;&gt;SGD</t>
  </si>
  <si>
    <t>H|A: low</t>
  </si>
  <si>
    <t>多次带现金旅行</t>
  </si>
  <si>
    <t>low</t>
  </si>
  <si>
    <t>.. Minor risks</t>
  </si>
  <si>
    <t>misplaced@DJDJ</t>
  </si>
  <si>
    <t>throughput</t>
  </si>
  <si>
    <t>二老quota之外</t>
  </si>
  <si>
    <t>NA</t>
  </si>
  <si>
    <t>R300k/Y/3names</t>
  </si>
  <si>
    <t>二老quota之内</t>
  </si>
  <si>
    <t>blocked</t>
  </si>
  <si>
    <t>best: 50k</t>
  </si>
  <si>
    <t>surveillance Risk for</t>
  </si>
  <si>
    <t>for citizens</t>
  </si>
  <si>
    <t>USD 取现: high</t>
  </si>
  <si>
    <t>Highest</t>
  </si>
  <si>
    <t>for me</t>
  </si>
  <si>
    <t>medium</t>
  </si>
  <si>
    <t>lowest</t>
  </si>
  <si>
    <t>receiving: low risk</t>
  </si>
  <si>
    <t>overall rating</t>
  </si>
  <si>
    <t>A</t>
  </si>
  <si>
    <t>C</t>
  </si>
  <si>
    <t>B</t>
  </si>
  <si>
    <t>X: FX cost is acceptable "within family"</t>
  </si>
  <si>
    <t>H | A means channelH or channelA</t>
  </si>
  <si>
    <t>psbc::gp has 0  as of …</t>
  </si>
  <si>
    <t>total ChannelA+520</t>
  </si>
  <si>
    <t>total ChannelX</t>
  </si>
  <si>
    <t>total RMB</t>
  </si>
  <si>
    <t>total USD</t>
  </si>
  <si>
    <t>to RMB at</t>
  </si>
  <si>
    <t>F</t>
  </si>
  <si>
    <t>from</t>
  </si>
  <si>
    <t>icbc::TB</t>
  </si>
  <si>
    <t>who</t>
  </si>
  <si>
    <t>ZLH</t>
  </si>
  <si>
    <t>TB</t>
  </si>
  <si>
    <t>FX date</t>
  </si>
  <si>
    <t>中间步骤</t>
  </si>
  <si>
    <t>not yet</t>
  </si>
  <si>
    <t>totalRMB{ATM&gt;</t>
  </si>
  <si>
    <t>&lt;totalSGD{ATM</t>
  </si>
  <si>
    <t>total channel500</t>
  </si>
  <si>
    <t>This sheet shows all and only RMB amounts expatriated via ChannelA + Channel520, not channelX or channel500</t>
  </si>
  <si>
    <t xml:space="preserve">                         withdrawal                 total -&gt;</t>
  </si>
  <si>
    <t>SGD 提现</t>
  </si>
  <si>
    <t>Channel500 = Each foreigner is entitled to buy USD 500 (or equivalent) per day, and bring on departure flights</t>
  </si>
  <si>
    <t xml:space="preserve">cash@CMB </t>
  </si>
  <si>
    <t>risk @ 丢||损坏</t>
  </si>
  <si>
    <t>520 | Channel500</t>
  </si>
  <si>
    <t>Rmb 30k/trip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</si>
</sst>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&quot;$&quot;#,##0"/>
    <numFmt numFmtId="167" formatCode="[$¥-804]#,##0.000"/>
    <numFmt numFmtId="168" formatCode="[$¥-478]#,##0"/>
    <numFmt numFmtId="169" formatCode="[$¥-804]#,##0.00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sz val="13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4" fillId="0" borderId="1" xfId="0" applyFont="1" applyFill="1" applyBorder="1" applyAlignment="1">
      <alignment horizontal="right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6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Font="1" applyAlignment="1">
      <alignment horizontal="left"/>
    </xf>
    <xf numFmtId="0" fontId="4" fillId="0" borderId="1" xfId="0" applyFont="1" applyFill="1" applyBorder="1"/>
    <xf numFmtId="10" fontId="0" fillId="0" borderId="1" xfId="0" applyNumberFormat="1" applyBorder="1" applyAlignment="1"/>
    <xf numFmtId="0" fontId="0" fillId="0" borderId="2" xfId="0" applyFont="1" applyBorder="1" applyAlignment="1"/>
    <xf numFmtId="0" fontId="0" fillId="0" borderId="1" xfId="0" applyBorder="1" applyAlignment="1">
      <alignment horizontal="left"/>
    </xf>
    <xf numFmtId="0" fontId="7" fillId="0" borderId="1" xfId="0" applyFont="1" applyBorder="1" applyAlignment="1"/>
    <xf numFmtId="164" fontId="0" fillId="0" borderId="0" xfId="0" applyNumberFormat="1"/>
    <xf numFmtId="165" fontId="0" fillId="0" borderId="5" xfId="0" applyNumberFormat="1" applyBorder="1"/>
    <xf numFmtId="164" fontId="0" fillId="0" borderId="3" xfId="0" applyNumberFormat="1" applyBorder="1"/>
    <xf numFmtId="15" fontId="0" fillId="0" borderId="1" xfId="0" applyNumberFormat="1" applyBorder="1"/>
    <xf numFmtId="15" fontId="0" fillId="0" borderId="1" xfId="0" applyNumberFormat="1" applyFont="1" applyBorder="1"/>
    <xf numFmtId="165" fontId="0" fillId="0" borderId="1" xfId="0" applyNumberFormat="1" applyBorder="1"/>
    <xf numFmtId="164" fontId="0" fillId="0" borderId="3" xfId="0" applyNumberFormat="1" applyFont="1" applyBorder="1"/>
    <xf numFmtId="6" fontId="0" fillId="0" borderId="1" xfId="0" applyNumberForma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6" xfId="0" applyBorder="1"/>
    <xf numFmtId="0" fontId="0" fillId="0" borderId="5" xfId="0" applyBorder="1"/>
    <xf numFmtId="15" fontId="0" fillId="0" borderId="0" xfId="0" applyNumberFormat="1"/>
    <xf numFmtId="164" fontId="0" fillId="0" borderId="0" xfId="0" applyNumberFormat="1" applyBorder="1" applyAlignment="1"/>
    <xf numFmtId="3" fontId="0" fillId="0" borderId="1" xfId="0" applyNumberFormat="1" applyBorder="1"/>
    <xf numFmtId="164" fontId="0" fillId="0" borderId="3" xfId="0" applyNumberFormat="1" applyBorder="1" applyAlignment="1">
      <alignment horizontal="center"/>
    </xf>
    <xf numFmtId="4" fontId="0" fillId="0" borderId="1" xfId="0" applyNumberFormat="1" applyBorder="1"/>
    <xf numFmtId="164" fontId="0" fillId="0" borderId="3" xfId="0" applyNumberFormat="1" applyFont="1" applyBorder="1" applyAlignment="1">
      <alignment horizontal="right"/>
    </xf>
    <xf numFmtId="166" fontId="0" fillId="0" borderId="1" xfId="0" applyNumberFormat="1" applyBorder="1"/>
    <xf numFmtId="0" fontId="0" fillId="0" borderId="0" xfId="0" applyFont="1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left"/>
    </xf>
    <xf numFmtId="165" fontId="0" fillId="0" borderId="2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right"/>
    </xf>
    <xf numFmtId="167" fontId="0" fillId="0" borderId="1" xfId="0" applyNumberFormat="1" applyBorder="1"/>
    <xf numFmtId="166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 vertical="center"/>
    </xf>
    <xf numFmtId="165" fontId="0" fillId="0" borderId="2" xfId="0" applyNumberFormat="1" applyFont="1" applyBorder="1" applyAlignment="1">
      <alignment horizontal="center"/>
    </xf>
    <xf numFmtId="15" fontId="0" fillId="0" borderId="7" xfId="0" applyNumberFormat="1" applyBorder="1"/>
    <xf numFmtId="165" fontId="0" fillId="0" borderId="4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right"/>
    </xf>
    <xf numFmtId="165" fontId="0" fillId="0" borderId="1" xfId="0" applyNumberFormat="1" applyFont="1" applyBorder="1"/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left"/>
    </xf>
    <xf numFmtId="166" fontId="0" fillId="0" borderId="3" xfId="0" applyNumberFormat="1" applyBorder="1" applyAlignment="1">
      <alignment horizontal="right"/>
    </xf>
    <xf numFmtId="166" fontId="0" fillId="0" borderId="1" xfId="0" applyNumberFormat="1" applyBorder="1" applyAlignment="1">
      <alignment horizontal="left"/>
    </xf>
    <xf numFmtId="166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66" fontId="0" fillId="0" borderId="2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166" fontId="0" fillId="0" borderId="11" xfId="0" applyNumberFormat="1" applyFont="1" applyBorder="1" applyAlignment="1">
      <alignment horizontal="right" wrapText="1"/>
    </xf>
    <xf numFmtId="166" fontId="0" fillId="0" borderId="11" xfId="0" applyNumberFormat="1" applyBorder="1" applyAlignment="1">
      <alignment horizontal="left"/>
    </xf>
    <xf numFmtId="166" fontId="0" fillId="0" borderId="11" xfId="0" applyNumberFormat="1" applyBorder="1" applyAlignment="1">
      <alignment horizontal="right"/>
    </xf>
    <xf numFmtId="166" fontId="0" fillId="0" borderId="3" xfId="0" applyNumberFormat="1" applyFill="1" applyBorder="1" applyAlignment="1">
      <alignment horizontal="right"/>
    </xf>
    <xf numFmtId="15" fontId="4" fillId="0" borderId="5" xfId="0" applyNumberFormat="1" applyFont="1" applyBorder="1" applyAlignment="1">
      <alignment horizontal="right" vertical="center"/>
    </xf>
    <xf numFmtId="166" fontId="0" fillId="0" borderId="12" xfId="0" applyNumberFormat="1" applyBorder="1" applyAlignment="1">
      <alignment horizontal="right" vertical="center"/>
    </xf>
    <xf numFmtId="166" fontId="0" fillId="0" borderId="5" xfId="0" applyNumberFormat="1" applyFont="1" applyBorder="1" applyAlignment="1">
      <alignment horizontal="right" wrapText="1"/>
    </xf>
    <xf numFmtId="166" fontId="0" fillId="0" borderId="1" xfId="0" applyNumberFormat="1" applyFont="1" applyBorder="1" applyAlignment="1">
      <alignment horizontal="right" wrapText="1"/>
    </xf>
    <xf numFmtId="15" fontId="0" fillId="0" borderId="1" xfId="0" applyNumberFormat="1" applyFill="1" applyBorder="1"/>
    <xf numFmtId="166" fontId="0" fillId="0" borderId="1" xfId="0" applyNumberFormat="1" applyFill="1" applyBorder="1" applyAlignment="1">
      <alignment horizontal="right"/>
    </xf>
    <xf numFmtId="166" fontId="0" fillId="0" borderId="1" xfId="0" applyNumberFormat="1" applyFill="1" applyBorder="1" applyAlignment="1">
      <alignment horizontal="center"/>
    </xf>
    <xf numFmtId="166" fontId="0" fillId="0" borderId="5" xfId="0" applyNumberFormat="1" applyFill="1" applyBorder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 wrapText="1"/>
    </xf>
    <xf numFmtId="0" fontId="0" fillId="0" borderId="1" xfId="0" applyFont="1" applyFill="1" applyBorder="1"/>
    <xf numFmtId="166" fontId="0" fillId="0" borderId="0" xfId="1" applyNumberFormat="1" applyFont="1" applyBorder="1" applyAlignment="1">
      <alignment horizontal="right"/>
    </xf>
    <xf numFmtId="166" fontId="0" fillId="0" borderId="0" xfId="0" applyNumberFormat="1" applyBorder="1" applyAlignment="1">
      <alignment horizontal="right" vertical="center"/>
    </xf>
    <xf numFmtId="0" fontId="0" fillId="0" borderId="1" xfId="0" applyFill="1" applyBorder="1"/>
    <xf numFmtId="0" fontId="0" fillId="0" borderId="0" xfId="0" applyFill="1" applyBorder="1"/>
    <xf numFmtId="166" fontId="0" fillId="0" borderId="0" xfId="0" applyNumberFormat="1" applyFill="1" applyBorder="1" applyAlignment="1">
      <alignment horizontal="right"/>
    </xf>
    <xf numFmtId="15" fontId="0" fillId="0" borderId="2" xfId="0" applyNumberFormat="1" applyFill="1" applyBorder="1"/>
    <xf numFmtId="0" fontId="0" fillId="0" borderId="2" xfId="0" applyFill="1" applyBorder="1"/>
    <xf numFmtId="15" fontId="0" fillId="0" borderId="5" xfId="0" applyNumberFormat="1" applyFill="1" applyBorder="1"/>
    <xf numFmtId="0" fontId="0" fillId="0" borderId="0" xfId="0" applyNumberFormat="1" applyBorder="1" applyAlignment="1">
      <alignment horizontal="center"/>
    </xf>
    <xf numFmtId="166" fontId="0" fillId="0" borderId="1" xfId="0" applyNumberFormat="1" applyFill="1" applyBorder="1"/>
    <xf numFmtId="166" fontId="0" fillId="0" borderId="2" xfId="0" applyNumberFormat="1" applyFill="1" applyBorder="1"/>
    <xf numFmtId="15" fontId="0" fillId="0" borderId="1" xfId="0" applyNumberFormat="1" applyBorder="1" applyAlignment="1">
      <alignment horizontal="center"/>
    </xf>
    <xf numFmtId="0" fontId="0" fillId="0" borderId="3" xfId="0" applyBorder="1"/>
    <xf numFmtId="166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166" fontId="0" fillId="4" borderId="5" xfId="0" applyNumberFormat="1" applyFill="1" applyBorder="1"/>
    <xf numFmtId="15" fontId="0" fillId="4" borderId="5" xfId="0" applyNumberFormat="1" applyFill="1" applyBorder="1" applyAlignment="1">
      <alignment horizontal="right"/>
    </xf>
    <xf numFmtId="166" fontId="0" fillId="0" borderId="5" xfId="0" applyNumberFormat="1" applyFont="1" applyFill="1" applyBorder="1"/>
    <xf numFmtId="15" fontId="0" fillId="0" borderId="5" xfId="0" applyNumberFormat="1" applyBorder="1"/>
    <xf numFmtId="14" fontId="0" fillId="0" borderId="0" xfId="0" applyNumberFormat="1"/>
    <xf numFmtId="165" fontId="0" fillId="0" borderId="5" xfId="0" applyNumberFormat="1" applyBorder="1" applyAlignment="1">
      <alignment horizontal="left" vertical="center"/>
    </xf>
    <xf numFmtId="166" fontId="0" fillId="0" borderId="5" xfId="0" applyNumberFormat="1" applyFill="1" applyBorder="1" applyAlignment="1">
      <alignment horizontal="left" vertical="center"/>
    </xf>
    <xf numFmtId="168" fontId="0" fillId="0" borderId="0" xfId="0" applyNumberFormat="1"/>
    <xf numFmtId="168" fontId="0" fillId="0" borderId="14" xfId="0" applyNumberFormat="1" applyBorder="1"/>
    <xf numFmtId="0" fontId="0" fillId="0" borderId="0" xfId="0" applyFont="1" applyBorder="1"/>
    <xf numFmtId="0" fontId="0" fillId="0" borderId="14" xfId="0" applyBorder="1"/>
    <xf numFmtId="0" fontId="3" fillId="0" borderId="0" xfId="0" applyFont="1"/>
    <xf numFmtId="3" fontId="3" fillId="0" borderId="0" xfId="0" applyNumberFormat="1" applyFont="1"/>
    <xf numFmtId="165" fontId="3" fillId="0" borderId="1" xfId="0" applyNumberFormat="1" applyFont="1" applyBorder="1"/>
    <xf numFmtId="10" fontId="10" fillId="0" borderId="1" xfId="0" applyNumberFormat="1" applyFont="1" applyBorder="1"/>
    <xf numFmtId="0" fontId="3" fillId="0" borderId="1" xfId="0" applyFont="1" applyBorder="1"/>
    <xf numFmtId="166" fontId="0" fillId="0" borderId="1" xfId="0" applyNumberFormat="1" applyFill="1" applyBorder="1" applyAlignment="1">
      <alignment horizontal="left"/>
    </xf>
    <xf numFmtId="169" fontId="0" fillId="0" borderId="1" xfId="0" applyNumberFormat="1" applyBorder="1"/>
    <xf numFmtId="0" fontId="2" fillId="0" borderId="1" xfId="0" applyFont="1" applyBorder="1"/>
    <xf numFmtId="166" fontId="0" fillId="0" borderId="9" xfId="0" applyNumberFormat="1" applyFont="1" applyBorder="1" applyAlignment="1">
      <alignment horizontal="center" wrapText="1"/>
    </xf>
    <xf numFmtId="166" fontId="0" fillId="0" borderId="0" xfId="0" applyNumberFormat="1" applyFont="1" applyBorder="1" applyAlignment="1">
      <alignment horizontal="center" wrapText="1"/>
    </xf>
    <xf numFmtId="166" fontId="0" fillId="0" borderId="13" xfId="0" applyNumberFormat="1" applyFont="1" applyBorder="1" applyAlignment="1">
      <alignment horizontal="center" wrapText="1"/>
    </xf>
    <xf numFmtId="166" fontId="0" fillId="0" borderId="2" xfId="0" applyNumberFormat="1" applyFont="1" applyBorder="1" applyAlignment="1">
      <alignment horizontal="center" wrapText="1"/>
    </xf>
    <xf numFmtId="166" fontId="0" fillId="0" borderId="4" xfId="0" applyNumberFormat="1" applyFont="1" applyBorder="1" applyAlignment="1">
      <alignment horizontal="center" wrapText="1"/>
    </xf>
    <xf numFmtId="166" fontId="0" fillId="0" borderId="3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6" fontId="0" fillId="0" borderId="0" xfId="0" applyNumberFormat="1" applyFont="1"/>
    <xf numFmtId="0" fontId="0" fillId="0" borderId="1" xfId="0" applyFont="1" applyBorder="1" applyAlignment="1">
      <alignment horizontal="center" wrapText="1"/>
    </xf>
    <xf numFmtId="15" fontId="0" fillId="0" borderId="7" xfId="0" applyNumberFormat="1" applyBorder="1" applyAlignment="1">
      <alignment horizontal="right" vertical="center"/>
    </xf>
    <xf numFmtId="15" fontId="0" fillId="0" borderId="5" xfId="0" applyNumberFormat="1" applyBorder="1" applyAlignment="1">
      <alignment horizontal="right" vertical="center"/>
    </xf>
    <xf numFmtId="15" fontId="4" fillId="0" borderId="7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165" fontId="0" fillId="0" borderId="7" xfId="0" applyNumberFormat="1" applyBorder="1" applyAlignment="1">
      <alignment horizontal="left" vertical="center" wrapText="1"/>
    </xf>
    <xf numFmtId="165" fontId="0" fillId="0" borderId="5" xfId="0" applyNumberFormat="1" applyBorder="1" applyAlignment="1">
      <alignment horizontal="left" vertical="center"/>
    </xf>
    <xf numFmtId="166" fontId="0" fillId="0" borderId="9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13" xfId="0" applyNumberFormat="1" applyFill="1" applyBorder="1" applyAlignment="1">
      <alignment horizontal="center"/>
    </xf>
    <xf numFmtId="166" fontId="0" fillId="0" borderId="2" xfId="0" applyNumberFormat="1" applyFill="1" applyBorder="1" applyAlignment="1">
      <alignment horizontal="left"/>
    </xf>
    <xf numFmtId="166" fontId="0" fillId="0" borderId="4" xfId="0" applyNumberFormat="1" applyFill="1" applyBorder="1" applyAlignment="1">
      <alignment horizontal="left"/>
    </xf>
    <xf numFmtId="166" fontId="0" fillId="0" borderId="3" xfId="0" applyNumberFormat="1" applyFill="1" applyBorder="1" applyAlignment="1">
      <alignment horizontal="left"/>
    </xf>
    <xf numFmtId="166" fontId="0" fillId="0" borderId="7" xfId="0" applyNumberFormat="1" applyFill="1" applyBorder="1" applyAlignment="1">
      <alignment horizontal="left" vertical="center"/>
    </xf>
    <xf numFmtId="166" fontId="0" fillId="0" borderId="5" xfId="0" applyNumberForma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1" fillId="0" borderId="1" xfId="0" applyFont="1" applyBorder="1"/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1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35"/>
  <sheetViews>
    <sheetView topLeftCell="A2" workbookViewId="0">
      <selection activeCell="X23" sqref="X23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55" customWidth="1"/>
    <col min="5" max="5" width="7.5703125" style="55" customWidth="1"/>
    <col min="6" max="6" width="7.5703125" style="56" customWidth="1"/>
    <col min="7" max="7" width="8" style="56" customWidth="1"/>
    <col min="8" max="8" width="7.5703125" style="57" customWidth="1"/>
    <col min="9" max="9" width="1.140625" style="58" customWidth="1"/>
    <col min="10" max="10" width="7.5703125" style="59" customWidth="1"/>
    <col min="11" max="11" width="9.85546875" customWidth="1"/>
    <col min="12" max="12" width="0.5703125" customWidth="1"/>
    <col min="13" max="13" width="7.5703125" style="59" customWidth="1"/>
    <col min="14" max="14" width="8.28515625" style="59" customWidth="1"/>
    <col min="15" max="15" width="9.85546875" customWidth="1"/>
    <col min="16" max="16" width="0.5703125" customWidth="1"/>
    <col min="17" max="17" width="6.5703125" style="59" customWidth="1"/>
    <col min="18" max="18" width="9.85546875" customWidth="1"/>
    <col min="19" max="19" width="8" customWidth="1"/>
    <col min="20" max="20" width="10.42578125" customWidth="1"/>
  </cols>
  <sheetData>
    <row r="1" spans="2:20">
      <c r="D1" s="60"/>
      <c r="G1" s="58"/>
      <c r="H1" s="61"/>
    </row>
    <row r="2" spans="2:20">
      <c r="D2" s="60"/>
      <c r="G2" s="149" t="s">
        <v>0</v>
      </c>
      <c r="H2" s="149" t="s">
        <v>1</v>
      </c>
      <c r="J2" s="142" t="s">
        <v>2</v>
      </c>
      <c r="K2" s="142"/>
      <c r="L2" s="142"/>
      <c r="M2" s="142"/>
      <c r="N2" s="142"/>
      <c r="O2" s="142"/>
      <c r="P2" s="142"/>
      <c r="Q2" s="142"/>
      <c r="R2" s="142"/>
      <c r="S2" s="142"/>
      <c r="T2" s="150" t="s">
        <v>3</v>
      </c>
    </row>
    <row r="3" spans="2:20" ht="15" customHeight="1">
      <c r="B3" s="152" t="s">
        <v>4</v>
      </c>
      <c r="C3" s="143" t="s">
        <v>5</v>
      </c>
      <c r="D3" s="144"/>
      <c r="E3" s="145" t="s">
        <v>6</v>
      </c>
      <c r="F3" s="146"/>
      <c r="G3" s="149"/>
      <c r="H3" s="149"/>
      <c r="I3" s="98"/>
      <c r="J3" s="147" t="s">
        <v>7</v>
      </c>
      <c r="K3" s="148"/>
      <c r="L3" s="5"/>
      <c r="M3" s="147" t="s">
        <v>8</v>
      </c>
      <c r="N3" s="147"/>
      <c r="O3" s="148"/>
      <c r="P3" s="5"/>
      <c r="Q3" s="147" t="s">
        <v>9</v>
      </c>
      <c r="R3" s="148"/>
      <c r="S3" s="148"/>
      <c r="T3" s="150"/>
    </row>
    <row r="4" spans="2:20">
      <c r="B4" s="147"/>
      <c r="C4" s="28" t="s">
        <v>10</v>
      </c>
      <c r="D4" s="62" t="s">
        <v>11</v>
      </c>
      <c r="E4" s="35" t="s">
        <v>12</v>
      </c>
      <c r="F4" s="63" t="s">
        <v>13</v>
      </c>
      <c r="G4" s="149"/>
      <c r="H4" s="149"/>
      <c r="J4" s="50" t="s">
        <v>14</v>
      </c>
      <c r="K4" s="17" t="s">
        <v>15</v>
      </c>
      <c r="L4" s="17"/>
      <c r="M4" s="50" t="s">
        <v>14</v>
      </c>
      <c r="N4" s="99" t="s">
        <v>16</v>
      </c>
      <c r="O4" s="17" t="s">
        <v>17</v>
      </c>
      <c r="P4" s="17"/>
      <c r="Q4" s="50" t="s">
        <v>14</v>
      </c>
      <c r="R4" s="17" t="s">
        <v>18</v>
      </c>
      <c r="S4" s="99" t="s">
        <v>16</v>
      </c>
      <c r="T4" s="17"/>
    </row>
    <row r="5" spans="2:20">
      <c r="B5" s="33">
        <v>45490</v>
      </c>
      <c r="C5" s="17" t="s">
        <v>19</v>
      </c>
      <c r="D5" s="35">
        <v>72844</v>
      </c>
      <c r="E5" s="35"/>
      <c r="F5" s="64">
        <v>10000</v>
      </c>
      <c r="G5" s="65">
        <v>0</v>
      </c>
      <c r="H5" s="65">
        <v>0</v>
      </c>
      <c r="I5" s="100"/>
      <c r="J5" s="50">
        <f>F5</f>
        <v>10000</v>
      </c>
      <c r="K5" s="33">
        <v>45509</v>
      </c>
      <c r="L5" s="33"/>
      <c r="M5" s="50"/>
      <c r="N5" s="50"/>
      <c r="O5" s="33"/>
      <c r="P5" s="33"/>
      <c r="Q5" s="50"/>
      <c r="R5" s="17"/>
      <c r="S5" s="17"/>
      <c r="T5" s="17"/>
    </row>
    <row r="6" spans="2:20">
      <c r="B6" s="33">
        <v>45511</v>
      </c>
      <c r="C6" s="17" t="s">
        <v>20</v>
      </c>
      <c r="D6" s="66">
        <v>72000.001000000004</v>
      </c>
      <c r="E6" s="67">
        <v>10000</v>
      </c>
      <c r="F6" s="67"/>
      <c r="G6" s="67"/>
      <c r="H6" s="67">
        <v>0</v>
      </c>
      <c r="I6" s="61"/>
      <c r="J6" s="67">
        <f>E6</f>
        <v>10000</v>
      </c>
      <c r="K6" s="33">
        <v>45511</v>
      </c>
      <c r="L6" s="33"/>
      <c r="M6" s="67"/>
      <c r="N6" s="67"/>
      <c r="O6" s="33"/>
      <c r="P6" s="33"/>
      <c r="Q6" s="50"/>
      <c r="R6" s="17"/>
      <c r="S6" s="17"/>
      <c r="T6" s="17"/>
    </row>
    <row r="7" spans="2:20">
      <c r="B7" s="33">
        <v>45512</v>
      </c>
      <c r="C7" s="17" t="s">
        <v>19</v>
      </c>
      <c r="D7" s="35">
        <v>71992</v>
      </c>
      <c r="E7" s="68"/>
      <c r="F7" s="69">
        <f>J7+Q7</f>
        <v>10000</v>
      </c>
      <c r="G7" s="65">
        <v>0</v>
      </c>
      <c r="H7" s="65">
        <v>0</v>
      </c>
      <c r="I7" s="100"/>
      <c r="J7" s="67">
        <v>4000</v>
      </c>
      <c r="K7" s="33">
        <v>45512</v>
      </c>
      <c r="L7" s="33"/>
      <c r="M7" s="67"/>
      <c r="N7" s="67"/>
      <c r="O7" s="33"/>
      <c r="P7" s="33"/>
      <c r="Q7" s="50">
        <v>6000</v>
      </c>
      <c r="R7" s="33">
        <v>45514</v>
      </c>
      <c r="S7" s="17" t="s">
        <v>21</v>
      </c>
      <c r="T7" s="50">
        <f>SUM(J5:J7)+Q7</f>
        <v>30000</v>
      </c>
    </row>
    <row r="8" spans="2:20" ht="15" customHeight="1">
      <c r="B8" s="33">
        <v>45575</v>
      </c>
      <c r="C8" s="17" t="s">
        <v>19</v>
      </c>
      <c r="D8" s="35">
        <v>70265</v>
      </c>
      <c r="E8" s="68"/>
      <c r="F8" s="67">
        <v>10000</v>
      </c>
      <c r="G8" s="65">
        <v>0</v>
      </c>
      <c r="H8" s="65">
        <v>0</v>
      </c>
      <c r="I8" s="100"/>
      <c r="J8" s="67">
        <f>F8</f>
        <v>10000</v>
      </c>
      <c r="K8" s="33">
        <v>45593</v>
      </c>
      <c r="L8" s="33"/>
      <c r="M8" s="67"/>
      <c r="N8" s="67"/>
      <c r="O8" s="33"/>
      <c r="P8" s="33"/>
      <c r="Q8" s="109"/>
      <c r="R8" s="17"/>
      <c r="S8" s="17"/>
      <c r="T8" s="17"/>
    </row>
    <row r="9" spans="2:20" ht="15" customHeight="1">
      <c r="B9" s="33">
        <v>45593</v>
      </c>
      <c r="C9" s="17" t="s">
        <v>19</v>
      </c>
      <c r="D9" s="35">
        <v>71433</v>
      </c>
      <c r="E9" s="140" t="s">
        <v>22</v>
      </c>
      <c r="F9" s="141"/>
      <c r="G9" s="65">
        <v>10000</v>
      </c>
      <c r="H9" s="65">
        <v>0</v>
      </c>
      <c r="I9" s="100"/>
      <c r="J9" s="67"/>
      <c r="K9" s="33"/>
      <c r="L9" s="33"/>
      <c r="M9" s="67"/>
      <c r="N9" s="67"/>
      <c r="O9" s="33"/>
      <c r="P9" s="33"/>
      <c r="Q9" s="109"/>
      <c r="R9" s="17"/>
      <c r="S9" s="17"/>
      <c r="T9" s="17"/>
    </row>
    <row r="10" spans="2:20" ht="4.5" customHeight="1">
      <c r="B10" s="71"/>
      <c r="C10" s="17"/>
      <c r="D10" s="35"/>
      <c r="E10" s="70"/>
      <c r="F10" s="72"/>
      <c r="G10" s="73"/>
      <c r="H10" s="73"/>
      <c r="I10" s="100"/>
      <c r="J10" s="67"/>
      <c r="K10" s="33"/>
      <c r="L10" s="33"/>
      <c r="M10" s="67"/>
      <c r="N10" s="67"/>
      <c r="O10" s="33"/>
      <c r="P10" s="33"/>
      <c r="Q10" s="109"/>
      <c r="R10" s="17"/>
      <c r="S10" s="17"/>
      <c r="T10" s="17"/>
    </row>
    <row r="11" spans="2:20">
      <c r="B11" s="153">
        <v>45594</v>
      </c>
      <c r="C11" s="17" t="s">
        <v>23</v>
      </c>
      <c r="D11" s="74" t="s">
        <v>24</v>
      </c>
      <c r="E11" s="75"/>
      <c r="F11" s="76">
        <f>J11+Q11</f>
        <v>8000</v>
      </c>
      <c r="G11" s="77" t="s">
        <v>25</v>
      </c>
      <c r="H11" s="78"/>
      <c r="I11" s="101"/>
      <c r="J11" s="67">
        <v>6000</v>
      </c>
      <c r="K11" s="33">
        <v>45594</v>
      </c>
      <c r="L11" s="33"/>
      <c r="M11" s="67"/>
      <c r="N11" s="67"/>
      <c r="O11" s="33"/>
      <c r="P11" s="33"/>
      <c r="Q11" s="110">
        <v>2000</v>
      </c>
      <c r="R11" s="111">
        <v>45598</v>
      </c>
      <c r="S11" s="112" t="s">
        <v>21</v>
      </c>
      <c r="T11" s="17"/>
    </row>
    <row r="12" spans="2:20" ht="15" customHeight="1">
      <c r="B12" s="154"/>
      <c r="C12" s="79"/>
      <c r="D12" s="35"/>
      <c r="E12" s="75"/>
      <c r="F12" s="76" t="s">
        <v>26</v>
      </c>
      <c r="G12" s="80">
        <f>G9-F11</f>
        <v>2000</v>
      </c>
      <c r="H12" s="80">
        <v>0</v>
      </c>
      <c r="I12" s="101"/>
      <c r="J12" s="67" t="s">
        <v>27</v>
      </c>
      <c r="K12" s="102"/>
      <c r="L12" s="103"/>
      <c r="M12" s="67"/>
      <c r="N12" s="67"/>
      <c r="O12" s="102"/>
      <c r="P12" s="103"/>
      <c r="R12" s="111"/>
      <c r="T12" s="17"/>
    </row>
    <row r="13" spans="2:20" ht="15" customHeight="1">
      <c r="B13" s="33">
        <v>45595</v>
      </c>
      <c r="C13" s="17" t="s">
        <v>19</v>
      </c>
      <c r="D13" s="35">
        <v>71397</v>
      </c>
      <c r="E13" s="140" t="s">
        <v>28</v>
      </c>
      <c r="F13" s="141"/>
      <c r="G13" s="69">
        <f>G12+10000</f>
        <v>12000</v>
      </c>
      <c r="H13" s="69">
        <v>0</v>
      </c>
      <c r="I13" s="101"/>
      <c r="J13" s="67"/>
      <c r="K13" s="102"/>
      <c r="L13" s="102"/>
      <c r="M13" s="67"/>
      <c r="N13" s="67"/>
      <c r="O13" s="102"/>
      <c r="P13" s="102"/>
      <c r="Q13" s="110"/>
      <c r="R13" s="111"/>
      <c r="S13" s="112"/>
      <c r="T13" s="17"/>
    </row>
    <row r="14" spans="2:20" ht="15" customHeight="1">
      <c r="B14" s="33">
        <v>45593</v>
      </c>
      <c r="C14" s="81" t="s">
        <v>29</v>
      </c>
      <c r="D14" s="74" t="s">
        <v>24</v>
      </c>
      <c r="E14" s="67">
        <v>3400</v>
      </c>
      <c r="F14" s="134" t="s">
        <v>30</v>
      </c>
      <c r="G14" s="135"/>
      <c r="H14" s="135"/>
      <c r="I14" s="135"/>
      <c r="J14" s="135"/>
      <c r="K14" s="135"/>
      <c r="L14" s="135"/>
      <c r="M14" s="135"/>
      <c r="N14" s="135"/>
      <c r="O14" s="135"/>
      <c r="P14" s="136"/>
      <c r="Q14" s="110">
        <f>E14</f>
        <v>3400</v>
      </c>
      <c r="R14" s="111">
        <v>45598</v>
      </c>
      <c r="S14" s="112" t="s">
        <v>21</v>
      </c>
      <c r="T14" s="50">
        <f>SUM(J5:J11)+SUM(Q7:Q14)</f>
        <v>51400</v>
      </c>
    </row>
    <row r="15" spans="2:20" ht="5.25" customHeight="1">
      <c r="B15" s="71"/>
      <c r="C15" s="81"/>
      <c r="D15" s="74"/>
      <c r="E15" s="82"/>
      <c r="F15" s="83"/>
      <c r="G15" s="84"/>
      <c r="H15" s="84"/>
      <c r="I15" s="61"/>
      <c r="J15" s="93"/>
      <c r="K15" s="102"/>
      <c r="L15" s="102"/>
      <c r="M15" s="93"/>
      <c r="N15" s="93"/>
      <c r="O15" s="102"/>
      <c r="P15" s="102"/>
      <c r="Q15" s="109"/>
      <c r="R15" s="33"/>
      <c r="S15" s="17"/>
      <c r="T15" s="17"/>
    </row>
    <row r="16" spans="2:20">
      <c r="B16" s="155">
        <v>45632</v>
      </c>
      <c r="C16" s="17" t="s">
        <v>23</v>
      </c>
      <c r="D16" s="74" t="s">
        <v>24</v>
      </c>
      <c r="E16" s="82"/>
      <c r="F16" s="83">
        <v>10000</v>
      </c>
      <c r="G16" s="85" t="s">
        <v>25</v>
      </c>
      <c r="H16" s="86">
        <v>0</v>
      </c>
      <c r="I16" s="104"/>
      <c r="J16" s="67">
        <v>10000</v>
      </c>
      <c r="K16" s="92">
        <v>45659</v>
      </c>
      <c r="L16" s="92"/>
      <c r="M16" s="67"/>
      <c r="N16" s="67"/>
      <c r="O16" s="92"/>
      <c r="P16" s="92"/>
      <c r="Q16" s="64"/>
      <c r="R16" s="17"/>
      <c r="S16" s="17"/>
      <c r="T16" s="17"/>
    </row>
    <row r="17" spans="2:21">
      <c r="B17" s="156"/>
      <c r="C17" s="17"/>
      <c r="D17" s="74"/>
      <c r="E17" s="82"/>
      <c r="F17" s="76" t="s">
        <v>26</v>
      </c>
      <c r="G17" s="87">
        <f>G13-F16</f>
        <v>2000</v>
      </c>
      <c r="H17" s="87">
        <v>0</v>
      </c>
      <c r="I17" s="104"/>
      <c r="J17" s="67"/>
      <c r="K17" s="102"/>
      <c r="L17" s="102"/>
      <c r="M17" s="67"/>
      <c r="N17" s="67"/>
      <c r="O17" s="102"/>
      <c r="P17" s="102"/>
      <c r="Q17" s="64"/>
      <c r="R17" s="17"/>
      <c r="S17" s="17"/>
      <c r="T17" s="17"/>
    </row>
    <row r="18" spans="2:21">
      <c r="B18" s="88">
        <v>45659</v>
      </c>
      <c r="C18" s="17" t="s">
        <v>19</v>
      </c>
      <c r="D18" s="74">
        <v>73183</v>
      </c>
      <c r="E18" s="82"/>
      <c r="F18" s="89">
        <v>10000</v>
      </c>
      <c r="G18" s="90" t="s">
        <v>31</v>
      </c>
      <c r="H18" s="90">
        <v>0</v>
      </c>
      <c r="I18" s="104"/>
      <c r="J18" s="67">
        <v>6000</v>
      </c>
      <c r="K18" s="92">
        <v>45660</v>
      </c>
      <c r="L18" s="105"/>
      <c r="M18" s="67"/>
      <c r="N18" s="67"/>
      <c r="O18" s="92"/>
      <c r="P18" s="105"/>
      <c r="Q18" s="113">
        <f>F18-J18</f>
        <v>4000</v>
      </c>
      <c r="R18" s="114">
        <v>45666</v>
      </c>
      <c r="S18" s="112" t="s">
        <v>32</v>
      </c>
      <c r="T18" s="17"/>
    </row>
    <row r="19" spans="2:21">
      <c r="B19" s="34">
        <v>45663</v>
      </c>
      <c r="C19" s="17" t="s">
        <v>20</v>
      </c>
      <c r="D19" s="66">
        <v>73400.001000000004</v>
      </c>
      <c r="E19" s="67">
        <v>10000</v>
      </c>
      <c r="F19" s="137" t="s">
        <v>33</v>
      </c>
      <c r="G19" s="138"/>
      <c r="H19" s="139"/>
      <c r="I19" s="104"/>
      <c r="J19" s="67">
        <v>10000</v>
      </c>
      <c r="K19" s="92">
        <v>45663</v>
      </c>
      <c r="L19" s="105"/>
      <c r="M19" s="67"/>
      <c r="N19" s="67"/>
      <c r="O19" s="92"/>
      <c r="P19" s="105"/>
      <c r="Q19" s="113"/>
      <c r="R19" s="17" t="s">
        <v>34</v>
      </c>
      <c r="S19" s="112"/>
      <c r="T19" s="50">
        <f>T14+SUM(J16:J19)+Q18</f>
        <v>81400</v>
      </c>
    </row>
    <row r="20" spans="2:21">
      <c r="B20" s="34">
        <v>45664</v>
      </c>
      <c r="C20" s="17" t="s">
        <v>19</v>
      </c>
      <c r="D20" s="74">
        <v>73469</v>
      </c>
      <c r="E20" s="140" t="s">
        <v>28</v>
      </c>
      <c r="F20" s="141"/>
      <c r="G20" s="90">
        <v>12000</v>
      </c>
      <c r="H20" s="91">
        <v>0</v>
      </c>
      <c r="I20" s="104"/>
      <c r="J20" s="67"/>
      <c r="K20" s="102"/>
      <c r="L20" s="106"/>
      <c r="M20" s="67"/>
      <c r="N20" s="67"/>
      <c r="O20" s="102"/>
      <c r="P20" s="106"/>
      <c r="Q20" s="113"/>
      <c r="R20" s="114"/>
      <c r="S20" s="112"/>
      <c r="T20" s="17"/>
    </row>
    <row r="21" spans="2:21" ht="3.75" customHeight="1">
      <c r="B21" s="34"/>
      <c r="C21" s="17"/>
      <c r="D21" s="74"/>
      <c r="E21" s="68"/>
      <c r="F21" s="67"/>
      <c r="G21" s="90"/>
      <c r="H21" s="91"/>
      <c r="I21" s="104"/>
      <c r="J21" s="67"/>
      <c r="K21" s="102"/>
      <c r="L21" s="106"/>
      <c r="M21" s="67"/>
      <c r="N21" s="67"/>
      <c r="O21" s="102"/>
      <c r="P21" s="106"/>
      <c r="Q21" s="115"/>
      <c r="R21" s="116"/>
      <c r="S21" s="112"/>
      <c r="T21" s="17"/>
    </row>
    <row r="22" spans="2:21">
      <c r="B22" s="92">
        <v>45721</v>
      </c>
      <c r="C22" s="17" t="s">
        <v>19</v>
      </c>
      <c r="D22" s="35">
        <v>214481</v>
      </c>
      <c r="E22" s="140" t="s">
        <v>28</v>
      </c>
      <c r="F22" s="141"/>
      <c r="G22" s="93">
        <v>42000</v>
      </c>
      <c r="H22" s="91">
        <v>0</v>
      </c>
      <c r="I22" s="104"/>
      <c r="J22" s="93"/>
      <c r="K22" s="102"/>
      <c r="L22" s="102"/>
      <c r="M22" s="93"/>
      <c r="N22" s="93"/>
      <c r="O22" s="102"/>
      <c r="P22" s="102"/>
      <c r="Q22" s="117"/>
      <c r="R22" s="118"/>
      <c r="S22" s="17"/>
      <c r="T22" s="17"/>
      <c r="U22" s="119"/>
    </row>
    <row r="23" spans="2:21">
      <c r="B23" s="92">
        <v>45721</v>
      </c>
      <c r="C23" s="17" t="s">
        <v>23</v>
      </c>
      <c r="D23" s="35" t="s">
        <v>24</v>
      </c>
      <c r="E23" s="68"/>
      <c r="F23" s="93"/>
      <c r="G23" s="93">
        <v>0</v>
      </c>
      <c r="H23" s="159" t="s">
        <v>35</v>
      </c>
      <c r="I23" s="160"/>
      <c r="J23" s="160"/>
      <c r="K23" s="161"/>
      <c r="L23" s="102"/>
      <c r="M23" s="93">
        <v>42000</v>
      </c>
      <c r="N23" s="93" t="s">
        <v>36</v>
      </c>
      <c r="O23" s="92">
        <v>45721</v>
      </c>
      <c r="P23" s="102"/>
      <c r="Q23" s="109"/>
      <c r="R23" s="17" t="s">
        <v>37</v>
      </c>
      <c r="S23" s="17"/>
      <c r="T23" s="17"/>
    </row>
    <row r="24" spans="2:21">
      <c r="B24" s="92"/>
      <c r="C24" s="17"/>
      <c r="D24" s="35"/>
      <c r="E24" s="68"/>
      <c r="F24" s="93"/>
      <c r="G24" s="93"/>
      <c r="H24" s="94"/>
      <c r="I24" s="94"/>
      <c r="J24" s="94"/>
      <c r="K24" s="94"/>
      <c r="L24" s="102"/>
      <c r="M24" s="93"/>
      <c r="N24" s="93"/>
      <c r="O24" s="92"/>
      <c r="P24" s="102"/>
      <c r="Q24" s="109"/>
      <c r="R24" s="17"/>
      <c r="S24" s="17"/>
      <c r="T24" s="17"/>
    </row>
    <row r="25" spans="2:21">
      <c r="B25" s="92">
        <v>45722</v>
      </c>
      <c r="C25" s="17" t="s">
        <v>19</v>
      </c>
      <c r="D25" s="35">
        <f>40000-2550</f>
        <v>37450</v>
      </c>
      <c r="E25" s="157" t="s">
        <v>38</v>
      </c>
      <c r="F25" s="93">
        <v>5000</v>
      </c>
      <c r="G25" s="93"/>
      <c r="H25" s="94"/>
      <c r="I25" s="94"/>
      <c r="J25" s="165">
        <v>10000</v>
      </c>
      <c r="K25" s="107">
        <v>45723</v>
      </c>
      <c r="L25" s="102"/>
      <c r="M25" s="162" t="s">
        <v>39</v>
      </c>
      <c r="N25" s="163"/>
      <c r="O25" s="163"/>
      <c r="P25" s="163"/>
      <c r="Q25" s="163"/>
      <c r="R25" s="163"/>
      <c r="S25" s="164"/>
      <c r="T25" s="17"/>
    </row>
    <row r="26" spans="2:21">
      <c r="B26" s="92">
        <v>45722</v>
      </c>
      <c r="C26" s="17"/>
      <c r="D26" s="35">
        <f>5000*7.49</f>
        <v>37450</v>
      </c>
      <c r="E26" s="158"/>
      <c r="F26" s="93">
        <v>5000</v>
      </c>
      <c r="G26" s="93"/>
      <c r="H26" s="95"/>
      <c r="I26" s="104"/>
      <c r="J26" s="166"/>
      <c r="K26" s="107" t="s">
        <v>40</v>
      </c>
      <c r="L26" s="102"/>
      <c r="M26" s="162" t="s">
        <v>41</v>
      </c>
      <c r="N26" s="163"/>
      <c r="O26" s="163"/>
      <c r="P26" s="163"/>
      <c r="Q26" s="163"/>
      <c r="R26" s="163"/>
      <c r="S26" s="164"/>
      <c r="T26" s="17"/>
    </row>
    <row r="27" spans="2:21">
      <c r="B27" s="92">
        <v>45722</v>
      </c>
      <c r="C27" s="17"/>
      <c r="D27" s="35"/>
      <c r="E27" s="68"/>
      <c r="F27" s="93"/>
      <c r="G27" s="93"/>
      <c r="H27" s="93"/>
      <c r="I27" s="104"/>
      <c r="J27" s="93"/>
      <c r="K27" s="102"/>
      <c r="L27" s="102"/>
      <c r="M27" s="93"/>
      <c r="N27" s="93"/>
      <c r="O27" s="102"/>
      <c r="P27" s="102"/>
      <c r="Q27" s="109"/>
      <c r="R27" s="17" t="s">
        <v>34</v>
      </c>
      <c r="S27" s="112"/>
      <c r="T27" s="50">
        <f>T19+M23+J25</f>
        <v>133400</v>
      </c>
    </row>
    <row r="28" spans="2:21">
      <c r="B28" s="92"/>
      <c r="C28" s="22"/>
      <c r="D28" s="35"/>
      <c r="E28" s="120"/>
      <c r="F28" s="93"/>
      <c r="G28" s="93"/>
      <c r="H28" s="95"/>
      <c r="I28" s="104"/>
      <c r="J28" s="121"/>
      <c r="K28" s="107"/>
      <c r="L28" s="102"/>
      <c r="M28" s="131"/>
      <c r="N28" s="131"/>
      <c r="O28" s="131"/>
      <c r="P28" s="131"/>
      <c r="Q28" s="131"/>
      <c r="R28" s="131"/>
      <c r="S28" s="131"/>
      <c r="T28" s="22"/>
    </row>
    <row r="29" spans="2:21">
      <c r="G29" s="96"/>
      <c r="H29" s="97"/>
      <c r="I29" s="108"/>
    </row>
    <row r="30" spans="2:21" ht="17.25">
      <c r="B30" s="151" t="s">
        <v>42</v>
      </c>
      <c r="C30" s="151"/>
      <c r="D30" s="151"/>
      <c r="E30" s="151"/>
      <c r="F30" s="151"/>
      <c r="G30" s="151"/>
      <c r="H30" s="97"/>
      <c r="I30" s="108"/>
    </row>
    <row r="31" spans="2:21">
      <c r="B31" s="151" t="s">
        <v>43</v>
      </c>
      <c r="C31" s="151"/>
      <c r="D31" s="151"/>
      <c r="E31" s="151"/>
      <c r="F31" s="151"/>
      <c r="G31" s="151"/>
      <c r="H31" s="97"/>
      <c r="I31" s="108"/>
    </row>
    <row r="32" spans="2:21">
      <c r="B32" s="151" t="s">
        <v>44</v>
      </c>
      <c r="C32" s="151"/>
      <c r="D32" s="151"/>
      <c r="E32" s="151"/>
      <c r="F32" s="151"/>
      <c r="G32" s="151"/>
      <c r="H32" s="97"/>
      <c r="I32" s="108"/>
    </row>
    <row r="33" spans="7:9">
      <c r="G33" s="96"/>
      <c r="H33" s="97"/>
      <c r="I33" s="108"/>
    </row>
    <row r="34" spans="7:9">
      <c r="G34" s="96"/>
      <c r="H34" s="97"/>
      <c r="I34" s="108"/>
    </row>
    <row r="35" spans="7:9">
      <c r="G35" s="96"/>
      <c r="H35" s="97"/>
      <c r="I35" s="108"/>
    </row>
    <row r="36" spans="7:9">
      <c r="G36" s="96"/>
      <c r="H36" s="97"/>
      <c r="I36" s="108"/>
    </row>
    <row r="37" spans="7:9">
      <c r="G37" s="96"/>
      <c r="H37" s="97"/>
      <c r="I37" s="108"/>
    </row>
    <row r="38" spans="7:9">
      <c r="G38" s="96"/>
      <c r="H38" s="97"/>
      <c r="I38" s="108"/>
    </row>
    <row r="39" spans="7:9">
      <c r="G39" s="96"/>
      <c r="H39" s="97"/>
      <c r="I39" s="108"/>
    </row>
    <row r="40" spans="7:9">
      <c r="G40" s="96"/>
      <c r="H40" s="97"/>
      <c r="I40" s="108"/>
    </row>
    <row r="41" spans="7:9">
      <c r="G41" s="96"/>
      <c r="H41" s="97"/>
      <c r="I41" s="108"/>
    </row>
    <row r="42" spans="7:9">
      <c r="G42" s="96"/>
      <c r="H42" s="97"/>
      <c r="I42" s="108"/>
    </row>
    <row r="43" spans="7:9">
      <c r="G43" s="96"/>
      <c r="H43" s="97"/>
      <c r="I43" s="108"/>
    </row>
    <row r="44" spans="7:9">
      <c r="G44" s="96"/>
      <c r="H44" s="97"/>
      <c r="I44" s="108"/>
    </row>
    <row r="45" spans="7:9">
      <c r="G45" s="96"/>
      <c r="H45" s="97"/>
      <c r="I45" s="108"/>
    </row>
    <row r="46" spans="7:9">
      <c r="G46" s="96"/>
      <c r="H46" s="97"/>
      <c r="I46" s="108"/>
    </row>
    <row r="47" spans="7:9">
      <c r="G47" s="96"/>
      <c r="H47" s="97"/>
      <c r="I47" s="108"/>
    </row>
    <row r="48" spans="7:9">
      <c r="G48" s="96"/>
      <c r="H48" s="97"/>
      <c r="I48" s="108"/>
    </row>
    <row r="49" spans="7:9">
      <c r="G49" s="96"/>
      <c r="H49" s="97"/>
      <c r="I49" s="108"/>
    </row>
    <row r="50" spans="7:9">
      <c r="G50" s="96"/>
      <c r="H50" s="97"/>
      <c r="I50" s="108"/>
    </row>
    <row r="51" spans="7:9">
      <c r="G51" s="96"/>
      <c r="H51" s="97"/>
      <c r="I51" s="108"/>
    </row>
    <row r="52" spans="7:9">
      <c r="G52" s="96"/>
      <c r="H52" s="97"/>
      <c r="I52" s="108"/>
    </row>
    <row r="53" spans="7:9">
      <c r="G53" s="96"/>
      <c r="H53" s="97"/>
      <c r="I53" s="108"/>
    </row>
    <row r="54" spans="7:9">
      <c r="G54" s="96"/>
      <c r="H54" s="97"/>
      <c r="I54" s="108"/>
    </row>
    <row r="55" spans="7:9">
      <c r="G55" s="96"/>
      <c r="H55" s="97"/>
      <c r="I55" s="108"/>
    </row>
    <row r="56" spans="7:9">
      <c r="G56" s="96"/>
      <c r="H56" s="97"/>
      <c r="I56" s="108"/>
    </row>
    <row r="57" spans="7:9">
      <c r="G57" s="96"/>
      <c r="H57" s="97"/>
      <c r="I57" s="108"/>
    </row>
    <row r="58" spans="7:9">
      <c r="G58" s="96"/>
      <c r="H58" s="97"/>
      <c r="I58" s="108"/>
    </row>
    <row r="59" spans="7:9">
      <c r="G59" s="96"/>
      <c r="H59" s="97"/>
      <c r="I59" s="108"/>
    </row>
    <row r="60" spans="7:9">
      <c r="G60" s="96"/>
      <c r="H60" s="97"/>
      <c r="I60" s="108"/>
    </row>
    <row r="61" spans="7:9">
      <c r="G61" s="96"/>
      <c r="H61" s="97"/>
      <c r="I61" s="108"/>
    </row>
    <row r="62" spans="7:9">
      <c r="G62" s="96"/>
      <c r="H62" s="97"/>
      <c r="I62" s="108"/>
    </row>
    <row r="63" spans="7:9">
      <c r="G63" s="96"/>
      <c r="H63" s="97"/>
      <c r="I63" s="108"/>
    </row>
    <row r="64" spans="7:9">
      <c r="G64" s="96"/>
      <c r="H64" s="97"/>
      <c r="I64" s="108"/>
    </row>
    <row r="65" spans="7:9">
      <c r="G65" s="96"/>
      <c r="H65" s="97"/>
      <c r="I65" s="108"/>
    </row>
    <row r="66" spans="7:9">
      <c r="G66" s="96"/>
      <c r="H66" s="97"/>
      <c r="I66" s="108"/>
    </row>
    <row r="67" spans="7:9">
      <c r="G67" s="96"/>
      <c r="H67" s="97"/>
      <c r="I67" s="108"/>
    </row>
    <row r="68" spans="7:9">
      <c r="G68" s="96"/>
      <c r="H68" s="97"/>
      <c r="I68" s="108"/>
    </row>
    <row r="69" spans="7:9">
      <c r="G69" s="96"/>
      <c r="H69" s="97"/>
      <c r="I69" s="108"/>
    </row>
    <row r="70" spans="7:9">
      <c r="G70" s="96"/>
      <c r="H70" s="97"/>
      <c r="I70" s="108"/>
    </row>
    <row r="71" spans="7:9">
      <c r="G71" s="96"/>
      <c r="H71" s="97"/>
      <c r="I71" s="108"/>
    </row>
    <row r="72" spans="7:9">
      <c r="G72" s="96"/>
      <c r="H72" s="97"/>
      <c r="I72" s="108"/>
    </row>
    <row r="73" spans="7:9">
      <c r="G73" s="96"/>
      <c r="H73" s="97"/>
      <c r="I73" s="108"/>
    </row>
    <row r="74" spans="7:9">
      <c r="G74" s="96"/>
      <c r="H74" s="97"/>
      <c r="I74" s="108"/>
    </row>
    <row r="75" spans="7:9">
      <c r="G75" s="96"/>
      <c r="H75" s="97"/>
      <c r="I75" s="108"/>
    </row>
    <row r="76" spans="7:9">
      <c r="G76" s="96"/>
      <c r="H76" s="97"/>
      <c r="I76" s="108"/>
    </row>
    <row r="77" spans="7:9">
      <c r="G77" s="96"/>
      <c r="H77" s="97"/>
      <c r="I77" s="108"/>
    </row>
    <row r="78" spans="7:9">
      <c r="G78" s="96"/>
      <c r="H78" s="97"/>
      <c r="I78" s="108"/>
    </row>
    <row r="79" spans="7:9">
      <c r="G79" s="96"/>
      <c r="H79" s="97"/>
      <c r="I79" s="108"/>
    </row>
    <row r="80" spans="7:9">
      <c r="G80" s="96"/>
      <c r="H80" s="97"/>
      <c r="I80" s="108"/>
    </row>
    <row r="81" spans="7:9">
      <c r="G81" s="96"/>
      <c r="H81" s="97"/>
      <c r="I81" s="108"/>
    </row>
    <row r="82" spans="7:9">
      <c r="G82" s="96"/>
      <c r="H82" s="97"/>
      <c r="I82" s="108"/>
    </row>
    <row r="83" spans="7:9">
      <c r="G83" s="96"/>
      <c r="H83" s="97"/>
      <c r="I83" s="108"/>
    </row>
    <row r="84" spans="7:9">
      <c r="G84" s="96"/>
      <c r="H84" s="97"/>
      <c r="I84" s="108"/>
    </row>
    <row r="85" spans="7:9">
      <c r="G85" s="96"/>
      <c r="H85" s="97"/>
      <c r="I85" s="108"/>
    </row>
    <row r="86" spans="7:9">
      <c r="G86" s="96"/>
      <c r="H86" s="97"/>
      <c r="I86" s="108"/>
    </row>
    <row r="87" spans="7:9">
      <c r="G87" s="96"/>
      <c r="H87" s="97"/>
      <c r="I87" s="108"/>
    </row>
    <row r="88" spans="7:9">
      <c r="G88" s="96"/>
      <c r="H88" s="97"/>
      <c r="I88" s="108"/>
    </row>
    <row r="89" spans="7:9">
      <c r="G89" s="96"/>
      <c r="H89" s="97"/>
      <c r="I89" s="108"/>
    </row>
    <row r="90" spans="7:9">
      <c r="G90" s="96"/>
      <c r="H90" s="97"/>
      <c r="I90" s="108"/>
    </row>
    <row r="91" spans="7:9">
      <c r="G91" s="96"/>
      <c r="H91" s="97"/>
      <c r="I91" s="108"/>
    </row>
    <row r="92" spans="7:9">
      <c r="G92" s="96"/>
      <c r="H92" s="97"/>
      <c r="I92" s="108"/>
    </row>
    <row r="93" spans="7:9">
      <c r="G93" s="96"/>
      <c r="H93" s="97"/>
      <c r="I93" s="108"/>
    </row>
    <row r="94" spans="7:9">
      <c r="G94" s="96"/>
      <c r="H94" s="97"/>
      <c r="I94" s="108"/>
    </row>
    <row r="95" spans="7:9">
      <c r="G95" s="96"/>
      <c r="H95" s="97"/>
      <c r="I95" s="108"/>
    </row>
    <row r="96" spans="7:9">
      <c r="G96" s="96"/>
      <c r="H96" s="97"/>
      <c r="I96" s="108"/>
    </row>
    <row r="97" spans="7:9">
      <c r="G97" s="96"/>
      <c r="H97" s="97"/>
      <c r="I97" s="108"/>
    </row>
    <row r="98" spans="7:9">
      <c r="G98" s="96"/>
      <c r="H98" s="97"/>
      <c r="I98" s="108"/>
    </row>
    <row r="99" spans="7:9">
      <c r="G99" s="96"/>
      <c r="H99" s="97"/>
      <c r="I99" s="108"/>
    </row>
    <row r="100" spans="7:9">
      <c r="G100" s="96"/>
      <c r="H100" s="97"/>
      <c r="I100" s="108"/>
    </row>
    <row r="101" spans="7:9">
      <c r="G101" s="96"/>
      <c r="H101" s="97"/>
      <c r="I101" s="108"/>
    </row>
    <row r="102" spans="7:9">
      <c r="G102" s="96"/>
      <c r="H102" s="97"/>
      <c r="I102" s="108"/>
    </row>
    <row r="103" spans="7:9">
      <c r="G103" s="96"/>
      <c r="H103" s="97"/>
      <c r="I103" s="108"/>
    </row>
    <row r="104" spans="7:9">
      <c r="G104" s="96"/>
      <c r="H104" s="97"/>
      <c r="I104" s="108"/>
    </row>
    <row r="105" spans="7:9">
      <c r="G105" s="96"/>
      <c r="H105" s="97"/>
      <c r="I105" s="108"/>
    </row>
    <row r="106" spans="7:9">
      <c r="G106" s="96"/>
      <c r="H106" s="97"/>
      <c r="I106" s="108"/>
    </row>
    <row r="107" spans="7:9">
      <c r="G107" s="96"/>
      <c r="H107" s="97"/>
      <c r="I107" s="108"/>
    </row>
    <row r="108" spans="7:9">
      <c r="G108" s="96"/>
      <c r="H108" s="97"/>
      <c r="I108" s="108"/>
    </row>
    <row r="109" spans="7:9">
      <c r="G109" s="96"/>
      <c r="H109" s="97"/>
      <c r="I109" s="108"/>
    </row>
    <row r="110" spans="7:9">
      <c r="G110" s="96"/>
      <c r="H110" s="97"/>
      <c r="I110" s="108"/>
    </row>
    <row r="111" spans="7:9">
      <c r="G111" s="96"/>
      <c r="H111" s="97"/>
      <c r="I111" s="108"/>
    </row>
    <row r="112" spans="7:9">
      <c r="G112" s="96"/>
      <c r="H112" s="97"/>
      <c r="I112" s="108"/>
    </row>
    <row r="113" spans="7:9">
      <c r="G113" s="96"/>
      <c r="H113" s="97"/>
      <c r="I113" s="108"/>
    </row>
    <row r="114" spans="7:9">
      <c r="G114" s="96"/>
      <c r="H114" s="97"/>
      <c r="I114" s="108"/>
    </row>
    <row r="115" spans="7:9">
      <c r="G115" s="96"/>
      <c r="H115" s="97"/>
      <c r="I115" s="108"/>
    </row>
    <row r="116" spans="7:9">
      <c r="G116" s="96"/>
      <c r="H116" s="97"/>
      <c r="I116" s="108"/>
    </row>
    <row r="117" spans="7:9">
      <c r="G117" s="96"/>
      <c r="H117" s="97"/>
      <c r="I117" s="108"/>
    </row>
    <row r="118" spans="7:9">
      <c r="G118" s="96"/>
      <c r="H118" s="97"/>
      <c r="I118" s="108"/>
    </row>
    <row r="119" spans="7:9">
      <c r="G119" s="96"/>
      <c r="H119" s="97"/>
      <c r="I119" s="108"/>
    </row>
    <row r="120" spans="7:9">
      <c r="G120" s="96"/>
      <c r="H120" s="97"/>
      <c r="I120" s="108"/>
    </row>
    <row r="121" spans="7:9">
      <c r="G121" s="96"/>
      <c r="H121" s="97"/>
      <c r="I121" s="108"/>
    </row>
    <row r="122" spans="7:9">
      <c r="G122" s="96"/>
      <c r="H122" s="97"/>
      <c r="I122" s="108"/>
    </row>
    <row r="123" spans="7:9">
      <c r="G123" s="96"/>
      <c r="H123" s="97"/>
      <c r="I123" s="108"/>
    </row>
    <row r="124" spans="7:9">
      <c r="G124" s="96"/>
      <c r="H124" s="97"/>
      <c r="I124" s="108"/>
    </row>
    <row r="125" spans="7:9">
      <c r="G125" s="96"/>
      <c r="H125" s="97"/>
      <c r="I125" s="108"/>
    </row>
    <row r="126" spans="7:9">
      <c r="G126" s="96"/>
      <c r="H126" s="97"/>
      <c r="I126" s="108"/>
    </row>
    <row r="127" spans="7:9">
      <c r="G127" s="96"/>
      <c r="H127" s="97"/>
      <c r="I127" s="108"/>
    </row>
    <row r="128" spans="7:9">
      <c r="G128" s="96"/>
      <c r="H128" s="97"/>
      <c r="I128" s="108"/>
    </row>
    <row r="129" spans="7:9">
      <c r="G129" s="96"/>
      <c r="H129" s="97"/>
      <c r="I129" s="108"/>
    </row>
    <row r="130" spans="7:9">
      <c r="G130" s="96"/>
      <c r="H130" s="97"/>
      <c r="I130" s="108"/>
    </row>
    <row r="131" spans="7:9">
      <c r="G131" s="96"/>
      <c r="H131" s="97"/>
      <c r="I131" s="108"/>
    </row>
    <row r="132" spans="7:9">
      <c r="G132" s="96"/>
      <c r="H132" s="97"/>
      <c r="I132" s="108"/>
    </row>
    <row r="133" spans="7:9">
      <c r="G133" s="96"/>
      <c r="H133" s="97"/>
      <c r="I133" s="108"/>
    </row>
    <row r="134" spans="7:9">
      <c r="G134" s="96"/>
      <c r="H134" s="97"/>
      <c r="I134" s="108"/>
    </row>
    <row r="135" spans="7:9">
      <c r="G135" s="96"/>
      <c r="H135" s="97"/>
      <c r="I135" s="108"/>
    </row>
    <row r="136" spans="7:9">
      <c r="G136" s="96"/>
      <c r="H136" s="97"/>
      <c r="I136" s="108"/>
    </row>
    <row r="137" spans="7:9">
      <c r="G137" s="96"/>
      <c r="H137" s="97"/>
      <c r="I137" s="108"/>
    </row>
    <row r="138" spans="7:9">
      <c r="G138" s="96"/>
      <c r="H138" s="97"/>
      <c r="I138" s="108"/>
    </row>
    <row r="139" spans="7:9">
      <c r="G139" s="96"/>
      <c r="H139" s="97"/>
      <c r="I139" s="108"/>
    </row>
    <row r="140" spans="7:9">
      <c r="G140" s="96"/>
      <c r="H140" s="97"/>
      <c r="I140" s="108"/>
    </row>
    <row r="141" spans="7:9">
      <c r="G141" s="96"/>
      <c r="H141" s="97"/>
      <c r="I141" s="108"/>
    </row>
    <row r="142" spans="7:9">
      <c r="G142" s="96"/>
      <c r="H142" s="97"/>
      <c r="I142" s="108"/>
    </row>
    <row r="143" spans="7:9">
      <c r="G143" s="96"/>
      <c r="H143" s="97"/>
      <c r="I143" s="108"/>
    </row>
    <row r="144" spans="7:9">
      <c r="G144" s="96"/>
      <c r="H144" s="97"/>
      <c r="I144" s="108"/>
    </row>
    <row r="145" spans="7:9">
      <c r="G145" s="96"/>
      <c r="H145" s="97"/>
      <c r="I145" s="108"/>
    </row>
    <row r="146" spans="7:9">
      <c r="G146" s="96"/>
      <c r="H146" s="97"/>
      <c r="I146" s="108"/>
    </row>
    <row r="147" spans="7:9">
      <c r="G147" s="96"/>
      <c r="H147" s="97"/>
      <c r="I147" s="108"/>
    </row>
    <row r="148" spans="7:9">
      <c r="G148" s="96"/>
      <c r="H148" s="97"/>
      <c r="I148" s="108"/>
    </row>
    <row r="149" spans="7:9">
      <c r="G149" s="96"/>
      <c r="H149" s="97"/>
      <c r="I149" s="108"/>
    </row>
    <row r="150" spans="7:9">
      <c r="G150" s="96"/>
      <c r="H150" s="97"/>
      <c r="I150" s="108"/>
    </row>
    <row r="151" spans="7:9">
      <c r="G151" s="96"/>
      <c r="H151" s="97"/>
      <c r="I151" s="108"/>
    </row>
    <row r="152" spans="7:9">
      <c r="G152" s="96"/>
      <c r="H152" s="97"/>
      <c r="I152" s="108"/>
    </row>
    <row r="153" spans="7:9">
      <c r="G153" s="96"/>
      <c r="H153" s="97"/>
      <c r="I153" s="108"/>
    </row>
    <row r="154" spans="7:9">
      <c r="G154" s="96"/>
      <c r="H154" s="97"/>
      <c r="I154" s="108"/>
    </row>
    <row r="155" spans="7:9">
      <c r="G155" s="96"/>
      <c r="H155" s="97"/>
      <c r="I155" s="108"/>
    </row>
    <row r="156" spans="7:9">
      <c r="G156" s="96"/>
      <c r="H156" s="97"/>
      <c r="I156" s="108"/>
    </row>
    <row r="157" spans="7:9">
      <c r="G157" s="96"/>
      <c r="H157" s="97"/>
      <c r="I157" s="108"/>
    </row>
    <row r="158" spans="7:9">
      <c r="G158" s="96"/>
      <c r="H158" s="97"/>
      <c r="I158" s="108"/>
    </row>
    <row r="159" spans="7:9">
      <c r="G159" s="96"/>
      <c r="H159" s="97"/>
      <c r="I159" s="108"/>
    </row>
    <row r="160" spans="7:9">
      <c r="G160" s="96"/>
      <c r="H160" s="97"/>
      <c r="I160" s="108"/>
    </row>
    <row r="161" spans="7:9">
      <c r="G161" s="96"/>
      <c r="H161" s="97"/>
      <c r="I161" s="108"/>
    </row>
    <row r="162" spans="7:9">
      <c r="G162" s="96"/>
      <c r="H162" s="97"/>
      <c r="I162" s="108"/>
    </row>
    <row r="163" spans="7:9">
      <c r="G163" s="96"/>
      <c r="H163" s="97"/>
      <c r="I163" s="108"/>
    </row>
    <row r="164" spans="7:9">
      <c r="G164" s="96"/>
      <c r="H164" s="97"/>
      <c r="I164" s="108"/>
    </row>
    <row r="165" spans="7:9">
      <c r="G165" s="96"/>
      <c r="H165" s="97"/>
      <c r="I165" s="108"/>
    </row>
    <row r="166" spans="7:9">
      <c r="G166" s="96"/>
      <c r="H166" s="97"/>
      <c r="I166" s="108"/>
    </row>
    <row r="167" spans="7:9">
      <c r="G167" s="96"/>
      <c r="H167" s="97"/>
      <c r="I167" s="108"/>
    </row>
    <row r="168" spans="7:9">
      <c r="G168" s="96"/>
      <c r="H168" s="97"/>
      <c r="I168" s="108"/>
    </row>
    <row r="169" spans="7:9">
      <c r="G169" s="96"/>
      <c r="H169" s="97"/>
      <c r="I169" s="108"/>
    </row>
    <row r="170" spans="7:9">
      <c r="G170" s="96"/>
      <c r="H170" s="97"/>
      <c r="I170" s="108"/>
    </row>
    <row r="171" spans="7:9">
      <c r="G171" s="96"/>
      <c r="H171" s="97"/>
      <c r="I171" s="108"/>
    </row>
    <row r="172" spans="7:9">
      <c r="G172" s="96"/>
      <c r="H172" s="97"/>
      <c r="I172" s="108"/>
    </row>
    <row r="173" spans="7:9">
      <c r="G173" s="96"/>
      <c r="H173" s="97"/>
      <c r="I173" s="108"/>
    </row>
    <row r="174" spans="7:9">
      <c r="G174" s="96"/>
      <c r="H174" s="97"/>
      <c r="I174" s="108"/>
    </row>
    <row r="175" spans="7:9">
      <c r="G175" s="96"/>
      <c r="H175" s="97"/>
      <c r="I175" s="108"/>
    </row>
    <row r="176" spans="7:9">
      <c r="G176" s="96"/>
      <c r="H176" s="97"/>
      <c r="I176" s="108"/>
    </row>
    <row r="177" spans="7:9">
      <c r="G177" s="96"/>
      <c r="H177" s="97"/>
      <c r="I177" s="108"/>
    </row>
    <row r="178" spans="7:9">
      <c r="G178" s="96"/>
      <c r="H178" s="97"/>
      <c r="I178" s="108"/>
    </row>
    <row r="179" spans="7:9">
      <c r="G179" s="96"/>
      <c r="H179" s="97"/>
      <c r="I179" s="108"/>
    </row>
    <row r="180" spans="7:9">
      <c r="G180" s="96"/>
      <c r="H180" s="97"/>
      <c r="I180" s="108"/>
    </row>
    <row r="181" spans="7:9">
      <c r="G181" s="96"/>
      <c r="H181" s="97"/>
      <c r="I181" s="108"/>
    </row>
    <row r="182" spans="7:9">
      <c r="G182" s="96"/>
      <c r="H182" s="97"/>
      <c r="I182" s="108"/>
    </row>
    <row r="183" spans="7:9">
      <c r="G183" s="96"/>
      <c r="H183" s="97"/>
      <c r="I183" s="108"/>
    </row>
    <row r="184" spans="7:9">
      <c r="G184" s="96"/>
      <c r="H184" s="97"/>
      <c r="I184" s="108"/>
    </row>
    <row r="185" spans="7:9">
      <c r="G185" s="96"/>
      <c r="H185" s="97"/>
      <c r="I185" s="108"/>
    </row>
    <row r="186" spans="7:9">
      <c r="G186" s="96"/>
      <c r="H186" s="97"/>
      <c r="I186" s="108"/>
    </row>
    <row r="187" spans="7:9">
      <c r="G187" s="96"/>
      <c r="H187" s="97"/>
      <c r="I187" s="108"/>
    </row>
    <row r="188" spans="7:9">
      <c r="G188" s="96"/>
      <c r="H188" s="97"/>
      <c r="I188" s="108"/>
    </row>
    <row r="189" spans="7:9">
      <c r="G189" s="96"/>
      <c r="H189" s="97"/>
      <c r="I189" s="108"/>
    </row>
    <row r="190" spans="7:9">
      <c r="G190" s="96"/>
      <c r="H190" s="97"/>
      <c r="I190" s="108"/>
    </row>
    <row r="191" spans="7:9">
      <c r="G191" s="96"/>
      <c r="H191" s="97"/>
      <c r="I191" s="108"/>
    </row>
    <row r="192" spans="7:9">
      <c r="G192" s="96"/>
      <c r="H192" s="97"/>
      <c r="I192" s="108"/>
    </row>
    <row r="193" spans="7:9">
      <c r="G193" s="96"/>
      <c r="H193" s="97"/>
      <c r="I193" s="108"/>
    </row>
    <row r="194" spans="7:9">
      <c r="G194" s="96"/>
      <c r="H194" s="97"/>
      <c r="I194" s="108"/>
    </row>
    <row r="195" spans="7:9">
      <c r="G195" s="96"/>
      <c r="H195" s="97"/>
      <c r="I195" s="108"/>
    </row>
    <row r="196" spans="7:9">
      <c r="G196" s="96"/>
      <c r="H196" s="97"/>
      <c r="I196" s="108"/>
    </row>
    <row r="197" spans="7:9">
      <c r="G197" s="96"/>
      <c r="H197" s="97"/>
      <c r="I197" s="108"/>
    </row>
    <row r="198" spans="7:9">
      <c r="G198" s="96"/>
      <c r="H198" s="97"/>
      <c r="I198" s="108"/>
    </row>
    <row r="199" spans="7:9">
      <c r="G199" s="96"/>
      <c r="H199" s="97"/>
      <c r="I199" s="108"/>
    </row>
    <row r="200" spans="7:9">
      <c r="G200" s="96"/>
      <c r="H200" s="97"/>
      <c r="I200" s="108"/>
    </row>
    <row r="201" spans="7:9">
      <c r="G201" s="96"/>
      <c r="H201" s="97"/>
      <c r="I201" s="108"/>
    </row>
    <row r="202" spans="7:9">
      <c r="G202" s="96"/>
      <c r="H202" s="97"/>
      <c r="I202" s="108"/>
    </row>
    <row r="203" spans="7:9">
      <c r="G203" s="96"/>
      <c r="H203" s="97"/>
      <c r="I203" s="108"/>
    </row>
    <row r="204" spans="7:9">
      <c r="G204" s="96"/>
      <c r="H204" s="97"/>
      <c r="I204" s="108"/>
    </row>
    <row r="205" spans="7:9">
      <c r="G205" s="96"/>
      <c r="H205" s="97"/>
      <c r="I205" s="108"/>
    </row>
    <row r="206" spans="7:9">
      <c r="G206" s="96"/>
      <c r="H206" s="97"/>
      <c r="I206" s="108"/>
    </row>
    <row r="207" spans="7:9">
      <c r="G207" s="96"/>
      <c r="H207" s="97"/>
      <c r="I207" s="108"/>
    </row>
    <row r="208" spans="7:9">
      <c r="G208" s="96"/>
      <c r="H208" s="97"/>
      <c r="I208" s="108"/>
    </row>
    <row r="209" spans="7:9">
      <c r="G209" s="96"/>
      <c r="H209" s="97"/>
      <c r="I209" s="108"/>
    </row>
    <row r="210" spans="7:9">
      <c r="G210" s="96"/>
      <c r="H210" s="97"/>
      <c r="I210" s="108"/>
    </row>
    <row r="211" spans="7:9">
      <c r="G211" s="96"/>
      <c r="H211" s="97"/>
      <c r="I211" s="108"/>
    </row>
    <row r="212" spans="7:9">
      <c r="G212" s="96"/>
      <c r="H212" s="97"/>
      <c r="I212" s="108"/>
    </row>
    <row r="213" spans="7:9">
      <c r="G213" s="96"/>
      <c r="H213" s="97"/>
      <c r="I213" s="108"/>
    </row>
    <row r="214" spans="7:9">
      <c r="G214" s="96"/>
      <c r="H214" s="97"/>
      <c r="I214" s="108"/>
    </row>
    <row r="215" spans="7:9">
      <c r="G215" s="96"/>
      <c r="H215" s="97"/>
      <c r="I215" s="108"/>
    </row>
    <row r="216" spans="7:9">
      <c r="G216" s="96"/>
      <c r="H216" s="97"/>
      <c r="I216" s="108"/>
    </row>
    <row r="217" spans="7:9">
      <c r="G217" s="96"/>
      <c r="H217" s="97"/>
      <c r="I217" s="108"/>
    </row>
    <row r="218" spans="7:9">
      <c r="G218" s="96"/>
      <c r="H218" s="97"/>
      <c r="I218" s="108"/>
    </row>
    <row r="219" spans="7:9">
      <c r="G219" s="96"/>
      <c r="H219" s="97"/>
      <c r="I219" s="108"/>
    </row>
    <row r="220" spans="7:9">
      <c r="G220" s="96"/>
      <c r="H220" s="97"/>
      <c r="I220" s="108"/>
    </row>
    <row r="221" spans="7:9">
      <c r="G221" s="96"/>
      <c r="H221" s="97"/>
      <c r="I221" s="108"/>
    </row>
    <row r="222" spans="7:9">
      <c r="G222" s="96"/>
      <c r="H222" s="97"/>
      <c r="I222" s="108"/>
    </row>
    <row r="223" spans="7:9">
      <c r="G223" s="96"/>
      <c r="H223" s="97"/>
      <c r="I223" s="108"/>
    </row>
    <row r="224" spans="7:9">
      <c r="G224" s="96"/>
      <c r="H224" s="97"/>
      <c r="I224" s="108"/>
    </row>
    <row r="225" spans="7:9">
      <c r="G225" s="96"/>
      <c r="H225" s="97"/>
      <c r="I225" s="108"/>
    </row>
    <row r="226" spans="7:9">
      <c r="G226" s="96"/>
      <c r="H226" s="97"/>
      <c r="I226" s="108"/>
    </row>
    <row r="227" spans="7:9">
      <c r="G227" s="96"/>
      <c r="H227" s="97"/>
      <c r="I227" s="108"/>
    </row>
    <row r="228" spans="7:9">
      <c r="G228" s="96"/>
      <c r="H228" s="97"/>
      <c r="I228" s="108"/>
    </row>
    <row r="229" spans="7:9">
      <c r="G229" s="96"/>
      <c r="H229" s="97"/>
      <c r="I229" s="108"/>
    </row>
    <row r="230" spans="7:9">
      <c r="G230" s="96"/>
      <c r="H230" s="97"/>
      <c r="I230" s="108"/>
    </row>
    <row r="231" spans="7:9">
      <c r="G231" s="96"/>
      <c r="H231" s="97"/>
      <c r="I231" s="108"/>
    </row>
    <row r="232" spans="7:9">
      <c r="G232" s="96"/>
      <c r="H232" s="97"/>
      <c r="I232" s="108"/>
    </row>
    <row r="233" spans="7:9">
      <c r="G233" s="96"/>
      <c r="H233" s="97"/>
      <c r="I233" s="108"/>
    </row>
    <row r="234" spans="7:9">
      <c r="G234" s="96"/>
      <c r="H234" s="97"/>
      <c r="I234" s="108"/>
    </row>
    <row r="235" spans="7:9">
      <c r="G235" s="96"/>
      <c r="H235" s="97"/>
      <c r="I235" s="108"/>
    </row>
  </sheetData>
  <mergeCells count="26">
    <mergeCell ref="T2:T3"/>
    <mergeCell ref="B31:G31"/>
    <mergeCell ref="B32:G32"/>
    <mergeCell ref="B3:B4"/>
    <mergeCell ref="B11:B12"/>
    <mergeCell ref="B16:B17"/>
    <mergeCell ref="E25:E26"/>
    <mergeCell ref="G2:G4"/>
    <mergeCell ref="E22:F22"/>
    <mergeCell ref="H23:K23"/>
    <mergeCell ref="M25:S25"/>
    <mergeCell ref="M26:S26"/>
    <mergeCell ref="B30:G30"/>
    <mergeCell ref="J25:J26"/>
    <mergeCell ref="E9:F9"/>
    <mergeCell ref="E13:F13"/>
    <mergeCell ref="F14:P14"/>
    <mergeCell ref="F19:H19"/>
    <mergeCell ref="E20:F20"/>
    <mergeCell ref="J2:S2"/>
    <mergeCell ref="C3:D3"/>
    <mergeCell ref="E3:F3"/>
    <mergeCell ref="J3:K3"/>
    <mergeCell ref="M3:O3"/>
    <mergeCell ref="Q3:S3"/>
    <mergeCell ref="H2:H4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45"/>
  <sheetViews>
    <sheetView topLeftCell="A20" workbookViewId="0">
      <selection activeCell="N46" sqref="N46"/>
    </sheetView>
  </sheetViews>
  <sheetFormatPr defaultColWidth="9" defaultRowHeight="15"/>
  <cols>
    <col min="1" max="1" width="2" customWidth="1"/>
    <col min="2" max="2" width="6.710937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7" width="10.140625" customWidth="1"/>
    <col min="8" max="8" width="7.5703125" customWidth="1"/>
    <col min="9" max="9" width="5.140625" style="30" customWidth="1"/>
    <col min="10" max="10" width="10" customWidth="1"/>
    <col min="11" max="11" width="11.28515625" customWidth="1"/>
    <col min="12" max="12" width="3" customWidth="1"/>
    <col min="13" max="13" width="11.28515625" customWidth="1"/>
    <col min="14" max="14" width="9.42578125" customWidth="1"/>
  </cols>
  <sheetData>
    <row r="1" spans="2:12">
      <c r="B1" t="s">
        <v>147</v>
      </c>
    </row>
    <row r="3" spans="2:12" ht="15" customHeight="1">
      <c r="B3" s="145" t="s">
        <v>45</v>
      </c>
      <c r="C3" s="146"/>
      <c r="D3" s="146"/>
      <c r="E3" s="167"/>
      <c r="F3" s="45"/>
      <c r="G3" s="168" t="s">
        <v>46</v>
      </c>
      <c r="H3" s="169"/>
      <c r="I3" s="146"/>
      <c r="J3" s="167"/>
      <c r="K3" s="53"/>
      <c r="L3" s="2"/>
    </row>
    <row r="4" spans="2:12">
      <c r="B4" s="145" t="s">
        <v>47</v>
      </c>
      <c r="C4" s="167"/>
      <c r="D4" s="17" t="s">
        <v>48</v>
      </c>
      <c r="E4" s="17" t="s">
        <v>11</v>
      </c>
      <c r="F4" s="32" t="s">
        <v>49</v>
      </c>
      <c r="G4" s="17" t="s">
        <v>11</v>
      </c>
      <c r="H4" s="17" t="s">
        <v>50</v>
      </c>
      <c r="I4" s="17"/>
      <c r="J4" s="17" t="s">
        <v>15</v>
      </c>
      <c r="K4" s="43" t="s">
        <v>51</v>
      </c>
      <c r="L4" s="2"/>
    </row>
    <row r="5" spans="2:12">
      <c r="B5" s="17" t="s">
        <v>53</v>
      </c>
      <c r="C5" s="17"/>
      <c r="D5" s="33">
        <v>45514</v>
      </c>
      <c r="E5" s="46">
        <v>10000</v>
      </c>
      <c r="F5" s="47" t="s">
        <v>54</v>
      </c>
      <c r="G5" s="35">
        <f>E5</f>
        <v>10000</v>
      </c>
      <c r="H5" s="35"/>
      <c r="I5" s="46" t="s">
        <v>55</v>
      </c>
      <c r="J5" s="33">
        <v>45516</v>
      </c>
      <c r="K5" s="33" t="s">
        <v>56</v>
      </c>
      <c r="L5" s="2"/>
    </row>
    <row r="6" spans="2:12">
      <c r="B6" s="17"/>
      <c r="C6" s="17" t="s">
        <v>57</v>
      </c>
      <c r="D6" s="33">
        <v>45541</v>
      </c>
      <c r="E6" s="17">
        <v>10072.86</v>
      </c>
      <c r="F6" s="32">
        <v>5.4741</v>
      </c>
      <c r="G6" s="17"/>
      <c r="H6" s="37">
        <v>1820</v>
      </c>
      <c r="I6" s="17" t="s">
        <v>58</v>
      </c>
      <c r="J6" s="33">
        <v>45541</v>
      </c>
      <c r="K6" s="33" t="s">
        <v>59</v>
      </c>
      <c r="L6" s="2"/>
    </row>
    <row r="7" spans="2:12">
      <c r="B7" s="17"/>
      <c r="C7" s="17" t="s">
        <v>57</v>
      </c>
      <c r="D7" s="33">
        <v>45545</v>
      </c>
      <c r="E7" s="17">
        <v>10067.77</v>
      </c>
      <c r="F7" s="32">
        <v>5.4713000000000003</v>
      </c>
      <c r="G7" s="17"/>
      <c r="H7" s="37">
        <v>1820</v>
      </c>
      <c r="I7" s="171" t="s">
        <v>55</v>
      </c>
      <c r="J7" s="33">
        <v>45545</v>
      </c>
      <c r="K7" s="33" t="s">
        <v>59</v>
      </c>
      <c r="L7" s="2"/>
    </row>
    <row r="8" spans="2:12">
      <c r="B8" s="17"/>
      <c r="C8" s="17" t="s">
        <v>60</v>
      </c>
      <c r="D8" s="33">
        <v>45549</v>
      </c>
      <c r="E8" s="48">
        <v>9995.7999999999993</v>
      </c>
      <c r="F8" s="32">
        <v>5.4922000000000004</v>
      </c>
      <c r="G8" s="17"/>
      <c r="H8" s="37">
        <v>1820</v>
      </c>
      <c r="I8" s="171"/>
      <c r="J8" s="33">
        <v>45549</v>
      </c>
      <c r="K8" s="6" t="s">
        <v>59</v>
      </c>
      <c r="L8" s="2"/>
    </row>
    <row r="9" spans="2:12">
      <c r="B9" s="17"/>
      <c r="C9" s="17" t="s">
        <v>60</v>
      </c>
      <c r="D9" s="33">
        <v>45567</v>
      </c>
      <c r="E9" s="48">
        <v>9971.7800000000007</v>
      </c>
      <c r="F9" s="32">
        <f t="shared" ref="F9:F15" si="0">E9/H9</f>
        <v>5.4790000000000001</v>
      </c>
      <c r="G9" s="17"/>
      <c r="H9" s="37">
        <v>1820</v>
      </c>
      <c r="I9" s="171"/>
      <c r="J9" s="33">
        <v>45567</v>
      </c>
      <c r="K9" s="6" t="s">
        <v>59</v>
      </c>
      <c r="L9" s="2"/>
    </row>
    <row r="10" spans="2:12">
      <c r="B10" s="17"/>
      <c r="C10" s="17" t="s">
        <v>60</v>
      </c>
      <c r="D10" s="33">
        <v>45568</v>
      </c>
      <c r="E10" s="48">
        <v>9981.18</v>
      </c>
      <c r="F10" s="32">
        <f t="shared" si="0"/>
        <v>5.4541967213114759</v>
      </c>
      <c r="G10" s="17"/>
      <c r="H10" s="37">
        <v>1830</v>
      </c>
      <c r="I10" s="171"/>
      <c r="J10" s="33">
        <v>45568</v>
      </c>
      <c r="K10" s="6" t="s">
        <v>59</v>
      </c>
      <c r="L10" s="2"/>
    </row>
    <row r="11" spans="2:12">
      <c r="B11" s="17"/>
      <c r="C11" s="17" t="s">
        <v>60</v>
      </c>
      <c r="D11" s="33">
        <v>45569</v>
      </c>
      <c r="E11" s="48">
        <v>9974.42</v>
      </c>
      <c r="F11" s="32">
        <f t="shared" si="0"/>
        <v>5.4505027322404374</v>
      </c>
      <c r="G11" s="17"/>
      <c r="H11" s="37">
        <v>1830</v>
      </c>
      <c r="I11" s="171"/>
      <c r="J11" s="33">
        <v>45569</v>
      </c>
      <c r="K11" s="6" t="s">
        <v>59</v>
      </c>
      <c r="L11" s="2"/>
    </row>
    <row r="12" spans="2:12">
      <c r="B12" s="17"/>
      <c r="C12" s="17" t="s">
        <v>60</v>
      </c>
      <c r="D12" s="33">
        <v>45573</v>
      </c>
      <c r="E12" s="17">
        <v>9958.67</v>
      </c>
      <c r="F12" s="32">
        <f t="shared" si="0"/>
        <v>5.4418961748633876</v>
      </c>
      <c r="G12" s="17"/>
      <c r="H12" s="37">
        <v>1830</v>
      </c>
      <c r="I12" s="17" t="s">
        <v>61</v>
      </c>
      <c r="J12" s="33">
        <v>45573</v>
      </c>
      <c r="K12" s="6" t="s">
        <v>59</v>
      </c>
      <c r="L12" s="2"/>
    </row>
    <row r="13" spans="2:12">
      <c r="B13" s="17"/>
      <c r="C13" s="17" t="s">
        <v>60</v>
      </c>
      <c r="D13" s="33">
        <v>45576</v>
      </c>
      <c r="E13" s="17">
        <v>9954.65</v>
      </c>
      <c r="F13" s="32">
        <f t="shared" si="0"/>
        <v>5.4396994535519125</v>
      </c>
      <c r="G13" s="17"/>
      <c r="H13" s="37">
        <v>1830</v>
      </c>
      <c r="I13" s="17" t="s">
        <v>61</v>
      </c>
      <c r="J13" s="33">
        <v>45576</v>
      </c>
      <c r="K13" s="6" t="s">
        <v>59</v>
      </c>
      <c r="L13" s="2"/>
    </row>
    <row r="14" spans="2:12" ht="15" customHeight="1">
      <c r="B14" s="17"/>
      <c r="C14" s="17" t="s">
        <v>60</v>
      </c>
      <c r="D14" s="33">
        <v>45598</v>
      </c>
      <c r="E14" s="17">
        <v>9954.2199999999993</v>
      </c>
      <c r="F14" s="32">
        <f t="shared" si="0"/>
        <v>5.4099021739130428</v>
      </c>
      <c r="G14" s="17"/>
      <c r="H14" s="37">
        <v>1840</v>
      </c>
      <c r="I14" s="172" t="s">
        <v>62</v>
      </c>
      <c r="J14" s="33">
        <v>45598</v>
      </c>
      <c r="K14" s="6" t="s">
        <v>59</v>
      </c>
      <c r="L14" s="2"/>
    </row>
    <row r="15" spans="2:12">
      <c r="B15" s="17" t="s">
        <v>63</v>
      </c>
      <c r="C15" s="17"/>
      <c r="D15" s="33">
        <v>45598</v>
      </c>
      <c r="E15" s="17">
        <v>9954.2199999999993</v>
      </c>
      <c r="F15" s="32">
        <f t="shared" si="0"/>
        <v>5.4099021739130428</v>
      </c>
      <c r="G15" s="17"/>
      <c r="H15" s="37">
        <v>1840</v>
      </c>
      <c r="I15" s="173"/>
      <c r="J15" s="33">
        <v>45598</v>
      </c>
      <c r="K15" s="6" t="s">
        <v>59</v>
      </c>
      <c r="L15" s="2"/>
    </row>
    <row r="16" spans="2:12">
      <c r="B16" s="17" t="s">
        <v>53</v>
      </c>
      <c r="C16" s="17"/>
      <c r="D16" s="33" t="s">
        <v>64</v>
      </c>
      <c r="E16" s="46">
        <v>20000</v>
      </c>
      <c r="F16" s="47" t="s">
        <v>54</v>
      </c>
      <c r="G16" s="35">
        <f>E16</f>
        <v>20000</v>
      </c>
      <c r="H16" s="31"/>
      <c r="I16" s="174"/>
      <c r="J16" s="33">
        <v>45598</v>
      </c>
      <c r="K16" s="6" t="s">
        <v>56</v>
      </c>
      <c r="L16" s="2"/>
    </row>
    <row r="17" spans="2:15">
      <c r="B17" s="17" t="s">
        <v>63</v>
      </c>
      <c r="C17" s="17"/>
      <c r="D17" s="33">
        <v>45605</v>
      </c>
      <c r="E17" s="17">
        <v>9991.01</v>
      </c>
      <c r="F17" s="32">
        <f>E17/H17</f>
        <v>5.4298967391304345</v>
      </c>
      <c r="G17" s="17"/>
      <c r="H17" s="37">
        <v>1840</v>
      </c>
      <c r="I17" s="54" t="s">
        <v>61</v>
      </c>
      <c r="J17" s="33">
        <v>45605</v>
      </c>
      <c r="K17" s="6" t="s">
        <v>59</v>
      </c>
      <c r="L17" s="2"/>
    </row>
    <row r="18" spans="2:15">
      <c r="B18" s="17" t="s">
        <v>63</v>
      </c>
      <c r="C18" s="17"/>
      <c r="D18" s="33">
        <v>45610</v>
      </c>
      <c r="E18" s="17">
        <v>9997.9599999999991</v>
      </c>
      <c r="F18" s="32">
        <f>E18/H18</f>
        <v>5.4043027027027026</v>
      </c>
      <c r="G18" s="17"/>
      <c r="H18" s="37">
        <v>1850</v>
      </c>
      <c r="I18" s="54" t="s">
        <v>58</v>
      </c>
      <c r="J18" s="33">
        <v>45610</v>
      </c>
      <c r="K18" s="6" t="s">
        <v>59</v>
      </c>
      <c r="L18" s="2"/>
    </row>
    <row r="19" spans="2:15">
      <c r="B19" s="17"/>
      <c r="C19" s="17" t="s">
        <v>60</v>
      </c>
      <c r="D19" s="33">
        <v>45611</v>
      </c>
      <c r="E19" s="17">
        <v>9991.48</v>
      </c>
      <c r="F19" s="32">
        <f>E19/H19</f>
        <v>5.4007999999999994</v>
      </c>
      <c r="G19" s="17"/>
      <c r="H19" s="37">
        <v>1850</v>
      </c>
      <c r="I19" s="54" t="s">
        <v>61</v>
      </c>
      <c r="J19" s="33">
        <v>45611</v>
      </c>
      <c r="K19" s="6" t="s">
        <v>59</v>
      </c>
      <c r="L19" s="2"/>
    </row>
    <row r="20" spans="2:15">
      <c r="B20" s="17" t="s">
        <v>63</v>
      </c>
      <c r="C20" s="17" t="s">
        <v>65</v>
      </c>
      <c r="D20" s="33">
        <v>45627</v>
      </c>
      <c r="E20" s="17">
        <v>9979.9699999999993</v>
      </c>
      <c r="F20" s="32">
        <f>E20/H20</f>
        <v>5.4238967391304342</v>
      </c>
      <c r="G20" s="17"/>
      <c r="H20" s="37">
        <v>1840</v>
      </c>
      <c r="I20" s="17" t="s">
        <v>61</v>
      </c>
      <c r="J20" s="33">
        <v>45627</v>
      </c>
      <c r="K20" s="6" t="s">
        <v>59</v>
      </c>
      <c r="L20" s="2"/>
    </row>
    <row r="21" spans="2:15">
      <c r="B21" s="17" t="s">
        <v>63</v>
      </c>
      <c r="C21" s="17"/>
      <c r="D21" s="33">
        <v>45648</v>
      </c>
      <c r="E21" s="17">
        <v>9961.69</v>
      </c>
      <c r="F21" s="32">
        <f>E21/H21</f>
        <v>5.384697297297298</v>
      </c>
      <c r="G21" s="17"/>
      <c r="H21" s="37">
        <v>1850</v>
      </c>
      <c r="I21" s="17" t="s">
        <v>58</v>
      </c>
      <c r="J21" s="33">
        <v>45648</v>
      </c>
      <c r="K21" s="17" t="s">
        <v>59</v>
      </c>
      <c r="L21" s="2"/>
    </row>
    <row r="22" spans="2:15">
      <c r="B22" s="17"/>
      <c r="C22" s="6" t="s">
        <v>66</v>
      </c>
      <c r="D22" s="33">
        <v>45664</v>
      </c>
      <c r="E22" s="17">
        <v>10000</v>
      </c>
      <c r="F22" s="47" t="s">
        <v>54</v>
      </c>
      <c r="G22" s="35">
        <f>E22</f>
        <v>10000</v>
      </c>
      <c r="H22" s="128" t="s">
        <v>67</v>
      </c>
      <c r="I22" s="6" t="s">
        <v>55</v>
      </c>
      <c r="J22" s="33">
        <v>45673</v>
      </c>
      <c r="K22" s="17" t="s">
        <v>56</v>
      </c>
      <c r="L22" s="124"/>
      <c r="N22" s="122">
        <f>SUM(E5:E39)</f>
        <v>379598.12999999995</v>
      </c>
      <c r="O22" t="s">
        <v>130</v>
      </c>
    </row>
    <row r="23" spans="2:15">
      <c r="B23" s="17" t="s">
        <v>53</v>
      </c>
      <c r="C23" s="17"/>
      <c r="D23" s="33">
        <v>45666</v>
      </c>
      <c r="E23" s="46">
        <v>20000</v>
      </c>
      <c r="F23" s="47" t="s">
        <v>54</v>
      </c>
      <c r="G23" s="35">
        <f>E23</f>
        <v>20000</v>
      </c>
      <c r="H23" s="35"/>
      <c r="I23" s="17" t="s">
        <v>55</v>
      </c>
      <c r="J23" s="33">
        <v>45667</v>
      </c>
      <c r="K23" s="6" t="s">
        <v>56</v>
      </c>
      <c r="L23" s="2"/>
      <c r="N23" s="122">
        <f>ChannelX!F2</f>
        <v>76000</v>
      </c>
      <c r="O23" t="s">
        <v>131</v>
      </c>
    </row>
    <row r="24" spans="2:15">
      <c r="B24" s="17"/>
      <c r="C24" s="17" t="s">
        <v>60</v>
      </c>
      <c r="D24" s="33">
        <v>45669</v>
      </c>
      <c r="E24" s="17">
        <v>9957.44</v>
      </c>
      <c r="F24" s="32">
        <f t="shared" ref="F24:F31" si="1">E24/H24</f>
        <v>5.3824000000000005</v>
      </c>
      <c r="G24" s="17"/>
      <c r="H24" s="37">
        <v>1850</v>
      </c>
      <c r="I24" s="17" t="s">
        <v>61</v>
      </c>
      <c r="J24" s="33">
        <v>45670</v>
      </c>
      <c r="K24" s="17" t="s">
        <v>59</v>
      </c>
      <c r="L24" s="2"/>
      <c r="N24" s="122">
        <f>Channel500!G4</f>
        <v>10694.66</v>
      </c>
      <c r="O24" t="s">
        <v>146</v>
      </c>
    </row>
    <row r="25" spans="2:15">
      <c r="B25" s="17" t="s">
        <v>63</v>
      </c>
      <c r="C25" s="17"/>
      <c r="D25" s="33">
        <v>45671</v>
      </c>
      <c r="E25" s="17">
        <v>9996.2000000000007</v>
      </c>
      <c r="F25" s="32">
        <f t="shared" si="1"/>
        <v>5.3743010752688178</v>
      </c>
      <c r="G25" s="17"/>
      <c r="H25" s="37">
        <v>1860</v>
      </c>
      <c r="I25" s="17" t="s">
        <v>58</v>
      </c>
      <c r="J25" s="33">
        <v>45671</v>
      </c>
      <c r="K25" s="17" t="s">
        <v>59</v>
      </c>
      <c r="L25" s="2"/>
    </row>
    <row r="26" spans="2:15">
      <c r="B26" s="17"/>
      <c r="C26" s="17" t="s">
        <v>60</v>
      </c>
      <c r="D26" s="33">
        <v>45681</v>
      </c>
      <c r="E26" s="17">
        <v>9988.33</v>
      </c>
      <c r="F26" s="32">
        <f t="shared" si="1"/>
        <v>5.3990972972972973</v>
      </c>
      <c r="G26" s="17"/>
      <c r="H26" s="37">
        <v>1850</v>
      </c>
      <c r="I26" s="6" t="s">
        <v>61</v>
      </c>
      <c r="J26" s="33">
        <v>45681</v>
      </c>
      <c r="K26" s="17" t="s">
        <v>59</v>
      </c>
      <c r="L26" s="124"/>
      <c r="M26" s="123">
        <f>SUM(N22:N24)</f>
        <v>466292.78999999992</v>
      </c>
      <c r="N26" s="125"/>
      <c r="O26" s="125" t="s">
        <v>132</v>
      </c>
    </row>
    <row r="27" spans="2:15">
      <c r="B27" s="17" t="s">
        <v>63</v>
      </c>
      <c r="C27" s="6"/>
      <c r="D27" s="33">
        <v>45695</v>
      </c>
      <c r="E27" s="17">
        <v>9967.4599999999991</v>
      </c>
      <c r="F27" s="32">
        <f t="shared" si="1"/>
        <v>5.4170978260869562</v>
      </c>
      <c r="G27" s="37"/>
      <c r="H27" s="37">
        <v>1840</v>
      </c>
      <c r="I27" s="6" t="s">
        <v>61</v>
      </c>
      <c r="J27" s="33">
        <v>45695</v>
      </c>
      <c r="K27" s="17" t="s">
        <v>59</v>
      </c>
      <c r="L27" s="124"/>
    </row>
    <row r="28" spans="2:15">
      <c r="B28" s="17" t="s">
        <v>63</v>
      </c>
      <c r="C28" s="6"/>
      <c r="D28" s="33">
        <v>45697</v>
      </c>
      <c r="E28" s="17">
        <v>9967.4599999999991</v>
      </c>
      <c r="F28" s="36">
        <f t="shared" si="1"/>
        <v>5.4170978260869562</v>
      </c>
      <c r="G28" s="37"/>
      <c r="H28" s="37">
        <v>1840</v>
      </c>
      <c r="I28" s="6" t="s">
        <v>61</v>
      </c>
      <c r="J28" s="33">
        <v>45697</v>
      </c>
      <c r="K28" s="17" t="s">
        <v>59</v>
      </c>
      <c r="L28" s="124"/>
      <c r="N28" s="127">
        <v>133000</v>
      </c>
      <c r="O28" s="126" t="s">
        <v>133</v>
      </c>
    </row>
    <row r="29" spans="2:15">
      <c r="B29" s="17" t="s">
        <v>63</v>
      </c>
      <c r="C29" s="6"/>
      <c r="D29" s="33">
        <v>45706</v>
      </c>
      <c r="E29" s="17">
        <v>9947.7000000000007</v>
      </c>
      <c r="F29" s="36">
        <f t="shared" si="1"/>
        <v>5.4359016393442623</v>
      </c>
      <c r="G29" s="37"/>
      <c r="H29" s="37">
        <v>1830</v>
      </c>
      <c r="I29" s="6" t="s">
        <v>61</v>
      </c>
      <c r="J29" s="33">
        <v>45706</v>
      </c>
      <c r="K29" s="17" t="s">
        <v>59</v>
      </c>
      <c r="L29" s="124"/>
      <c r="N29" s="126" t="s">
        <v>134</v>
      </c>
      <c r="O29">
        <v>7.1</v>
      </c>
    </row>
    <row r="30" spans="2:15">
      <c r="B30" s="17" t="s">
        <v>63</v>
      </c>
      <c r="C30" s="6"/>
      <c r="D30" s="33">
        <v>45717</v>
      </c>
      <c r="E30" s="17">
        <v>9998.19</v>
      </c>
      <c r="F30" s="36">
        <f t="shared" si="1"/>
        <v>5.4337989130434785</v>
      </c>
      <c r="G30" s="37"/>
      <c r="H30" s="37">
        <v>1840</v>
      </c>
      <c r="I30" s="6" t="s">
        <v>61</v>
      </c>
      <c r="J30" s="33">
        <v>45717</v>
      </c>
      <c r="K30" s="17" t="s">
        <v>59</v>
      </c>
      <c r="L30" s="124"/>
      <c r="M30" s="55">
        <f>N28*O29</f>
        <v>944300</v>
      </c>
    </row>
    <row r="31" spans="2:15">
      <c r="B31" s="17" t="s">
        <v>63</v>
      </c>
      <c r="C31" s="6"/>
      <c r="D31" s="33">
        <v>45718</v>
      </c>
      <c r="E31" s="17">
        <v>9998.19</v>
      </c>
      <c r="F31" s="36">
        <f t="shared" si="1"/>
        <v>5.4337989130434785</v>
      </c>
      <c r="G31" s="37"/>
      <c r="H31" s="37">
        <v>1840</v>
      </c>
      <c r="I31" s="6" t="s">
        <v>61</v>
      </c>
      <c r="J31" s="33">
        <v>45718</v>
      </c>
      <c r="K31" s="17" t="s">
        <v>59</v>
      </c>
      <c r="L31" s="124"/>
      <c r="M31" s="123">
        <f>M26+M30</f>
        <v>1410592.79</v>
      </c>
      <c r="N31" s="125"/>
      <c r="O31" s="125"/>
    </row>
    <row r="32" spans="2:15">
      <c r="B32" s="17" t="s">
        <v>53</v>
      </c>
      <c r="C32" s="17"/>
      <c r="D32" s="33">
        <v>45721</v>
      </c>
      <c r="E32" s="46">
        <v>20000</v>
      </c>
      <c r="F32" s="47" t="s">
        <v>54</v>
      </c>
      <c r="G32" s="35">
        <f>E32</f>
        <v>20000</v>
      </c>
      <c r="H32" s="31"/>
      <c r="I32" s="6" t="s">
        <v>55</v>
      </c>
      <c r="J32" s="33">
        <v>45723</v>
      </c>
      <c r="K32" s="6" t="s">
        <v>56</v>
      </c>
      <c r="L32" s="2"/>
    </row>
    <row r="33" spans="2:12">
      <c r="B33" s="22" t="s">
        <v>63</v>
      </c>
      <c r="C33" s="6"/>
      <c r="D33" s="33">
        <v>45730</v>
      </c>
      <c r="E33" s="22">
        <v>9969.48</v>
      </c>
      <c r="F33" s="36">
        <f>E33/H33</f>
        <v>5.4478032786885242</v>
      </c>
      <c r="G33" s="37"/>
      <c r="H33" s="37">
        <v>1830</v>
      </c>
      <c r="I33" s="6" t="s">
        <v>61</v>
      </c>
      <c r="J33" s="33">
        <v>45730</v>
      </c>
      <c r="K33" s="22" t="s">
        <v>59</v>
      </c>
      <c r="L33" s="124"/>
    </row>
    <row r="34" spans="2:12">
      <c r="B34" s="22"/>
      <c r="C34" s="6" t="s">
        <v>140</v>
      </c>
      <c r="D34" s="33">
        <v>45737</v>
      </c>
      <c r="E34" s="22">
        <v>60000</v>
      </c>
      <c r="F34" s="47" t="s">
        <v>54</v>
      </c>
      <c r="G34" s="35">
        <f>E34</f>
        <v>60000</v>
      </c>
      <c r="H34" s="37"/>
      <c r="I34" s="6" t="s">
        <v>55</v>
      </c>
      <c r="J34" s="33" t="s">
        <v>143</v>
      </c>
      <c r="K34" s="6" t="s">
        <v>56</v>
      </c>
      <c r="L34" s="124"/>
    </row>
    <row r="35" spans="2:12">
      <c r="B35" s="22"/>
      <c r="C35" s="6"/>
      <c r="D35" s="33"/>
      <c r="E35" s="22"/>
      <c r="F35" s="47"/>
      <c r="G35" s="35"/>
      <c r="H35" s="37"/>
      <c r="I35" s="6"/>
      <c r="J35" s="33"/>
      <c r="K35" s="6"/>
      <c r="L35" s="124"/>
    </row>
    <row r="36" spans="2:12">
      <c r="B36" s="22"/>
      <c r="C36" s="6"/>
      <c r="D36" s="33"/>
      <c r="E36" s="22"/>
      <c r="F36" s="47"/>
      <c r="G36" s="35"/>
      <c r="H36" s="37"/>
      <c r="I36" s="6"/>
      <c r="J36" s="33"/>
      <c r="K36" s="6"/>
      <c r="L36" s="124"/>
    </row>
    <row r="37" spans="2:12">
      <c r="B37" s="22"/>
      <c r="C37" s="6"/>
      <c r="D37" s="33"/>
      <c r="E37" s="22"/>
      <c r="F37" s="47"/>
      <c r="G37" s="35"/>
      <c r="H37" s="37"/>
      <c r="I37" s="6"/>
      <c r="J37" s="33"/>
      <c r="K37" s="6"/>
      <c r="L37" s="124"/>
    </row>
    <row r="38" spans="2:12">
      <c r="B38" s="22"/>
      <c r="C38" s="6"/>
      <c r="D38" s="33"/>
      <c r="E38" s="22"/>
      <c r="F38" s="36"/>
      <c r="G38" s="37"/>
      <c r="H38" s="37"/>
      <c r="I38" s="6"/>
      <c r="J38" s="33"/>
      <c r="K38" s="22"/>
      <c r="L38" s="124"/>
    </row>
    <row r="39" spans="2:12">
      <c r="B39" s="17"/>
      <c r="C39" s="17"/>
      <c r="D39" s="33"/>
      <c r="E39" s="17"/>
      <c r="F39" s="49" t="s">
        <v>144</v>
      </c>
      <c r="G39" s="35">
        <f>SUM(G5:G38)</f>
        <v>140000</v>
      </c>
      <c r="H39" s="50">
        <f>SUM(H5:H38)</f>
        <v>44090</v>
      </c>
      <c r="I39" s="6" t="s">
        <v>145</v>
      </c>
      <c r="J39" s="17"/>
      <c r="K39" s="17"/>
      <c r="L39" s="2"/>
    </row>
    <row r="40" spans="2:12">
      <c r="F40" s="51" t="s">
        <v>68</v>
      </c>
      <c r="G40" s="51" t="s">
        <v>69</v>
      </c>
      <c r="H40" s="51" t="s">
        <v>69</v>
      </c>
    </row>
    <row r="41" spans="2:12">
      <c r="F41" s="39">
        <f>B2+G39+5.434*H39+ChannelX!F2+Channel500!G4</f>
        <v>466279.72</v>
      </c>
      <c r="G41" s="170" t="s">
        <v>70</v>
      </c>
      <c r="H41" s="170"/>
      <c r="I41" s="170"/>
      <c r="J41" s="170"/>
      <c r="K41" s="30"/>
    </row>
    <row r="42" spans="2:12">
      <c r="F42" s="39">
        <f>M26</f>
        <v>466292.78999999992</v>
      </c>
      <c r="G42" s="52" t="s">
        <v>71</v>
      </c>
      <c r="H42" s="52"/>
      <c r="I42" s="52"/>
      <c r="J42" s="52"/>
      <c r="K42" s="52"/>
    </row>
    <row r="43" spans="2:12">
      <c r="G43" s="30"/>
      <c r="H43" s="30"/>
      <c r="I43"/>
    </row>
    <row r="44" spans="2:12">
      <c r="B44" t="s">
        <v>129</v>
      </c>
      <c r="E44" s="41">
        <v>45737</v>
      </c>
      <c r="G44" s="30"/>
      <c r="H44" s="30"/>
      <c r="I44"/>
    </row>
    <row r="45" spans="2:12">
      <c r="B45" s="51" t="s">
        <v>72</v>
      </c>
      <c r="E45" s="41">
        <v>45698</v>
      </c>
      <c r="G45" s="30"/>
      <c r="H45" s="30"/>
      <c r="I45"/>
    </row>
  </sheetData>
  <mergeCells count="6">
    <mergeCell ref="B3:E3"/>
    <mergeCell ref="G3:J3"/>
    <mergeCell ref="B4:C4"/>
    <mergeCell ref="G41:J41"/>
    <mergeCell ref="I7:I11"/>
    <mergeCell ref="I14:I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3"/>
  <sheetViews>
    <sheetView workbookViewId="0">
      <selection activeCell="E4" sqref="E4"/>
    </sheetView>
  </sheetViews>
  <sheetFormatPr defaultColWidth="9" defaultRowHeight="15"/>
  <cols>
    <col min="1" max="1" width="2" customWidth="1"/>
    <col min="2" max="2" width="8.85546875" customWidth="1"/>
    <col min="3" max="3" width="9.7109375" customWidth="1"/>
    <col min="4" max="4" width="9.140625" customWidth="1"/>
    <col min="5" max="5" width="7.5703125" customWidth="1"/>
    <col min="6" max="6" width="8.140625" customWidth="1"/>
    <col min="7" max="8" width="7.5703125" customWidth="1"/>
    <col min="9" max="9" width="9.140625" style="30" customWidth="1"/>
    <col min="10" max="10" width="9.7109375" style="30" customWidth="1"/>
    <col min="11" max="11" width="12.42578125" customWidth="1"/>
    <col min="12" max="12" width="16.85546875" customWidth="1"/>
    <col min="13" max="13" width="11.28515625" customWidth="1"/>
    <col min="14" max="14" width="9.42578125" customWidth="1"/>
  </cols>
  <sheetData>
    <row r="1" spans="2:12">
      <c r="F1" s="2"/>
    </row>
    <row r="2" spans="2:12" ht="15" customHeight="1">
      <c r="B2" s="145" t="s">
        <v>73</v>
      </c>
      <c r="C2" s="146"/>
      <c r="D2" s="146"/>
      <c r="E2" s="167"/>
      <c r="F2" s="31">
        <f>SUM(E4:E7)</f>
        <v>76000</v>
      </c>
      <c r="G2" s="168" t="s">
        <v>46</v>
      </c>
      <c r="H2" s="169"/>
      <c r="I2" s="146"/>
      <c r="J2" s="146"/>
      <c r="K2" s="167"/>
      <c r="L2" s="42"/>
    </row>
    <row r="3" spans="2:12">
      <c r="B3" s="15" t="s">
        <v>74</v>
      </c>
      <c r="C3" s="17" t="s">
        <v>75</v>
      </c>
      <c r="D3" s="6" t="s">
        <v>76</v>
      </c>
      <c r="E3" s="17" t="s">
        <v>11</v>
      </c>
      <c r="F3" s="32" t="s">
        <v>49</v>
      </c>
      <c r="G3" s="17" t="s">
        <v>50</v>
      </c>
      <c r="H3" s="17" t="s">
        <v>77</v>
      </c>
      <c r="I3" s="6" t="s">
        <v>76</v>
      </c>
      <c r="J3" s="17" t="s">
        <v>15</v>
      </c>
      <c r="K3" s="6" t="s">
        <v>78</v>
      </c>
      <c r="L3" s="43" t="s">
        <v>52</v>
      </c>
    </row>
    <row r="4" spans="2:12">
      <c r="B4" s="6" t="s">
        <v>79</v>
      </c>
      <c r="C4" s="33">
        <v>45684</v>
      </c>
      <c r="D4" s="34" t="s">
        <v>80</v>
      </c>
      <c r="E4" s="35">
        <v>21600</v>
      </c>
      <c r="F4" s="36">
        <f>E4/G4</f>
        <v>5.4</v>
      </c>
      <c r="G4" s="37">
        <v>4000</v>
      </c>
      <c r="H4" s="37" t="s">
        <v>81</v>
      </c>
      <c r="I4" s="6" t="s">
        <v>58</v>
      </c>
      <c r="J4" s="33">
        <v>45684</v>
      </c>
      <c r="K4" s="34" t="s">
        <v>82</v>
      </c>
      <c r="L4" s="6"/>
    </row>
    <row r="5" spans="2:12">
      <c r="B5" s="6" t="s">
        <v>83</v>
      </c>
      <c r="C5" s="33">
        <v>45716</v>
      </c>
      <c r="D5" s="34" t="s">
        <v>80</v>
      </c>
      <c r="E5" s="35">
        <v>27200</v>
      </c>
      <c r="F5" s="36">
        <f>E5/G5</f>
        <v>5.44</v>
      </c>
      <c r="G5" s="37">
        <v>5000</v>
      </c>
      <c r="H5" s="37" t="s">
        <v>81</v>
      </c>
      <c r="I5" s="6" t="s">
        <v>58</v>
      </c>
      <c r="J5" s="33">
        <v>45716</v>
      </c>
      <c r="K5" s="34" t="s">
        <v>82</v>
      </c>
      <c r="L5" s="6"/>
    </row>
    <row r="6" spans="2:12">
      <c r="B6" s="6" t="s">
        <v>79</v>
      </c>
      <c r="C6" s="33">
        <v>45718</v>
      </c>
      <c r="D6" s="34" t="s">
        <v>80</v>
      </c>
      <c r="E6" s="35">
        <v>27200</v>
      </c>
      <c r="F6" s="36">
        <f>E6/G6</f>
        <v>5.44</v>
      </c>
      <c r="G6" s="37">
        <v>5000</v>
      </c>
      <c r="H6" s="37" t="s">
        <v>81</v>
      </c>
      <c r="I6" s="6" t="s">
        <v>58</v>
      </c>
      <c r="J6" s="33">
        <v>45718</v>
      </c>
      <c r="K6" s="34" t="s">
        <v>82</v>
      </c>
      <c r="L6" s="6"/>
    </row>
    <row r="7" spans="2:12">
      <c r="B7" s="17"/>
      <c r="C7" s="17"/>
      <c r="D7" s="17"/>
      <c r="E7" s="17"/>
      <c r="F7" s="32"/>
      <c r="G7" s="17"/>
      <c r="H7" s="17"/>
      <c r="I7" s="17"/>
      <c r="J7" s="17"/>
      <c r="K7" s="17"/>
      <c r="L7" s="17"/>
    </row>
    <row r="9" spans="2:12">
      <c r="C9" s="38"/>
      <c r="D9" s="38"/>
      <c r="F9" s="30"/>
      <c r="G9" s="30"/>
      <c r="H9" s="30"/>
      <c r="I9"/>
      <c r="J9"/>
      <c r="L9" s="44"/>
    </row>
    <row r="10" spans="2:12">
      <c r="C10" s="39"/>
      <c r="D10" s="39"/>
      <c r="F10" s="40"/>
      <c r="G10" s="30"/>
      <c r="H10" s="30"/>
      <c r="I10"/>
      <c r="J10"/>
      <c r="K10" s="40"/>
    </row>
    <row r="11" spans="2:12">
      <c r="G11" s="30"/>
      <c r="H11" s="30"/>
      <c r="I11"/>
      <c r="J11"/>
    </row>
    <row r="12" spans="2:12">
      <c r="E12" s="41"/>
      <c r="G12" s="30"/>
      <c r="H12" s="30"/>
      <c r="I12"/>
      <c r="J12"/>
    </row>
    <row r="13" spans="2:12">
      <c r="E13" s="41"/>
      <c r="G13" s="30"/>
      <c r="H13" s="30"/>
      <c r="I13"/>
      <c r="J13"/>
    </row>
  </sheetData>
  <mergeCells count="2">
    <mergeCell ref="B2:E2"/>
    <mergeCell ref="G2:K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EA02-BF9C-43E8-80E6-237AECA049A3}">
  <dimension ref="B2:L15"/>
  <sheetViews>
    <sheetView workbookViewId="0">
      <selection activeCell="I13" sqref="I13"/>
    </sheetView>
  </sheetViews>
  <sheetFormatPr defaultColWidth="9" defaultRowHeight="15"/>
  <cols>
    <col min="1" max="1" width="2" customWidth="1"/>
    <col min="2" max="2" width="4.42578125" customWidth="1"/>
    <col min="3" max="3" width="11.140625" bestFit="1" customWidth="1"/>
    <col min="4" max="4" width="9.7109375" customWidth="1"/>
    <col min="5" max="5" width="9.5703125" bestFit="1" customWidth="1"/>
    <col min="6" max="6" width="9.140625" bestFit="1" customWidth="1"/>
    <col min="7" max="7" width="7.5703125" bestFit="1" customWidth="1"/>
    <col min="8" max="8" width="5.7109375" bestFit="1" customWidth="1"/>
    <col min="9" max="9" width="7.5703125" customWidth="1"/>
    <col min="10" max="10" width="9.140625" style="30" customWidth="1"/>
    <col min="11" max="11" width="9.7109375" style="30" customWidth="1"/>
    <col min="12" max="12" width="16.85546875" customWidth="1"/>
    <col min="13" max="13" width="11.28515625" customWidth="1"/>
    <col min="14" max="14" width="9.42578125" customWidth="1"/>
  </cols>
  <sheetData>
    <row r="2" spans="2:12">
      <c r="B2" t="s">
        <v>150</v>
      </c>
    </row>
    <row r="3" spans="2:12">
      <c r="G3" s="2"/>
    </row>
    <row r="4" spans="2:12" ht="15" customHeight="1">
      <c r="B4" s="145" t="s">
        <v>148</v>
      </c>
      <c r="C4" s="146"/>
      <c r="D4" s="146"/>
      <c r="E4" s="146"/>
      <c r="F4" s="167"/>
      <c r="G4" s="31">
        <f>SUM(F6:F9)</f>
        <v>10694.66</v>
      </c>
      <c r="H4" s="168" t="s">
        <v>46</v>
      </c>
      <c r="I4" s="169"/>
      <c r="J4" s="146"/>
      <c r="K4" s="146"/>
      <c r="L4" s="42"/>
    </row>
    <row r="5" spans="2:12">
      <c r="B5" s="15" t="s">
        <v>138</v>
      </c>
      <c r="C5" s="15" t="s">
        <v>136</v>
      </c>
      <c r="D5" s="22" t="s">
        <v>141</v>
      </c>
      <c r="E5" s="6" t="s">
        <v>142</v>
      </c>
      <c r="F5" s="22" t="s">
        <v>11</v>
      </c>
      <c r="G5" s="32" t="s">
        <v>49</v>
      </c>
      <c r="H5" s="22" t="s">
        <v>50</v>
      </c>
      <c r="I5" s="22"/>
      <c r="J5" s="6"/>
      <c r="K5" s="22" t="s">
        <v>15</v>
      </c>
      <c r="L5" s="43" t="s">
        <v>52</v>
      </c>
    </row>
    <row r="6" spans="2:12">
      <c r="B6" s="133" t="s">
        <v>139</v>
      </c>
      <c r="C6" s="185" t="s">
        <v>151</v>
      </c>
      <c r="D6" s="33">
        <v>45736</v>
      </c>
      <c r="E6" s="34" t="s">
        <v>149</v>
      </c>
      <c r="F6" s="132">
        <v>3600.01</v>
      </c>
      <c r="G6" s="36">
        <f>F6/H6</f>
        <v>5.454560606060606</v>
      </c>
      <c r="H6" s="37">
        <v>660</v>
      </c>
      <c r="I6" s="37"/>
      <c r="J6" s="6"/>
      <c r="K6" s="33"/>
      <c r="L6" s="6"/>
    </row>
    <row r="7" spans="2:12">
      <c r="B7" s="133" t="s">
        <v>140</v>
      </c>
      <c r="C7" s="133" t="s">
        <v>137</v>
      </c>
      <c r="D7" s="33">
        <v>45737</v>
      </c>
      <c r="E7" s="34" t="s">
        <v>137</v>
      </c>
      <c r="F7" s="132">
        <v>3602.87</v>
      </c>
      <c r="G7" s="36">
        <f>F7/H7</f>
        <v>5.4588939393939393</v>
      </c>
      <c r="H7" s="37">
        <v>660</v>
      </c>
      <c r="I7" s="37"/>
      <c r="J7" s="6"/>
      <c r="K7" s="33"/>
      <c r="L7" s="6"/>
    </row>
    <row r="8" spans="2:12">
      <c r="B8" s="133" t="s">
        <v>140</v>
      </c>
      <c r="C8" s="133" t="s">
        <v>137</v>
      </c>
      <c r="D8" s="33">
        <v>45738</v>
      </c>
      <c r="E8" s="34" t="s">
        <v>149</v>
      </c>
      <c r="F8" s="132">
        <v>3491.78</v>
      </c>
      <c r="G8" s="36">
        <f>F8/H8</f>
        <v>5.45590625</v>
      </c>
      <c r="H8" s="37">
        <v>640</v>
      </c>
      <c r="I8" s="37"/>
      <c r="J8" s="6"/>
      <c r="K8" s="33"/>
      <c r="L8" s="6"/>
    </row>
    <row r="9" spans="2:12">
      <c r="B9" s="22"/>
      <c r="C9" s="22"/>
      <c r="D9" s="22"/>
      <c r="E9" s="22"/>
      <c r="F9" s="132"/>
      <c r="G9" s="32"/>
      <c r="H9" s="22"/>
      <c r="I9" s="22"/>
      <c r="J9" s="22"/>
      <c r="K9" s="22"/>
      <c r="L9" s="22"/>
    </row>
    <row r="11" spans="2:12">
      <c r="D11" s="38"/>
      <c r="E11" s="38"/>
      <c r="G11" s="30"/>
      <c r="H11" s="30"/>
      <c r="I11" s="30"/>
      <c r="J11"/>
      <c r="K11"/>
      <c r="L11" s="44"/>
    </row>
    <row r="12" spans="2:12">
      <c r="D12" s="39"/>
      <c r="E12" s="39"/>
      <c r="G12" s="40"/>
      <c r="H12" s="30"/>
      <c r="I12" s="30"/>
      <c r="J12"/>
      <c r="K12"/>
    </row>
    <row r="13" spans="2:12">
      <c r="H13" s="30"/>
      <c r="I13" s="30"/>
      <c r="J13"/>
      <c r="K13"/>
    </row>
    <row r="14" spans="2:12">
      <c r="F14" s="41"/>
      <c r="H14" s="30"/>
      <c r="I14" s="30"/>
      <c r="J14"/>
      <c r="K14"/>
    </row>
    <row r="15" spans="2:12">
      <c r="F15" s="41"/>
      <c r="H15" s="30"/>
      <c r="I15" s="30"/>
      <c r="J15"/>
      <c r="K15"/>
    </row>
  </sheetData>
  <mergeCells count="2">
    <mergeCell ref="B4:F4"/>
    <mergeCell ref="H4:K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L16"/>
  <sheetViews>
    <sheetView tabSelected="1" workbookViewId="0">
      <selection activeCell="L20" sqref="L20"/>
    </sheetView>
  </sheetViews>
  <sheetFormatPr defaultColWidth="9" defaultRowHeight="15"/>
  <cols>
    <col min="1" max="1" width="10.140625" customWidth="1"/>
    <col min="2" max="2" width="11.7109375" customWidth="1"/>
    <col min="3" max="3" width="14.85546875" style="1" customWidth="1"/>
    <col min="4" max="4" width="9.5703125" customWidth="1"/>
    <col min="5" max="5" width="6.7109375" customWidth="1"/>
    <col min="6" max="6" width="12.5703125" customWidth="1"/>
    <col min="7" max="7" width="0.85546875" customWidth="1"/>
    <col min="8" max="8" width="6.85546875" customWidth="1"/>
    <col min="9" max="9" width="8.7109375" customWidth="1"/>
    <col min="10" max="10" width="9.5703125" customWidth="1"/>
    <col min="11" max="11" width="14.5703125" customWidth="1"/>
    <col min="12" max="12" width="17.42578125" customWidth="1"/>
  </cols>
  <sheetData>
    <row r="2" spans="2:12">
      <c r="B2" s="2"/>
      <c r="C2" s="3"/>
      <c r="D2" s="2"/>
      <c r="E2" s="4" t="s">
        <v>84</v>
      </c>
      <c r="F2" s="4" t="s">
        <v>85</v>
      </c>
      <c r="G2" s="5"/>
      <c r="H2" s="6" t="s">
        <v>86</v>
      </c>
      <c r="I2" s="17" t="s">
        <v>87</v>
      </c>
      <c r="J2" s="2"/>
      <c r="K2" s="2"/>
      <c r="L2" s="2"/>
    </row>
    <row r="3" spans="2:12">
      <c r="B3" s="2"/>
      <c r="C3" s="7" t="s">
        <v>88</v>
      </c>
      <c r="D3" s="8" t="s">
        <v>89</v>
      </c>
      <c r="E3" s="189" t="s">
        <v>153</v>
      </c>
      <c r="F3" s="175"/>
      <c r="G3" s="9"/>
      <c r="H3" s="175" t="s">
        <v>90</v>
      </c>
      <c r="I3" s="175"/>
      <c r="J3" s="8" t="s">
        <v>91</v>
      </c>
      <c r="K3" s="8" t="s">
        <v>92</v>
      </c>
      <c r="L3" s="25" t="s">
        <v>93</v>
      </c>
    </row>
    <row r="4" spans="2:12">
      <c r="B4" s="181" t="s">
        <v>94</v>
      </c>
      <c r="C4" s="10" t="s">
        <v>95</v>
      </c>
      <c r="D4" s="6" t="s">
        <v>96</v>
      </c>
      <c r="E4" s="129">
        <v>5.0000000000000001E-3</v>
      </c>
      <c r="F4" s="186" t="s">
        <v>96</v>
      </c>
      <c r="G4" s="6"/>
      <c r="H4" s="176" t="s">
        <v>97</v>
      </c>
      <c r="I4" s="176"/>
      <c r="J4" s="6" t="s">
        <v>96</v>
      </c>
      <c r="K4" s="26" t="s">
        <v>98</v>
      </c>
      <c r="L4" s="16"/>
    </row>
    <row r="5" spans="2:12">
      <c r="B5" s="182"/>
      <c r="C5" s="7" t="s">
        <v>99</v>
      </c>
      <c r="D5" s="177" t="s">
        <v>100</v>
      </c>
      <c r="E5" s="178"/>
      <c r="F5" s="187" t="s">
        <v>101</v>
      </c>
      <c r="G5" s="13"/>
      <c r="H5" s="177" t="s">
        <v>102</v>
      </c>
      <c r="I5" s="179"/>
      <c r="J5" s="178"/>
      <c r="K5" s="11" t="s">
        <v>100</v>
      </c>
      <c r="L5" s="25"/>
    </row>
    <row r="6" spans="2:12">
      <c r="B6" s="2"/>
      <c r="C6" s="188" t="s">
        <v>152</v>
      </c>
      <c r="D6" s="6" t="s">
        <v>103</v>
      </c>
      <c r="E6" s="148" t="s">
        <v>104</v>
      </c>
      <c r="F6" s="148"/>
      <c r="G6" s="14"/>
      <c r="H6" s="168" t="s">
        <v>103</v>
      </c>
      <c r="I6" s="180"/>
      <c r="J6" s="27" t="s">
        <v>105</v>
      </c>
      <c r="K6" s="27" t="s">
        <v>101</v>
      </c>
      <c r="L6" s="17"/>
    </row>
    <row r="7" spans="2:12">
      <c r="B7" s="2"/>
      <c r="C7" s="10" t="s">
        <v>106</v>
      </c>
      <c r="D7" s="148" t="s">
        <v>107</v>
      </c>
      <c r="E7" s="148"/>
      <c r="F7" s="12" t="s">
        <v>101</v>
      </c>
      <c r="G7" s="15"/>
      <c r="H7" s="145" t="s">
        <v>101</v>
      </c>
      <c r="I7" s="146"/>
      <c r="J7" s="146"/>
      <c r="K7" s="146"/>
      <c r="L7" s="17"/>
    </row>
    <row r="8" spans="2:12">
      <c r="B8" s="183" t="s">
        <v>108</v>
      </c>
      <c r="C8" s="10" t="s">
        <v>109</v>
      </c>
      <c r="D8" s="16" t="s">
        <v>110</v>
      </c>
      <c r="E8" s="16" t="s">
        <v>110</v>
      </c>
      <c r="F8" s="185" t="s">
        <v>154</v>
      </c>
      <c r="G8" s="17"/>
      <c r="H8" s="147" t="s">
        <v>111</v>
      </c>
      <c r="I8" s="148"/>
      <c r="J8" s="28" t="s">
        <v>105</v>
      </c>
      <c r="K8" s="6" t="s">
        <v>110</v>
      </c>
      <c r="L8" s="17"/>
    </row>
    <row r="9" spans="2:12">
      <c r="B9" s="184"/>
      <c r="C9" s="10" t="s">
        <v>112</v>
      </c>
      <c r="D9" s="168" t="s">
        <v>113</v>
      </c>
      <c r="E9" s="180"/>
      <c r="F9" s="6" t="s">
        <v>110</v>
      </c>
      <c r="G9" s="6"/>
      <c r="H9" s="147" t="s">
        <v>110</v>
      </c>
      <c r="I9" s="148"/>
      <c r="J9" s="21" t="s">
        <v>110</v>
      </c>
      <c r="K9" s="29" t="s">
        <v>114</v>
      </c>
      <c r="L9" s="17"/>
    </row>
    <row r="10" spans="2:12">
      <c r="B10" s="184" t="s">
        <v>115</v>
      </c>
      <c r="C10" s="18" t="s">
        <v>116</v>
      </c>
      <c r="D10" s="147" t="s">
        <v>117</v>
      </c>
      <c r="E10" s="148"/>
      <c r="F10" s="12" t="s">
        <v>101</v>
      </c>
      <c r="G10" s="12"/>
      <c r="H10" s="6" t="s">
        <v>105</v>
      </c>
      <c r="I10" s="21" t="s">
        <v>110</v>
      </c>
      <c r="J10" s="19" t="s">
        <v>105</v>
      </c>
      <c r="K10" s="17" t="s">
        <v>118</v>
      </c>
      <c r="L10" s="6"/>
    </row>
    <row r="11" spans="2:12">
      <c r="B11" s="184"/>
      <c r="C11" s="10" t="s">
        <v>119</v>
      </c>
      <c r="D11" s="19" t="s">
        <v>120</v>
      </c>
      <c r="E11" s="145" t="s">
        <v>101</v>
      </c>
      <c r="F11" s="167"/>
      <c r="G11" s="20"/>
      <c r="H11" s="21" t="s">
        <v>110</v>
      </c>
      <c r="I11" s="17" t="s">
        <v>121</v>
      </c>
      <c r="J11" s="145" t="s">
        <v>122</v>
      </c>
      <c r="K11" s="146"/>
      <c r="L11" s="17"/>
    </row>
    <row r="12" spans="2:12">
      <c r="B12" s="12" t="s">
        <v>123</v>
      </c>
      <c r="C12" s="10"/>
      <c r="D12" s="6"/>
      <c r="E12" s="6"/>
      <c r="F12" s="6" t="s">
        <v>124</v>
      </c>
      <c r="G12" s="6"/>
      <c r="H12" s="130" t="s">
        <v>135</v>
      </c>
      <c r="I12" s="130" t="s">
        <v>135</v>
      </c>
      <c r="J12" s="6" t="s">
        <v>126</v>
      </c>
      <c r="K12" s="130" t="s">
        <v>125</v>
      </c>
      <c r="L12" s="17"/>
    </row>
    <row r="13" spans="2:12">
      <c r="B13" s="22" t="s">
        <v>93</v>
      </c>
      <c r="C13" s="23"/>
      <c r="D13" s="22"/>
      <c r="E13" s="22"/>
      <c r="F13" s="22"/>
      <c r="G13" s="22"/>
      <c r="H13" s="22"/>
      <c r="I13" s="22"/>
      <c r="J13" s="22" t="s">
        <v>127</v>
      </c>
      <c r="K13" s="22"/>
      <c r="L13" s="22"/>
    </row>
    <row r="16" spans="2:12">
      <c r="B16" s="24" t="s">
        <v>128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</row>
  </sheetData>
  <mergeCells count="18">
    <mergeCell ref="B4:B5"/>
    <mergeCell ref="B8:B9"/>
    <mergeCell ref="B10:B11"/>
    <mergeCell ref="D9:E9"/>
    <mergeCell ref="H9:I9"/>
    <mergeCell ref="D10:E10"/>
    <mergeCell ref="E11:F11"/>
    <mergeCell ref="J11:K11"/>
    <mergeCell ref="E6:F6"/>
    <mergeCell ref="H6:I6"/>
    <mergeCell ref="D7:E7"/>
    <mergeCell ref="H7:K7"/>
    <mergeCell ref="H8:I8"/>
    <mergeCell ref="E3:F3"/>
    <mergeCell ref="H3:I3"/>
    <mergeCell ref="H4:I4"/>
    <mergeCell ref="D5:E5"/>
    <mergeCell ref="H5:J5"/>
  </mergeCells>
  <pageMargins left="0.25" right="0.25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USD</vt:lpstr>
      <vt:lpstr>RMB</vt:lpstr>
      <vt:lpstr>ChannelX</vt:lpstr>
      <vt:lpstr>Channel500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Bin TAN</cp:lastModifiedBy>
  <cp:lastPrinted>2025-03-08T10:32:00Z</cp:lastPrinted>
  <dcterms:created xsi:type="dcterms:W3CDTF">2015-06-05T18:17:00Z</dcterms:created>
  <dcterms:modified xsi:type="dcterms:W3CDTF">2025-03-22T13:37:08Z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