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A96D3A1-26C3-40B2-979B-9AEB84EB74B7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C27" i="41" l="1"/>
  <c r="JO27" i="32" l="1"/>
  <c r="JM28" i="32"/>
  <c r="JM30" i="32"/>
  <c r="JO22" i="32"/>
  <c r="JO21" i="32"/>
  <c r="JO24" i="32"/>
  <c r="JM36" i="32" l="1"/>
  <c r="JN43" i="32"/>
  <c r="JO33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<sst xmlns="http://schemas.openxmlformats.org/spreadsheetml/2006/main" count="7027" uniqueCount="2822">
  <si>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</si>
  <si>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</si>
  <si>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</si>
  <si>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</si>
  <si>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</si>
  <si>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</si>
  <si>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</si>
  <si>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</si>
  <si>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</si>
  <si>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</si>
  <si>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</si>
  <si>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</si>
  <si>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</si>
  <si>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</si>
  <si>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</si>
  <si>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</si>
  <si>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</si>
  <si>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</si>
  <si>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</si>
  <si>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</si>
  <si>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</si>
  <si>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</si>
  <si>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</si>
  <si>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</si>
  <si>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</si>
  <si>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</si>
  <si>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</si>
  <si>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</si>
  <si>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</si>
  <si>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</si>
  <si>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</si>
  <si>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</si>
  <si>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</si>
  <si>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</si>
  <si>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</si>
  <si>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</si>
  <si>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</si>
  <si>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</si>
  <si>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</si>
  <si>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</si>
  <si>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</si>
  <si>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</si>
  <si>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</si>
  <si>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</si>
  <si>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</si>
  <si>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</si>
  <si>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</si>
  <si>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</si>
  <si>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</si>
  <si>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</si>
  <si>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</si>
  <si>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</si>
  <si>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</si>
  <si>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</si>
  <si>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</si>
  <si>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</si>
  <si>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</si>
  <si>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</si>
  <si>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</si>
  <si>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</si>
  <si>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</si>
  <si>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</si>
  <si>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</si>
  <si>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</si>
  <si>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</si>
  <si>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</si>
  <si>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</si>
  <si>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</si>
  <si>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</si>
  <si>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</si>
  <si>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</si>
  <si>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</si>
  <si>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</si>
  <si>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</si>
  <si>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</si>
  <si>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</si>
  <si>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</si>
  <si>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</si>
  <si>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</si>
  <si>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</si>
  <si>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</si>
  <si>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</si>
  <si>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</si>
  <si>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</si>
  <si>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</si>
  <si>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</si>
  <si>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</si>
  <si>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</si>
  <si>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</si>
  <si>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</si>
  <si>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</si>
  <si>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</si>
  <si>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</si>
  <si>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</si>
  <si>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</si>
  <si>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</si>
  <si>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</si>
  <si>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</si>
  <si>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</si>
  <si>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</si>
  <si>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</si>
  <si>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</si>
  <si>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</si>
  <si>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</si>
  <si>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</si>
  <si>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</si>
  <si>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</si>
  <si>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</si>
  <si>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</si>
  <si>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</si>
  <si>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</si>
  <si>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</si>
  <si>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</si>
  <si>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</si>
  <si>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</si>
  <si>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</si>
  <si>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</si>
  <si>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</si>
  <si>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</si>
  <si>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</si>
  <si>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</si>
  <si>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</si>
  <si>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</si>
  <si>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</si>
  <si>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</si>
  <si>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</si>
  <si>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</si>
  <si>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</si>
  <si>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</si>
  <si>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</si>
  <si>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</si>
  <si>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</si>
  <si>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</si>
  <si>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</si>
  <si>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</si>
  <si>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</si>
  <si>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</si>
  <si>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</si>
  <si>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</si>
  <si>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</si>
  <si>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</si>
  <si>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</si>
  <si>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</si>
  <si>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</si>
  <si>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</si>
  <si>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</si>
  <si>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</si>
  <si>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</si>
  <si>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</si>
  <si>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</si>
  <si>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</si>
  <si>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</si>
  <si>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</si>
  <si>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</si>
  <si>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</si>
  <si>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</si>
  <si>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</si>
  <si>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</si>
  <si>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</si>
  <si>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</si>
  <si>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</si>
  <si>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</si>
  <si>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</si>
  <si>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</si>
  <si>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</si>
  <si>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</si>
  <si>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</si>
  <si>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</si>
  <si>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</si>
  <si>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</si>
  <si>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</si>
  <si>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</si>
  <si>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</si>
  <si>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</si>
  <si>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</si>
  <si>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</si>
  <si>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</si>
  <si>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</si>
  <si>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</si>
  <si>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</si>
  <si>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</si>
  <si>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</si>
  <si>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</si>
  <si>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</si>
  <si>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</si>
  <si>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</si>
  <si>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</si>
  <si>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</si>
  <si>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</si>
  <si>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</si>
  <si>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</si>
  <si>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</si>
  <si>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</si>
  <si>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</si>
  <si>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</si>
  <si>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</si>
  <si>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</si>
  <si>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</si>
  <si>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</si>
  <si>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</si>
  <si>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</si>
  <si>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</si>
  <si>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</si>
  <si>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</si>
  <si>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</si>
  <si>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</si>
  <si>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</si>
  <si>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</si>
  <si>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</si>
  <si>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</si>
  <si>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</si>
  <si>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</si>
  <si>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</si>
  <si>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</si>
  <si>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</si>
  <si>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</si>
  <si>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</si>
  <si>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</si>
  <si>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</si>
  <si>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</si>
  <si>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</si>
  <si>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</si>
  <si>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</si>
  <si>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</si>
  <si>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</si>
  <si>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</si>
  <si>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</si>
  <si>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</si>
  <si>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</si>
  <si>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</si>
  <si>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</si>
  <si>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</si>
  <si>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</si>
  <si>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</si>
  <si>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</si>
  <si>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</si>
  <si>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</si>
  <si>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</si>
  <si>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</si>
  <si>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</si>
  <si>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</si>
  <si>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</si>
  <si>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</si>
  <si>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</si>
  <si>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</si>
  <si>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</si>
  <si>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</si>
  <si>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</si>
  <si>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</si>
  <si>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</si>
  <si>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</si>
  <si>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</si>
  <si>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</si>
  <si>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</si>
  <si>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</si>
  <si>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</si>
  <si>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</si>
  <si>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</si>
  <si>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</si>
  <si>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</si>
  <si>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</si>
  <si>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</si>
  <si>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</si>
  <si>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</si>
  <si>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</si>
  <si>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</si>
  <si>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</si>
  <si>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</si>
  <si>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</si>
  <si>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</si>
  <si>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</si>
  <si>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</si>
  <si>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</si>
  <si>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</si>
  <si>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</si>
  <si>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</si>
  <si>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</si>
  <si>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</si>
  <si>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</si>
  <si>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</si>
  <si>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</si>
  <si>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</si>
  <si>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</si>
  <si>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</si>
  <si>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</si>
  <si>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</si>
  <si>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</si>
  <si>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</si>
  <si>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</si>
  <si>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</si>
  <si>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</si>
  <si>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</si>
  <si>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</si>
  <si>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</si>
  <si>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</si>
  <si>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</si>
  <si>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</si>
  <si>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</si>
  <si>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</si>
  <si>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</si>
  <si>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</si>
  <si>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</si>
  <si>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</si>
  <si>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</si>
  <si>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</si>
  <si>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</si>
  <si>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</si>
  <si>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</si>
  <si>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</si>
  <si>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</si>
  <si>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</si>
  <si>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</si>
  <si>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</si>
  <si>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</si>
  <si>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</si>
  <si>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</si>
  <si>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</si>
  <si>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</si>
  <si>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</si>
  <si>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</si>
  <si>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</si>
  <si>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</si>
  <si>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</si>
  <si>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</si>
  <si>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</si>
  <si>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</si>
  <si>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</si>
  <si>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</si>
  <si>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</si>
  <si>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</si>
  <si>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</si>
  <si>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</si>
  <si>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</si>
  <si>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</si>
  <si>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</si>
  <si>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</si>
  <si>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</si>
  <si>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</si>
  <si>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</si>
  <si>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</si>
  <si>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</si>
  <si>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</si>
  <si>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</si>
  <si>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</si>
  <si>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</si>
  <si>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</si>
  <si>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</si>
  <si>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</si>
  <si>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</si>
  <si>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</si>
  <si>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</si>
  <si>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</si>
  <si>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</si>
  <si>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</si>
  <si>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</si>
  <si>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</si>
  <si>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</si>
  <si>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</si>
  <si>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</si>
  <si>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</si>
  <si>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</si>
  <si>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</si>
  <si>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</si>
  <si>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</si>
  <si>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</si>
  <si>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</si>
  <si>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</si>
  <si>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</si>
  <si>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</si>
  <si>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</si>
  <si>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</si>
  <si>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</si>
  <si>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</si>
  <si>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</si>
  <si>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</si>
  <si>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</si>
  <si>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</si>
  <si>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</si>
  <si>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</si>
  <si>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</si>
  <si>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</si>
  <si>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</si>
  <si>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</si>
  <si>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</si>
  <si>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</si>
  <si>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</si>
  <si>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</si>
  <si>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</si>
  <si>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</si>
  <si>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</si>
  <si>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</si>
  <si>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</si>
  <si>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</si>
  <si>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</si>
  <si>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</si>
  <si>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</si>
  <si>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</si>
  <si>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</si>
  <si>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</si>
  <si>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</si>
  <si>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</si>
  <si>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</si>
  <si>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</si>
  <si>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</si>
  <si>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</si>
  <si>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</si>
  <si>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</si>
  <si>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</si>
  <si>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</si>
  <si>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</si>
  <si>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</si>
  <si>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</si>
  <si>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</si>
  <si>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</si>
  <si>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</si>
  <si>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</si>
  <si>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</si>
  <si>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</si>
  <si>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</si>
  <si>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</si>
  <si>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</si>
  <si>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</si>
  <si>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</si>
  <si>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</si>
  <si>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</si>
  <si>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</si>
  <si>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</si>
  <si>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</si>
  <si>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</si>
  <si>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</si>
  <si>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</si>
  <si>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</si>
  <si>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</si>
  <si>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</si>
  <si>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</si>
  <si>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</si>
  <si>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</si>
  <si>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</si>
  <si>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</si>
  <si>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</si>
  <si>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</si>
  <si>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</si>
  <si>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</si>
  <si>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</si>
  <si>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</si>
  <si>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</si>
  <si>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</si>
  <si>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</si>
  <si>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</si>
  <si>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</si>
  <si>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</si>
  <si>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</si>
  <si>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</si>
  <si>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</si>
  <si>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</si>
  <si>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</si>
  <si>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</si>
  <si>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</si>
  <si>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</si>
  <si>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</si>
  <si>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</si>
  <si>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</si>
  <si>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</si>
  <si>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</si>
  <si>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</si>
  <si>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</si>
  <si>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</si>
  <si>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</si>
  <si>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</si>
  <si>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</si>
  <si>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</si>
  <si>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</si>
  <si>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</si>
  <si>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</si>
  <si>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</si>
  <si>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</si>
  <si>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</si>
  <si>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</si>
  <si>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</si>
  <si>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</si>
  <si>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</si>
  <si>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</si>
  <si>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</si>
  <si>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</si>
  <si>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</si>
  <si>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</si>
  <si>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</si>
  <si>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</si>
  <si>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</si>
  <si>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</si>
  <si>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</si>
  <si>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</si>
  <si>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</si>
  <si>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</si>
  <si>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</si>
  <si>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</si>
  <si>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</si>
  <si>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</si>
  <si>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</si>
  <si>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</si>
  <si>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</si>
  <si>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</si>
  <si>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</si>
  <si>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</si>
  <si>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</si>
  <si>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</si>
  <si>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</si>
  <si>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</si>
  <si>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</si>
  <si>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</si>
  <si>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</si>
  <si>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</si>
  <si>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</si>
  <si>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</si>
  <si>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</si>
  <si>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</si>
  <si>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</si>
  <si>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</si>
  <si>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</si>
  <si>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</si>
  <si>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</si>
  <si>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</si>
  <si>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</si>
  <si>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</si>
  <si>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</si>
  <si>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</si>
  <si>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</si>
  <si>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</si>
  <si>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</si>
  <si>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</si>
  <si>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</si>
  <si>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</si>
  <si>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</si>
  <si>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</si>
  <si>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</si>
  <si>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</si>
  <si>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</si>
  <si>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</si>
  <si>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</si>
  <si>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</si>
  <si>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</si>
  <si>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</si>
  <si>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</si>
  <si>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</si>
  <si>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</si>
  <si>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</si>
  <si>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</si>
  <si>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</si>
  <si>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</si>
  <si>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</si>
  <si>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</si>
  <si>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</si>
  <si>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</si>
  <si>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</si>
  <si>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</si>
  <si>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</si>
  <si>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</si>
  <si>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</si>
  <si>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</si>
  <si>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</si>
  <si>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</si>
  <si>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</si>
  <si>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</si>
  <si>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</si>
  <si>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</si>
  <si>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</si>
  <si>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</si>
  <si>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</si>
  <si>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</si>
  <si>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</si>
  <si>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</si>
  <si>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</si>
  <si>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</si>
  <si>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</si>
  <si>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</si>
  <si>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</si>
  <si>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</si>
  <si>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</si>
  <si>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</si>
  <si>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</si>
  <si>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</si>
  <si>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</si>
  <si>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</si>
  <si>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</si>
  <si>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</si>
  <si>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</si>
  <si>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</si>
  <si>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</si>
  <si>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</si>
  <si>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</si>
  <si>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</si>
  <si>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</si>
  <si>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</si>
  <si>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</si>
  <si>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</si>
  <si>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</si>
  <si>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</si>
  <si>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</si>
  <si>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</si>
  <si>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</si>
  <si>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</si>
  <si>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</si>
  <si>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</si>
  <si>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</si>
  <si>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</si>
  <si>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</si>
  <si>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</si>
  <si>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</si>
  <si>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</si>
  <si>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</si>
  <si>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</si>
  <si>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</si>
  <si>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</si>
  <si>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</si>
  <si>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</si>
  <si>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</si>
  <si>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</si>
  <si>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</si>
  <si>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</si>
  <si>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</si>
  <si>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</si>
  <si>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</si>
  <si>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</si>
  <si>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</si>
  <si>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</si>
  <si>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</si>
  <si>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</si>
  <si>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</si>
  <si>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</si>
  <si>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</si>
  <si>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</si>
  <si>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</si>
  <si>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</si>
  <si>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</si>
  <si>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</si>
  <si>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</si>
  <si>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</si>
  <si>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</si>
  <si>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</si>
  <si>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</si>
  <si>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</si>
  <si>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</si>
  <si>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</si>
  <si>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</si>
  <si>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</si>
  <si>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</si>
  <si>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</si>
  <si>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</si>
  <si>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</si>
  <si>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</si>
  <si>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</si>
  <si>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</si>
  <si>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</si>
  <si>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</si>
  <si>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</si>
  <si>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</si>
  <si>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</si>
  <si>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</si>
  <si>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</si>
  <si>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</si>
  <si>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</si>
  <si>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</si>
  <si>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</si>
  <si>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</si>
  <si>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</si>
  <si>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</si>
  <si>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</si>
  <si>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</si>
  <si>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</si>
  <si>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</si>
  <si>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</si>
  <si>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</si>
  <si>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</si>
  <si>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</si>
  <si>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</si>
  <si>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</si>
  <si>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</si>
  <si>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</si>
  <si>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</si>
  <si>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</si>
  <si>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</si>
  <si>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</si>
  <si>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</si>
  <si>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</si>
  <si>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</si>
  <si>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</si>
  <si>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</si>
  <si>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</si>
  <si>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</si>
  <si>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</si>
  <si>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</si>
  <si>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</si>
  <si>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</si>
  <si>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</si>
  <si>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</si>
  <si>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</si>
  <si>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</si>
  <si>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</si>
  <si>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</si>
  <si>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</si>
  <si>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</si>
  <si>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</si>
  <si>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</si>
  <si>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</si>
  <si>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</si>
  <si>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</si>
  <si>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</si>
  <si>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</si>
  <si>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</si>
  <si>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</si>
  <si>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</si>
  <si>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</si>
  <si>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</si>
  <si>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</si>
  <si>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</si>
  <si>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</si>
  <si>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</si>
  <si>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</si>
  <si>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</si>
  <si>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</si>
  <si>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</si>
  <si>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</si>
  <si>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</si>
  <si>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</si>
  <si>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</si>
  <si>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</si>
  <si>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</si>
  <si>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</si>
  <si>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</si>
  <si>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</si>
  <si>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</si>
  <si>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</si>
  <si>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</si>
  <si>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</si>
  <si>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</si>
  <si>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</si>
  <si>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</si>
  <si>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</si>
  <si>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</si>
  <si>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</si>
  <si>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</si>
  <si>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</si>
  <si>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</si>
  <si>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</si>
  <si>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</si>
  <si>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</si>
  <si>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</si>
  <si>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</si>
  <si>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</si>
  <si>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</si>
  <si>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</si>
  <si>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</si>
  <si>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</si>
  <si>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</si>
  <si>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</si>
  <si>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</si>
  <si>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</si>
  <si>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</si>
  <si>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</si>
  <si>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</si>
  <si>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</si>
  <si>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</si>
  <si>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</si>
  <si>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</si>
  <si>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</si>
  <si>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</si>
  <si>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</si>
  <si>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</si>
  <si>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</si>
  <si>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</si>
  <si>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</si>
  <si>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</si>
  <si>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</si>
  <si>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</si>
  <si>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</si>
  <si>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</si>
  <si>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</si>
  <si>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</si>
  <si>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</si>
  <si>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</si>
  <si>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</si>
  <si>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</si>
  <si>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</si>
  <si>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</si>
  <si>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</si>
  <si>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</si>
  <si>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</si>
  <si>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</si>
  <si>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</si>
  <si>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</si>
  <si>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</si>
  <si>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</si>
  <si>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</si>
  <si>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</si>
  <si>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</si>
  <si>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</si>
  <si>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</si>
  <si>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</si>
  <si>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</si>
  <si>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</si>
  <si>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</si>
  <si>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</si>
  <si>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</si>
  <si>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</si>
  <si>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</si>
  <si>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</si>
  <si>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</si>
  <si>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</si>
  <si>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</si>
  <si>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</si>
  <si>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</si>
  <si>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</si>
  <si>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</si>
  <si>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</si>
  <si>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</si>
  <si>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</si>
  <si>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</si>
  <si>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</si>
  <si>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</si>
  <si>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</si>
  <si>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</si>
  <si>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</si>
  <si>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</si>
  <si>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</si>
  <si>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</si>
  <si>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</si>
  <si>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</si>
  <si>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</si>
  <si>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</si>
  <si>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</si>
  <si>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</si>
  <si>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</si>
  <si>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</si>
  <si>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</si>
  <si>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</si>
  <si>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</si>
  <si>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</si>
  <si>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</si>
  <si>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</si>
  <si>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</si>
  <si>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</si>
  <si>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</si>
  <si>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</si>
  <si>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</si>
  <si>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</si>
  <si>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</si>
  <si>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</si>
  <si>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</si>
  <si>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</si>
  <si>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</si>
  <si>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</si>
  <si>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</si>
  <si>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</si>
  <si>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</si>
  <si>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</si>
  <si>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</si>
  <si>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</si>
  <si>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</si>
  <si>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</si>
  <si>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</si>
  <si>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</si>
  <si>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</si>
  <si>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</si>
  <si>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</si>
  <si>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</si>
  <si>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</si>
  <si>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</si>
  <si>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</si>
  <si>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</si>
  <si>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</si>
  <si>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</si>
  <si>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</si>
  <si>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</si>
  <si>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</si>
  <si>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</si>
  <si>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</si>
  <si>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</si>
  <si>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</si>
  <si>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</si>
  <si>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</si>
  <si>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</si>
  <si>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</si>
  <si>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</si>
  <si>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</si>
  <si>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</si>
  <si>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</si>
  <si>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</si>
  <si>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</si>
  <si>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</si>
  <si>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</si>
  <si>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</si>
  <si>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</si>
  <si>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</si>
  <si>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</si>
  <si>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</si>
  <si>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</si>
  <si>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</si>
  <si>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</si>
  <si>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</si>
  <si>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</si>
  <si>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</si>
  <si>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</si>
  <si>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</si>
  <si>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</si>
  <si>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</si>
  <si>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</si>
  <si>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</si>
  <si>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</si>
  <si>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</si>
  <si>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</si>
  <si>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</si>
  <si>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</si>
  <si>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</si>
  <si>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</si>
  <si>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</si>
  <si>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</si>
  <si>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</si>
  <si>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</si>
  <si>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</si>
  <si>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</si>
  <si>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</si>
  <si>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</si>
  <si>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</si>
  <si>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</si>
  <si>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</si>
  <si>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</si>
  <si>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</si>
  <si>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</si>
  <si>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</si>
  <si>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</si>
  <si>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</si>
  <si>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</si>
  <si>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</si>
  <si>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</si>
  <si>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</si>
  <si>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</si>
  <si>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</si>
  <si>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</si>
  <si>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</si>
  <si>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</si>
  <si>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</si>
  <si>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</si>
  <si>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</si>
  <si>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</si>
  <si>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</si>
  <si>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</si>
  <si>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</si>
  <si>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</si>
  <si>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</si>
  <si>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</si>
  <si>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</si>
  <si>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</si>
  <si>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</si>
  <si>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</si>
  <si>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</si>
  <si>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</si>
  <si>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</si>
  <si>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</si>
  <si>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</si>
  <si>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</si>
  <si>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</si>
  <si>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</si>
  <si>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</si>
  <si>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</si>
  <si>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</si>
  <si>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</si>
  <si>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</si>
  <si>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</si>
  <si>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</si>
  <si>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</si>
  <si>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</si>
  <si>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</si>
  <si>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</si>
  <si>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</si>
  <si>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</si>
  <si>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</si>
  <si>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</si>
  <si>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</si>
  <si>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</si>
  <si>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</si>
  <si>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</si>
  <si>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</si>
  <si>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</si>
  <si>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</si>
  <si>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</si>
  <si>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</si>
  <si>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</si>
  <si>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</si>
  <si>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</si>
  <si>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</si>
  <si>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</si>
  <si>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</si>
  <si>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</si>
  <si>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</si>
  <si>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</si>
  <si>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</si>
  <si>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</si>
  <si>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</si>
  <si>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</si>
  <si>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</si>
  <si>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</si>
  <si>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</si>
  <si>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</si>
  <si>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</si>
  <si>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</si>
  <si>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</si>
  <si>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</si>
  <si>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</si>
  <si>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</si>
  <si>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</si>
  <si>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</si>
  <si>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</si>
  <si>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</si>
  <si>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</si>
  <si>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</si>
  <si>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</si>
  <si>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</si>
  <si>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</si>
  <si>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</si>
  <si>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</si>
  <si>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</si>
  <si>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</si>
  <si>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</si>
  <si>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</si>
  <si>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</si>
  <si>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</si>
  <si>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</si>
  <si>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</si>
  <si>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</si>
  <si>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</si>
  <si>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</si>
  <si>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</si>
  <si>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</si>
  <si>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</si>
  <si>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</si>
  <si>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</si>
  <si>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</si>
  <si>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</si>
  <si>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</si>
  <si>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</si>
  <si>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</si>
  <si>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</si>
  <si>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</si>
  <si>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</si>
  <si>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</si>
  <si>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</si>
  <si>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</si>
  <si>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</si>
  <si>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</si>
  <si>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</si>
  <si>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</si>
  <si>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</si>
  <si>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</si>
  <si>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</si>
  <si>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</si>
  <si>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</si>
  <si>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</si>
  <si>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</si>
  <si>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</si>
  <si>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</si>
  <si>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</si>
  <si>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</si>
  <si>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</si>
  <si>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</si>
  <si>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</si>
  <si>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</si>
  <si>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</si>
  <si>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</si>
  <si>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</si>
  <si>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</si>
  <si>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</si>
  <si>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</si>
  <si>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</si>
  <si>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</si>
  <si>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</si>
  <si>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</si>
  <si>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</si>
  <si>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</si>
  <si>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</si>
  <si>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</si>
  <si>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</si>
  <si>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</si>
  <si>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</si>
  <si>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</si>
  <si>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</si>
  <si>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</si>
  <si>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</si>
  <si>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</si>
  <si>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</si>
  <si>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</si>
  <si>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</si>
  <si>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</si>
  <si>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</si>
  <si>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</si>
  <si>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</si>
  <si>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</si>
  <si>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</si>
  <si>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</si>
  <si>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</si>
  <si>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</si>
  <si>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</si>
  <si>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</si>
  <si>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</si>
  <si>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</si>
  <si>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</si>
  <si>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</si>
  <si>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</si>
  <si>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</si>
  <si>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</si>
  <si>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</si>
  <si>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</si>
  <si>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</si>
  <si>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</si>
  <si>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</si>
  <si>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</si>
  <si>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</si>
  <si>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</si>
  <si>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</si>
  <si>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</si>
  <si>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</si>
  <si>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</si>
  <si>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</si>
  <si>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</si>
  <si>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</si>
  <si>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</si>
  <si>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</si>
  <si>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</si>
  <si>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</si>
  <si>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</si>
  <si>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</si>
  <si>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</si>
  <si>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</si>
  <si>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</si>
  <si>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</si>
  <si>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</si>
  <si>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</si>
  <si>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</si>
  <si>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</si>
  <si>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</si>
  <si>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</si>
  <si>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</si>
  <si>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</si>
  <si>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</si>
  <si>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</si>
  <si>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</si>
  <si>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</si>
  <si>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</si>
  <si>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</si>
  <si>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</si>
  <si>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</si>
  <si>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</si>
  <si>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</si>
  <si>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</si>
  <si>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</si>
  <si>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</si>
  <si>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</si>
  <si>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</si>
  <si>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</si>
  <si>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</si>
  <si>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</si>
  <si>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</si>
  <si>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</si>
  <si>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</si>
  <si>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</si>
  <si>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</si>
  <si>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</si>
  <si>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</si>
  <si>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</si>
  <si>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</si>
  <si>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</si>
  <si>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</si>
  <si>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</si>
  <si>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</si>
  <si>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</si>
  <si>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</si>
  <si>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</si>
  <si>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</si>
  <si>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</si>
  <si>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</si>
  <si>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</si>
  <si>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</si>
  <si>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</si>
  <si>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</si>
  <si>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</si>
  <si>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</si>
  <si>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</si>
  <si>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</si>
  <si>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</si>
  <si>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</si>
  <si>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</si>
  <si>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</si>
  <si>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</si>
  <si>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</si>
  <si>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</si>
  <si>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</si>
  <si>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</si>
  <si>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</si>
  <si>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</si>
  <si>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</si>
  <si>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</si>
  <si>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</si>
  <si>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</si>
  <si>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</si>
  <si>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</si>
  <si>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</si>
  <si>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</si>
  <si>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</si>
  <si>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</si>
  <si>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</si>
  <si>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</si>
  <si>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</si>
  <si>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</si>
  <si>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</si>
  <si>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</si>
  <si>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</si>
  <si>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</si>
  <si>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</si>
  <si>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</si>
  <si>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</si>
  <si>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</si>
  <si>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</si>
  <si>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</si>
  <si>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</si>
  <si>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</si>
  <si>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</si>
  <si>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</si>
  <si>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</si>
  <si>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</si>
  <si>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</si>
  <si>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</si>
  <si>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</si>
  <si>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</si>
  <si>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</si>
  <si>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</si>
  <si>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</si>
  <si>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</si>
  <si>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</si>
  <si>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</si>
  <si>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</si>
  <si>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</si>
  <si>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</si>
  <si>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</si>
  <si>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</si>
  <si>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</si>
  <si>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</si>
  <si>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</si>
  <si>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</si>
  <si>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</si>
  <si>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</si>
  <si>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</si>
  <si>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</si>
  <si>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</si>
  <si>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</si>
  <si>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</si>
  <si>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</si>
  <si>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</si>
  <si>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</si>
  <si>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</si>
  <si>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</si>
  <si>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</si>
  <si>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</si>
  <si>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</si>
  <si>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</si>
  <si>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</si>
  <si>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</si>
  <si>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</si>
  <si>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</si>
  <si>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</si>
  <si>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</si>
  <si>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</si>
  <si>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</si>
  <si>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</si>
  <si>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</si>
  <si>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</si>
  <si>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</si>
  <si>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</si>
  <si>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</si>
  <si>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</si>
  <si>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</si>
  <si>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</si>
  <si>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</si>
  <si>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</si>
  <si>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</si>
  <si>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</si>
  <si>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</si>
  <si>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</si>
  <si>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</si>
  <si>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</si>
  <si>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</si>
  <si>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</si>
  <si>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</si>
  <si>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</si>
  <si>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</si>
  <si>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</si>
  <si>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</si>
  <si>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</si>
  <si>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</si>
  <si>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</si>
  <si>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</si>
  <si>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</si>
  <si>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</si>
  <si>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</si>
  <si>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</si>
  <si>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</si>
  <si>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</si>
  <si>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</si>
  <si>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</si>
  <si>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</si>
  <si>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</si>
  <si>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</si>
  <si>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</si>
  <si>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</si>
  <si>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</si>
  <si>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</si>
  <si>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</si>
  <si>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</si>
  <si>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</si>
  <si>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</si>
  <si>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</si>
  <si>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</si>
  <si>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</si>
  <si>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</si>
  <si>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</si>
  <si>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</si>
  <si>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</si>
  <si>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</si>
  <si>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</si>
  <si>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</si>
  <si>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</si>
  <si>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</si>
  <si>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</si>
  <si>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</si>
  <si>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</si>
  <si>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</si>
  <si>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</si>
  <si>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</si>
  <si>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</si>
  <si>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</si>
  <si>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</si>
  <si>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</si>
  <si>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</si>
  <si>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</si>
  <si>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</si>
  <si>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</si>
  <si>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</si>
  <si>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</si>
  <si>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</si>
  <si>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</si>
  <si>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</si>
  <si>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</si>
  <si>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</si>
  <si>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</si>
  <si>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</si>
  <si>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</si>
  <si>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</si>
  <si>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</si>
  <si>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</si>
  <si>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</si>
  <si>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</si>
  <si>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</si>
  <si>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</si>
  <si>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</si>
  <si>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</si>
  <si>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</si>
  <si>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</si>
  <si>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</si>
  <si>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</si>
  <si>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</si>
  <si>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</si>
  <si>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</si>
  <si>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</si>
  <si>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</si>
  <si>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</si>
  <si>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</si>
  <si>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</si>
  <si>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</si>
  <si>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</si>
  <si>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</si>
  <si>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</si>
  <si>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</si>
  <si>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</si>
  <si>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</si>
  <si>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</si>
  <si>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</si>
  <si>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</si>
  <si>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</si>
  <si>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</si>
  <si>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</si>
  <si>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</si>
  <si>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</si>
  <si>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</si>
  <si>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</si>
  <si>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</si>
  <si>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</si>
  <si>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</si>
  <si>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</si>
  <si>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</si>
  <si>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</si>
  <si>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</si>
  <si>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</si>
  <si>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</si>
  <si>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</si>
  <si>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</si>
  <si>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</si>
  <si>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</si>
  <si>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</si>
  <si>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</si>
  <si>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</si>
  <si>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</si>
  <si>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</si>
  <si>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</si>
  <si>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</si>
  <si>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</si>
  <si>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</si>
  <si>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</si>
  <si>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</si>
  <si>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</si>
  <si>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</si>
  <si>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</si>
  <si>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</si>
  <si>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</si>
  <si>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</si>
  <si>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</si>
  <si>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</si>
  <si>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</si>
  <si>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</si>
  <si>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</si>
  <si>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</si>
  <si>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</si>
  <si>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</si>
  <si>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</si>
  <si>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</si>
  <si>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</si>
  <si>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</si>
  <si>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</si>
  <si>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</si>
  <si>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</si>
  <si>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</si>
  <si>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</si>
  <si>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</si>
  <si>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</si>
  <si>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</si>
  <si>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</si>
  <si>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</si>
  <si>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</si>
  <si>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</si>
  <si>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</si>
  <si>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</si>
  <si>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</si>
  <si>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</si>
  <si>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</si>
  <si>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</si>
  <si>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</si>
  <si>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</si>
  <si>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</si>
  <si>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</si>
  <si>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</si>
  <si>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</si>
  <si>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</si>
  <si>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</si>
  <si>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</si>
  <si>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</si>
  <si>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</si>
  <si>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</si>
  <si>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</si>
  <si>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</si>
  <si>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</si>
  <si>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</si>
  <si>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</si>
  <si>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</si>
  <si>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</si>
  <si>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</si>
  <si>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</si>
  <si>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</si>
  <si>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</si>
  <si>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</si>
  <si>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</si>
  <si>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</si>
  <si>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</si>
  <si>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</si>
  <si>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</si>
  <si>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</si>
  <si>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</si>
  <si>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</si>
  <si>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</si>
  <si>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</si>
  <si>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</si>
  <si>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</si>
  <si>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</si>
  <si>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</si>
  <si>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</si>
  <si>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</si>
  <si>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</si>
  <si>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</si>
  <si>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</si>
  <si>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</si>
  <si>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</si>
  <si>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</si>
  <si>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</si>
  <si>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</si>
  <si>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</si>
  <si>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</si>
  <si>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</si>
  <si>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</si>
  <si>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</si>
  <si>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</si>
  <si>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</si>
  <si>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</si>
  <si>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</si>
  <si>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</si>
  <si>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</si>
  <si>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</si>
  <si>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</si>
  <si>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</si>
  <si>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</si>
  <si>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</si>
  <si>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</si>
  <si>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</si>
  <si>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</si>
  <si>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</si>
  <si>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</si>
  <si>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</si>
  <si>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</si>
  <si>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</si>
  <si>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</si>
  <si>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</si>
  <si>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</si>
  <si>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</si>
  <si>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</si>
  <si>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</si>
  <si>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</si>
  <si>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</si>
  <si>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</si>
  <si>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</si>
  <si>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</si>
  <si>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</si>
  <si>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</si>
  <si>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</si>
  <si>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</si>
  <si>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</si>
  <si>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</si>
  <si>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</si>
  <si>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</si>
  <si>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</si>
  <si>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</si>
  <si>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</si>
  <si>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</si>
  <si>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</si>
  <si>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</si>
  <si>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</si>
  <si>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</si>
  <si>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</si>
  <si>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</si>
  <si>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</si>
  <si>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</si>
  <si>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</si>
  <si>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</si>
  <si>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</si>
  <si>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</si>
  <si>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</si>
  <si>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</si>
  <si>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</si>
  <si>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</si>
  <si>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</si>
  <si>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</si>
  <si>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</si>
  <si>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</si>
  <si>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</si>
  <si>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</si>
  <si>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</si>
  <si>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</si>
  <si>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</si>
  <si>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</si>
  <si>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</si>
  <si>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</si>
  <si>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</si>
  <si>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</si>
  <si>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</si>
  <si>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</si>
  <si>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</si>
  <si>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</si>
  <si>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</si>
  <si>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</si>
  <si>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</si>
  <si>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</si>
  <si>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</si>
  <si>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</si>
  <si>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</si>
  <si>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</si>
  <si>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</si>
  <si>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</si>
  <si>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</si>
  <si>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</si>
  <si>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</si>
  <si>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</si>
  <si>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</si>
  <si>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</si>
  <si>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</si>
  <si>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</si>
  <si>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</si>
  <si>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</si>
  <si>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</si>
  <si>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</si>
  <si>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</si>
  <si>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</si>
  <si>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</si>
  <si>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</si>
  <si>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</si>
  <si>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</si>
  <si>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</si>
  <si>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</si>
  <si>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</si>
  <si>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</si>
  <si>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</si>
  <si>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</si>
  <si>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</si>
  <si>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</si>
  <si>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</si>
  <si>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</si>
  <si>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</si>
  <si>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</si>
  <si>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</si>
  <si>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</si>
  <si>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</si>
  <si>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</si>
  <si>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</si>
  <si>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</si>
  <si>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</si>
  <si>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</si>
  <si>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</si>
  <si>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</si>
  <si>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</si>
  <si>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</si>
  <si>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</si>
  <si>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</si>
  <si>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</si>
  <si>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</si>
  <si>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</si>
  <si>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</si>
  <si>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</si>
  <si>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</si>
  <si>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</si>
  <si>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</si>
  <si>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</si>
  <si>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</si>
  <si>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</si>
  <si>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</si>
  <si>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</si>
  <si>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</si>
  <si>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</si>
  <si>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</si>
  <si>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</si>
  <si>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</si>
  <si>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</si>
  <si>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</si>
  <si>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</si>
  <si>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</si>
  <si>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</si>
  <si>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</si>
  <si>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</si>
  <si>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</si>
  <si>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</si>
  <si>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</si>
  <si>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</si>
  <si>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</si>
  <si>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</si>
  <si>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</si>
  <si>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</si>
  <si>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</si>
  <si>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</si>
  <si>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</si>
  <si>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</si>
  <si>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</si>
  <si>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</si>
  <si>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</si>
  <si>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</si>
  <si>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</si>
  <si>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</si>
  <si>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</si>
  <si>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</si>
  <si>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</si>
  <si>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</si>
  <si>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</si>
  <si>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</si>
  <si>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</si>
  <si>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</si>
  <si>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</si>
  <si>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</si>
  <si>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</si>
  <si>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</si>
  <si>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</si>
  <si>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</si>
  <si>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</si>
  <si>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</si>
  <si>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</si>
  <si>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</si>
  <si>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</si>
  <si>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</si>
  <si>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</si>
  <si>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</si>
  <si>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</si>
  <si>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</si>
  <si>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</si>
  <si>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</si>
  <si>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</si>
  <si>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</si>
  <si>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</si>
  <si>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</si>
  <si>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</si>
  <si>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</si>
  <si>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</si>
  <si>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</si>
  <si>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</si>
  <si>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</si>
  <si>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</si>
  <si>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</si>
  <si>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</si>
  <si>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</si>
  <si>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</si>
  <si>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</si>
  <si>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</si>
  <si>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</si>
  <si>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</si>
  <si>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</si>
  <si>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</si>
  <si>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</si>
  <si>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</si>
  <si>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</si>
  <si>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</si>
  <si>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</si>
  <si>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</si>
  <si>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</si>
  <si>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</si>
  <si>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</si>
  <si>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</si>
  <si>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</si>
  <si>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</si>
  <si>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</si>
  <si>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</si>
  <si>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</si>
  <si>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</si>
  <si>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</si>
  <si>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</si>
  <si>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</si>
  <si>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</si>
  <si>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</si>
  <si>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</si>
  <si>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</si>
  <si>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</si>
  <si>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</si>
  <si>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</si>
  <si>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</si>
  <si>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</si>
  <si>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</si>
  <si>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</si>
  <si>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</si>
  <si>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</si>
  <si>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</si>
  <si>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</si>
  <si>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</si>
  <si>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</si>
  <si>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</si>
  <si>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</si>
  <si>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</si>
  <si>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</si>
  <si>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</si>
  <si>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</si>
  <si>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</si>
  <si>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</si>
  <si>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</si>
  <si>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</si>
  <si>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</si>
  <si>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</si>
  <si>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</si>
  <si>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</si>
  <si>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</si>
  <si>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</si>
  <si>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</si>
  <si>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</si>
  <si>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</si>
  <si>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</si>
  <si>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</si>
  <si>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</si>
  <si>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</si>
  <si>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</si>
  <si>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</si>
  <si>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</si>
  <si>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</si>
  <si>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</si>
  <si>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</si>
  <si>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</si>
  <si>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</si>
  <si>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</si>
  <si>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</si>
  <si>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</si>
  <si>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</si>
  <si>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</si>
  <si>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</si>
  <si>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</si>
  <si>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</si>
  <si>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</si>
  <si>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</si>
  <si>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</si>
  <si>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</si>
  <si>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</si>
  <si>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</si>
  <si>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</si>
  <si>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</si>
  <si>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</si>
  <si>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</si>
  <si>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</si>
  <si>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</si>
  <si>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</si>
  <si>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</si>
  <si>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</si>
  <si>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</si>
  <si>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</si>
  <si>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</si>
  <si>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</si>
  <si>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</si>
  <si>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</si>
  <si>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</si>
  <si>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</si>
  <si>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</si>
  <si>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</si>
  <si>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</si>
  <si>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</si>
  <si>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</si>
  <si>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</si>
  <si>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</si>
  <si>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</si>
  <si>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</si>
  <si>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</si>
  <si>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</si>
  <si>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</si>
  <si>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</si>
  <si>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</si>
  <si>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</si>
  <si>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</si>
  <si>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</si>
  <si>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</si>
  <si>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</si>
  <si>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</si>
  <si>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</si>
  <si>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</si>
  <si>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</si>
  <si>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</si>
  <si>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</si>
  <si>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</si>
  <si>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</si>
  <si>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</si>
  <si>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</si>
  <si>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</si>
  <si>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</si>
  <si>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</si>
  <si>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</si>
  <si>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</si>
  <si>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</si>
  <si>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</si>
  <si>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</si>
  <si>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</si>
  <si>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</si>
  <si>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</si>
  <si>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</si>
  <si>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</si>
  <si>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</si>
  <si>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</si>
  <si>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</si>
  <si>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</si>
  <si>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</si>
  <si>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</si>
  <si>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</si>
  <si>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</si>
  <si>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</si>
  <si>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</si>
  <si>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</si>
  <si>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</si>
  <si>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</si>
  <si>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</si>
  <si>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</si>
  <si>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</si>
  <si>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</si>
  <si>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</si>
  <si>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</si>
  <si>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</si>
  <si>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</si>
  <si>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</si>
  <si>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</si>
  <si>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</si>
  <si>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</si>
  <si>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</si>
  <si>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</si>
  <si>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</si>
  <si>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</si>
  <si>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</si>
  <si>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</si>
  <si>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</si>
  <si>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</si>
  <si>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</si>
  <si>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</si>
  <si>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</si>
  <si>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</si>
  <si>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</si>
  <si>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</si>
  <si>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</si>
  <si>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</si>
  <si>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</si>
  <si>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</si>
  <si>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</si>
  <si>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</si>
  <si>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</si>
  <si>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</si>
  <si>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</si>
  <si>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</si>
  <si>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</si>
  <si>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</si>
  <si>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</si>
  <si>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</si>
  <si>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</si>
  <si>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</si>
  <si>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</si>
  <si>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</si>
  <si>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</si>
  <si>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</si>
  <si>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</si>
  <si>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</si>
  <si>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</si>
  <si>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</si>
  <si>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</si>
  <si>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</si>
  <si>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</si>
  <si>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</si>
  <si>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</si>
  <si>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</si>
  <si>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</si>
  <si>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</si>
  <si>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</si>
  <si>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</si>
  <si>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</si>
  <si>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</si>
  <si>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</si>
  <si>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</si>
  <si>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</si>
  <si>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</si>
  <si>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</si>
  <si>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</si>
  <si>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</si>
  <si>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</si>
  <si>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</si>
  <si>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</si>
  <si>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</si>
  <si>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</si>
  <si>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</si>
  <si>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</si>
  <si>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</si>
  <si>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</si>
  <si>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</si>
  <si>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</si>
  <si>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</si>
  <si>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</si>
  <si>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</si>
  <si>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</si>
  <si>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</si>
  <si>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</si>
  <si>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</si>
  <si>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</si>
  <si>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</si>
  <si>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</si>
  <si>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</si>
  <si>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</si>
  <si>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</si>
  <si>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</si>
  <si>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</si>
  <si>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</si>
  <si>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</si>
  <si>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</si>
  <si>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</si>
  <si>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</si>
  <si>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</si>
  <si>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</si>
  <si>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</si>
  <si>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</si>
  <si>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</si>
  <si>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</si>
  <si>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</si>
  <si>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</si>
  <si>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</si>
  <si>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</si>
  <si>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</si>
  <si>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</si>
  <si>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</si>
  <si>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</si>
  <si>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</si>
  <si>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</si>
  <si>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</si>
  <si>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</si>
  <si>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</si>
  <si>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</si>
  <si>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</si>
  <si>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</si>
  <si>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</si>
  <si>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</si>
  <si>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</si>
  <si>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</si>
  <si>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</si>
  <si>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</si>
  <si>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</si>
  <si>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</si>
  <si>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</si>
  <si>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</si>
  <si>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</si>
  <si>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</si>
  <si>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</si>
  <si>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</si>
  <si>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</si>
  <si>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</si>
  <si>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</si>
  <si>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</si>
  <si>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</si>
  <si>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</si>
  <si>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</si>
  <si>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</si>
  <si>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</si>
  <si>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</si>
  <si>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</si>
  <si>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</si>
  <si>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</si>
  <si>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</si>
  <si>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</si>
  <si>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</si>
  <si>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</si>
  <si>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</si>
  <si>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</si>
  <si>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</si>
  <si>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</si>
  <si>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</si>
  <si>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</si>
  <si>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</si>
  <si>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</si>
  <si>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</si>
  <si>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</si>
  <si>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</si>
  <si>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</si>
  <si>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</si>
  <si>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</si>
  <si>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</si>
  <si>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</si>
  <si>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</si>
  <si>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</si>
  <si>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</si>
  <si>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</si>
  <si>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</si>
  <si>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</si>
  <si>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</si>
  <si>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</si>
  <si>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</si>
  <si>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</si>
  <si>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</si>
  <si>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</si>
  <si>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</si>
  <si>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</si>
  <si>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</si>
  <si>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</si>
  <si>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</si>
  <si>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</si>
  <si>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</si>
  <si>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</si>
  <si>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</si>
  <si>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</si>
  <si>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</si>
  <si>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</si>
  <si>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</si>
  <si>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</si>
  <si>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</si>
  <si>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</si>
  <si>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</si>
  <si>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</si>
  <si>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</si>
  <si>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</si>
  <si>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</si>
  <si>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</si>
  <si>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</si>
  <si>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</si>
  <si>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</si>
  <si>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</si>
  <si>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</si>
  <si>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</si>
  <si>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</si>
  <si>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</si>
  <si>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</si>
  <si>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</si>
  <si>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</si>
  <si>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</si>
  <si>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</si>
  <si>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</si>
  <si>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</si>
  <si>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</si>
  <si>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</si>
  <si>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</si>
  <si>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</si>
  <si>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</si>
  <si>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</si>
  <si>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</si>
  <si>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</si>
  <si>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</si>
  <si>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</si>
  <si>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</si>
  <si>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</si>
  <si>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</si>
  <si>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</si>
  <si>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</si>
  <si>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</si>
  <si>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</si>
  <si>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</si>
  <si>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</si>
  <si>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</si>
  <si>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</si>
  <si>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</si>
  <si>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</si>
  <si>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</si>
  <si>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</si>
  <si>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</si>
  <si>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</si>
  <si>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</si>
  <si>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</si>
  <si>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</si>
  <si>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</si>
  <si>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</si>
  <si>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</si>
  <si>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</si>
  <si>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</si>
  <si>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</si>
  <si>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</si>
  <si>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</si>
  <si>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</si>
  <si>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</si>
  <si>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</si>
  <si>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</si>
  <si>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</si>
  <si>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</si>
  <si>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</si>
  <si>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</si>
  <si>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</si>
  <si>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</si>
  <si>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</si>
  <si>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</si>
  <si>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</si>
  <si>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</si>
  <si>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</si>
  <si>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</si>
  <si>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</si>
  <si>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</si>
  <si>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</si>
  <si>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</si>
  <si>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</si>
  <si>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</si>
  <si>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</si>
  <si>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</si>
  <si>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</si>
  <si>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</si>
  <si>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</si>
  <si>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</si>
  <si>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</si>
  <si>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</si>
  <si>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</si>
  <si>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</si>
  <si>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</si>
  <si>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</si>
  <si>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</si>
  <si>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</si>
  <si>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</si>
  <si>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</si>
  <si>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</si>
  <si>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</si>
  <si>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</si>
  <si>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</si>
  <si>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</si>
  <si>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</si>
  <si>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</si>
  <si>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</si>
  <si>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</si>
  <si>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</si>
  <si>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</si>
  <si>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</si>
  <si>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</si>
  <si>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</si>
  <si>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</si>
  <si>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</si>
  <si>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</si>
  <si>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</si>
  <si>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</si>
  <si>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</si>
  <si>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</si>
  <si>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</si>
  <si>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</si>
  <si>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</si>
  <si>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</si>
  <si>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</si>
  <si>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</si>
  <si>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</si>
  <si>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</si>
  <si>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</si>
  <si>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</si>
  <si>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</si>
  <si>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</si>
  <si>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</si>
  <si>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</si>
  <si>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</si>
  <si>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</si>
  <si>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</si>
  <si>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</si>
  <si>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</si>
  <si>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</si>
  <si>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</si>
  <si>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</si>
  <si>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</si>
  <si>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</si>
  <si>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</si>
  <si>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</si>
  <si>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</si>
  <si>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</si>
  <si>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</si>
  <si>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</si>
  <si>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</si>
  <si>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</si>
  <si>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</si>
  <si>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</si>
  <si>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</si>
  <si>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</si>
  <si>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</si>
  <si>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</si>
  <si>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</si>
  <si>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</si>
  <si>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</si>
  <si>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</si>
  <si>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</si>
  <si>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</si>
  <si>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</si>
  <si>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</si>
  <si>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</si>
  <si>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</si>
  <si>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</si>
  <si>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</si>
  <si>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</si>
  <si>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</si>
  <si>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</si>
  <si>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</si>
  <si>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</si>
  <si>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</si>
  <si>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</si>
  <si>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</si>
  <si>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</si>
  <si>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</si>
  <si>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</si>
  <si>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</si>
  <si>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</si>
  <si>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</si>
  <si>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</si>
  <si>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</si>
  <si>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</si>
  <si>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</si>
  <si>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</si>
  <si>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</si>
  <si>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</si>
  <si>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</si>
  <si>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</si>
  <si>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</si>
  <si>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</si>
  <si>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</si>
  <si>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</si>
  <si>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</si>
  <si>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</si>
  <si>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</si>
  <si>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</si>
  <si>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</si>
  <si>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</si>
  <si>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</si>
  <si>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</si>
  <si>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</si>
  <si>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</si>
  <si>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</si>
  <si>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</si>
  <si>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</si>
  <si>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</si>
  <si>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</si>
  <si>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</si>
  <si>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</si>
  <si>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</si>
  <si>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</si>
  <si>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</si>
  <si>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</si>
  <si>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</si>
  <si>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</si>
  <si>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</si>
  <si>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</si>
  <si>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</si>
  <si>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</si>
  <si>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</si>
  <si>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</si>
  <si>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</si>
  <si>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</si>
  <si>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</si>
  <si>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</si>
  <si>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</si>
  <si>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</si>
  <si>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</si>
  <si>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</si>
  <si>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</si>
  <si>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</si>
  <si>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</si>
  <si>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</si>
  <si>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</si>
  <si>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</si>
  <si>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</si>
  <si>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</si>
  <si>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</si>
  <si>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</si>
  <si>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</si>
  <si>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</si>
  <si>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</si>
  <si>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</si>
  <si>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</si>
  <si>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</si>
  <si>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</si>
  <si>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</si>
  <si>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</si>
  <si>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</si>
  <si>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</si>
  <si>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</si>
  <si>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</si>
  <si>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</si>
  <si>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</si>
  <si>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</si>
  <si>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</si>
  <si>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</si>
  <si>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</si>
  <si>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</si>
  <si>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</si>
  <si>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</si>
  <si>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</si>
  <si>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</si>
  <si>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</si>
  <si>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</si>
  <si>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</si>
  <si>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</si>
  <si>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</si>
  <si>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</si>
  <si>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</si>
  <si>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</si>
  <si>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</si>
  <si>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</si>
  <si>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</si>
  <si>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</si>
  <si>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</si>
  <si>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</si>
  <si>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</si>
  <si>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</si>
  <si>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</si>
  <si>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</si>
  <si>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</si>
  <si>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</si>
  <si>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</si>
  <si>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</si>
  <si>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</si>
  <si>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</si>
  <si>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</si>
  <si>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</si>
  <si>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</si>
  <si>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</si>
  <si>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</si>
  <si>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</si>
  <si>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</si>
  <si>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</si>
  <si>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</si>
  <si>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</si>
  <si>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</si>
  <si>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</si>
  <si>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</si>
  <si>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</si>
  <si>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</si>
  <si>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</si>
  <si>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</si>
  <si>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</si>
  <si>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</si>
  <si>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</si>
  <si>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</si>
  <si>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</si>
  <si>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</si>
  <si>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</si>
  <si>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</si>
  <si>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</si>
  <si>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</si>
  <si>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</si>
  <si>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</si>
  <si>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</si>
  <si>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</si>
  <si>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</si>
  <si>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</si>
  <si>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</si>
  <si>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</si>
  <si>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</si>
  <si>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</si>
  <si>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</si>
  <si>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</si>
  <si>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</si>
  <si>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</si>
  <si>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</si>
  <si>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</si>
  <si>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</si>
  <si>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</si>
  <si>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</si>
  <si>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</si>
  <si>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</si>
  <si>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</si>
  <si>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</si>
  <si>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</si>
  <si>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</si>
  <si>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</si>
  <si>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</si>
  <si>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</si>
  <si>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</si>
  <si>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</si>
  <si>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</si>
  <si>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</si>
  <si>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</si>
  <si>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</si>
  <si>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</si>
  <si>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</si>
  <si>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</si>
  <si>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</si>
  <si>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</si>
  <si>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</si>
  <si>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</si>
  <si>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</si>
  <si>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</si>
  <si>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</si>
  <si>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</si>
  <si>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</si>
  <si>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</si>
  <si>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</si>
  <si>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</si>
  <si>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</si>
  <si>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</si>
  <si>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</si>
  <si>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</si>
  <si>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</si>
  <si>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</si>
  <si>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</si>
  <si>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</si>
  <si>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</si>
  <si>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</si>
  <si>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</si>
  <si>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</si>
  <si>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</si>
  <si>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</si>
  <si>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</si>
  <si>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</si>
  <si>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</si>
  <si>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</si>
  <si>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</si>
  <si>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</si>
  <si>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</si>
  <si>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</si>
  <si>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</si>
  <si>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</si>
  <si>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</si>
  <si>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</si>
  <si>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</si>
  <si>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</si>
  <si>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</si>
  <si>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</si>
  <si>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</si>
  <si>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</si>
  <si>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</si>
  <si>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</si>
  <si>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</si>
  <si>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</si>
  <si>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</si>
  <si>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</si>
  <si>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</si>
  <si>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</si>
  <si>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</si>
  <si>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</si>
  <si>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</si>
  <si>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</si>
  <si>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</si>
  <si>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</si>
  <si>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</si>
  <si>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</si>
  <si>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</si>
  <si>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</si>
  <si>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</si>
  <si>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</si>
  <si>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</si>
  <si>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</si>
  <si>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</si>
  <si>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</si>
  <si>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</si>
  <si>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</si>
  <si>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</si>
  <si>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</si>
  <si>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</si>
  <si>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</si>
  <si>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</si>
  <si>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</si>
  <si>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</si>
  <si>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</si>
  <si>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</si>
  <si>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</si>
  <si>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</si>
  <si>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</si>
  <si>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</si>
  <si>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</si>
  <si>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</si>
  <si>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</si>
  <si>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</si>
  <si>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</si>
  <si>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</si>
  <si>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</si>
  <si>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</si>
  <si>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</si>
  <si>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</si>
  <si>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</si>
  <si>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</si>
  <si>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</si>
  <si>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</si>
  <si>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</si>
  <si>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</si>
  <si>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</si>
  <si>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</si>
  <si>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</si>
  <si>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</si>
  <si>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</si>
  <si>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</si>
  <si>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</si>
  <si>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</si>
  <si>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</si>
  <si>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</si>
  <si>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</si>
  <si>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</si>
  <si>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</si>
  <si>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</si>
  <si>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</si>
  <si>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</si>
  <si>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</si>
  <si>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</si>
  <si>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</si>
  <si>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</si>
  <si>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</si>
  <si>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</si>
  <si>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</si>
  <si>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</si>
  <si>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</si>
  <si>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</si>
  <si>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</si>
  <si>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</si>
  <si>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</si>
  <si>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</si>
  <si>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</si>
  <si>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</si>
  <si>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</si>
  <si>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</si>
  <si>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</si>
  <si>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</si>
  <si>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</si>
  <si>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</si>
  <si>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</si>
  <si>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</si>
  <si>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</si>
  <si>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</si>
  <si>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</si>
  <si>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</si>
  <si>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</si>
  <si>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</si>
  <si>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</si>
  <si>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</si>
  <si>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</si>
  <si>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</si>
  <si>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</si>
  <si>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</si>
  <si>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</si>
  <si>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</si>
  <si>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</si>
  <si>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</si>
  <si>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</si>
  <si>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</si>
  <si>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</si>
  <si>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</si>
  <si>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</si>
  <si>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</si>
  <si>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</si>
  <si>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</si>
  <si>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</si>
  <si>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</si>
  <si>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</si>
  <si>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</si>
  <si>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</si>
  <si>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</si>
  <si>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</si>
  <si>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</si>
  <si>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</si>
  <si>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</si>
  <si>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</si>
  <si>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</si>
  <si>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</si>
  <si>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</si>
  <si>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</si>
  <si>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</si>
  <si>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</si>
  <si>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</si>
  <si>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</si>
  <si>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</si>
  <si>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</si>
  <si>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</si>
  <si>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</si>
  <si>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</si>
  <si>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</si>
  <si>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</si>
  <si>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</si>
  <si>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</si>
  <si>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</si>
  <si>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</si>
  <si>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</si>
  <si>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</si>
  <si>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</si>
  <si>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</si>
  <si>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</si>
  <si>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</si>
  <si>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</si>
  <si>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</si>
  <si>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</si>
  <si>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</si>
  <si>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</si>
  <si>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</si>
  <si>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</si>
  <si>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</si>
  <si>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</si>
  <si>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</si>
  <si>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</si>
  <si>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</si>
  <si>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</si>
  <si>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</si>
  <si>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</si>
  <si>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</si>
  <si>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</si>
  <si>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</si>
  <si>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</si>
  <si>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</si>
  <si>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</si>
  <si>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</si>
  <si>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</si>
  <si>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</si>
  <si>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</si>
  <si>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</si>
  <si>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</si>
  <si>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</si>
  <si>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</si>
  <si>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</si>
  <si>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</si>
  <si>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</si>
  <si>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</si>
  <si>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</si>
  <si>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</si>
  <si>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</si>
  <si>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</si>
  <si>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</si>
  <si>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</si>
  <si>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</si>
  <si>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</si>
  <si>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</si>
  <si>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</si>
  <si>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</si>
  <si>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</si>
  <si>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</si>
  <si>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</si>
  <si>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</si>
  <si>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</si>
  <si>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</si>
  <si>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</si>
  <si>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</si>
  <si>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</si>
  <si>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</si>
  <si>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</si>
  <si>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</si>
  <si>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</si>
  <si>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</si>
  <si>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</si>
  <si>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</si>
  <si>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</si>
  <si>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</si>
  <si>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</si>
  <si>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</si>
  <si>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</si>
  <si>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</si>
  <si>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</si>
  <si>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</si>
  <si>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</si>
  <si>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</si>
  <si>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</si>
  <si>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</si>
  <si>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</si>
  <si>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</si>
  <si>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</si>
  <si>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</si>
  <si>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</si>
  <si>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</si>
  <si>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</si>
  <si>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</si>
  <si>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</si>
  <si>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</si>
  <si>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</si>
  <si>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</si>
  <si>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</si>
  <si>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</si>
  <si>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</si>
  <si>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</si>
  <si>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</si>
  <si>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</si>
  <si>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</si>
  <si>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</si>
  <si>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</si>
  <si>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</si>
  <si>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</si>
  <si>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</si>
  <si>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</si>
  <si>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</si>
  <si>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</si>
  <si>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</si>
  <si>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</si>
  <si>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</si>
  <si>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</si>
  <si>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</si>
  <si>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</si>
  <si>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</si>
  <si>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</si>
  <si>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</si>
  <si>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</si>
  <si>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</si>
  <si>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</si>
  <si>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</si>
  <si>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</si>
  <si>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</si>
  <si>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</si>
  <si>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</si>
  <si>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</si>
  <si>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</si>
  <si>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</si>
  <si>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</si>
  <si>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</si>
  <si>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</si>
  <si>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</si>
  <si>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</si>
  <si>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</si>
  <si>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</si>
  <si>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</si>
  <si>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</si>
  <si>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</si>
  <si>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</si>
  <si>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</si>
  <si>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</si>
  <si>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</si>
  <si>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</si>
  <si>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</si>
  <si>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</si>
  <si>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</si>
  <si>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</si>
  <si>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</si>
  <si>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</si>
  <si>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</si>
  <si>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</si>
  <si>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</si>
  <si>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</si>
  <si>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</si>
  <si>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</si>
  <si>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</si>
  <si>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</si>
  <si>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</si>
  <si>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</si>
  <si>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</si>
  <si>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</si>
  <si>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</si>
  <si>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</si>
  <si>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</si>
  <si>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</si>
  <si>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</si>
  <si>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</si>
  <si>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</si>
  <si>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</si>
  <si>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</si>
  <si>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</si>
  <si>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</si>
  <si>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</si>
  <si>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</si>
  <si>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</si>
  <si>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</si>
  <si>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</si>
  <si>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</si>
  <si>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</si>
  <si>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</si>
  <si>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</si>
  <si>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</si>
  <si>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</si>
  <si>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</si>
  <si>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</si>
  <si>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</si>
  <si>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</si>
  <si>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</si>
  <si>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</si>
  <si>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</si>
  <si>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</si>
  <si>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</si>
  <si>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</si>
  <si>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</si>
  <si>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</si>
  <si>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polyclinic#24Apr</t>
  </si>
  <si>
    <t>RMG#HSBC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</si>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</sst>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2701</v>
      </c>
      <c r="E25" t="s">
        <v>2702</v>
      </c>
      <c r="F25" t="s">
        <v>2703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2766</v>
      </c>
      <c r="E28" s="712" t="s">
        <v>2766</v>
      </c>
      <c r="F28" s="712" t="s">
        <v>2766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2733</v>
      </c>
      <c r="C2" s="683" t="s">
        <v>311</v>
      </c>
      <c r="D2" s="684" t="s">
        <v>2737</v>
      </c>
      <c r="E2" s="685" t="s">
        <v>2734</v>
      </c>
      <c r="F2" s="685" t="s">
        <v>2768</v>
      </c>
      <c r="G2" s="685" t="s">
        <v>2735</v>
      </c>
      <c r="H2" s="683" t="s">
        <v>460</v>
      </c>
      <c r="I2" s="682" t="s">
        <v>2732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2767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2767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2767</v>
      </c>
      <c r="G7" s="227">
        <f>SUM(B7:E7)</f>
        <v>112225.48</v>
      </c>
      <c r="H7" s="81">
        <v>44195</v>
      </c>
      <c r="I7" s="63" t="s">
        <v>2738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2767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2739</v>
      </c>
      <c r="D10" s="227"/>
      <c r="E10" s="227"/>
      <c r="F10" s="717"/>
      <c r="G10" s="227" t="s">
        <v>2740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2767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2767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2767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2767</v>
      </c>
      <c r="G15" s="227">
        <f t="shared" si="1"/>
        <v>108175.48</v>
      </c>
      <c r="H15" s="81">
        <v>44701</v>
      </c>
      <c r="I15" s="63" t="s">
        <v>2743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2767</v>
      </c>
      <c r="G16" s="227">
        <f t="shared" si="1"/>
        <v>109985.48</v>
      </c>
      <c r="H16" s="81">
        <v>44728</v>
      </c>
      <c r="I16" s="63" t="s">
        <v>2744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2767</v>
      </c>
      <c r="G17" s="227">
        <f t="shared" si="1"/>
        <v>105859.48</v>
      </c>
      <c r="H17" s="81">
        <v>44788</v>
      </c>
      <c r="I17" s="63" t="s">
        <v>2736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2767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2767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2767</v>
      </c>
      <c r="G20" s="227">
        <f>SUM(B20:E20)</f>
        <v>98359.48</v>
      </c>
      <c r="H20" s="81">
        <v>44910</v>
      </c>
      <c r="I20" s="63" t="s">
        <v>2736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2767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2" t="s">
        <v>1897</v>
      </c>
      <c r="D3" s="832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3" t="s">
        <v>2080</v>
      </c>
      <c r="C2" s="833"/>
      <c r="D2" s="834" t="s">
        <v>1875</v>
      </c>
      <c r="E2" s="834"/>
      <c r="F2" s="471"/>
      <c r="G2" s="471"/>
      <c r="H2" s="378"/>
      <c r="I2" s="837" t="s">
        <v>2257</v>
      </c>
      <c r="J2" s="838"/>
      <c r="K2" s="838"/>
      <c r="L2" s="838"/>
      <c r="M2" s="838"/>
      <c r="N2" s="838"/>
      <c r="O2" s="839"/>
      <c r="P2" s="438"/>
      <c r="Q2" s="840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5" t="s">
        <v>2283</v>
      </c>
      <c r="G3" s="846"/>
      <c r="H3" s="378"/>
      <c r="I3" s="433"/>
      <c r="J3" s="472"/>
      <c r="K3" s="842" t="s">
        <v>2425</v>
      </c>
      <c r="L3" s="843"/>
      <c r="M3" s="844"/>
      <c r="N3" s="476"/>
      <c r="O3" s="430"/>
      <c r="P3" s="470"/>
      <c r="Q3" s="841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9" t="s">
        <v>124</v>
      </c>
      <c r="C1" s="759"/>
      <c r="D1" s="763" t="s">
        <v>292</v>
      </c>
      <c r="E1" s="763"/>
      <c r="F1" s="763" t="s">
        <v>341</v>
      </c>
      <c r="G1" s="763"/>
      <c r="H1" s="760" t="s">
        <v>127</v>
      </c>
      <c r="I1" s="760"/>
      <c r="J1" s="761" t="s">
        <v>292</v>
      </c>
      <c r="K1" s="761"/>
      <c r="L1" s="762" t="s">
        <v>520</v>
      </c>
      <c r="M1" s="762"/>
      <c r="N1" s="760" t="s">
        <v>146</v>
      </c>
      <c r="O1" s="760"/>
      <c r="P1" s="761" t="s">
        <v>293</v>
      </c>
      <c r="Q1" s="761"/>
      <c r="R1" s="762" t="s">
        <v>522</v>
      </c>
      <c r="S1" s="762"/>
      <c r="T1" s="748" t="s">
        <v>193</v>
      </c>
      <c r="U1" s="748"/>
      <c r="V1" s="761" t="s">
        <v>292</v>
      </c>
      <c r="W1" s="761"/>
      <c r="X1" s="750" t="s">
        <v>524</v>
      </c>
      <c r="Y1" s="750"/>
      <c r="Z1" s="748" t="s">
        <v>241</v>
      </c>
      <c r="AA1" s="748"/>
      <c r="AB1" s="749" t="s">
        <v>292</v>
      </c>
      <c r="AC1" s="749"/>
      <c r="AD1" s="758" t="s">
        <v>524</v>
      </c>
      <c r="AE1" s="758"/>
      <c r="AF1" s="748" t="s">
        <v>367</v>
      </c>
      <c r="AG1" s="748"/>
      <c r="AH1" s="749" t="s">
        <v>292</v>
      </c>
      <c r="AI1" s="749"/>
      <c r="AJ1" s="750" t="s">
        <v>530</v>
      </c>
      <c r="AK1" s="750"/>
      <c r="AL1" s="748" t="s">
        <v>389</v>
      </c>
      <c r="AM1" s="748"/>
      <c r="AN1" s="756" t="s">
        <v>292</v>
      </c>
      <c r="AO1" s="756"/>
      <c r="AP1" s="754" t="s">
        <v>531</v>
      </c>
      <c r="AQ1" s="754"/>
      <c r="AR1" s="748" t="s">
        <v>416</v>
      </c>
      <c r="AS1" s="748"/>
      <c r="AV1" s="754" t="s">
        <v>285</v>
      </c>
      <c r="AW1" s="754"/>
      <c r="AX1" s="757" t="s">
        <v>998</v>
      </c>
      <c r="AY1" s="757"/>
      <c r="AZ1" s="757"/>
      <c r="BA1" s="208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19" t="s">
        <v>233</v>
      </c>
      <c r="Y4" s="123">
        <f>Y3-Y6</f>
        <v>4.9669099999591708</v>
      </c>
      <c r="Z4" s="751" t="s">
        <v>262</v>
      </c>
      <c r="AA4" s="751"/>
      <c r="AD4" s="154" t="s">
        <v>233</v>
      </c>
      <c r="AE4" s="154">
        <f>AE3-AE5</f>
        <v>-52.526899999851594</v>
      </c>
      <c r="AF4" s="751" t="s">
        <v>262</v>
      </c>
      <c r="AG4" s="751"/>
      <c r="AH4" s="143"/>
      <c r="AI4" s="143"/>
      <c r="AJ4" s="154" t="s">
        <v>233</v>
      </c>
      <c r="AK4" s="154">
        <f>AK3-AK5</f>
        <v>94.988909999992757</v>
      </c>
      <c r="AL4" s="751" t="s">
        <v>262</v>
      </c>
      <c r="AM4" s="751"/>
      <c r="AP4" s="170" t="s">
        <v>233</v>
      </c>
      <c r="AQ4" s="174">
        <f>AQ3-AQ5</f>
        <v>33.841989999942598</v>
      </c>
      <c r="AR4" s="751" t="s">
        <v>262</v>
      </c>
      <c r="AS4" s="751"/>
      <c r="AX4" s="751" t="s">
        <v>564</v>
      </c>
      <c r="AY4" s="751"/>
      <c r="BB4" s="751" t="s">
        <v>567</v>
      </c>
      <c r="BC4" s="75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1"/>
      <c r="AG5" s="751"/>
      <c r="AH5" s="143"/>
      <c r="AI5" s="143"/>
      <c r="AJ5" s="154" t="s">
        <v>352</v>
      </c>
      <c r="AK5" s="162">
        <f>SUM(AK11:AK59)</f>
        <v>30858.011000000002</v>
      </c>
      <c r="AL5" s="751"/>
      <c r="AM5" s="75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1"/>
      <c r="AS5" s="751"/>
      <c r="AX5" s="751"/>
      <c r="AY5" s="751"/>
      <c r="BB5" s="751"/>
      <c r="BC5" s="751"/>
      <c r="BD5" s="755" t="s">
        <v>999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4" t="s">
        <v>264</v>
      </c>
      <c r="W23" s="76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6"/>
      <c r="W24" s="76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2578</v>
      </c>
      <c r="E3" s="256"/>
      <c r="F3" s="256"/>
      <c r="G3" s="768" t="s">
        <v>2677</v>
      </c>
      <c r="H3" s="769"/>
      <c r="I3" s="593"/>
      <c r="J3" s="768" t="s">
        <v>2678</v>
      </c>
      <c r="K3" s="769"/>
      <c r="L3" s="299"/>
      <c r="M3" s="768">
        <v>43739</v>
      </c>
      <c r="N3" s="769"/>
      <c r="O3" s="768">
        <v>42401</v>
      </c>
      <c r="P3" s="769"/>
    </row>
    <row r="4" spans="2:16" x14ac:dyDescent="0.2">
      <c r="B4" s="63" t="s">
        <v>322</v>
      </c>
      <c r="C4" s="71" t="s">
        <v>2584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2584</v>
      </c>
      <c r="D5" s="71" t="s">
        <v>1037</v>
      </c>
      <c r="E5" s="63" t="s">
        <v>2585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2584</v>
      </c>
      <c r="D6" s="71" t="s">
        <v>1044</v>
      </c>
      <c r="E6" s="63" t="s">
        <v>2588</v>
      </c>
      <c r="F6" s="63" t="s">
        <v>1183</v>
      </c>
      <c r="G6" s="597" t="s">
        <v>2712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2587</v>
      </c>
      <c r="F7" s="63" t="s">
        <v>1183</v>
      </c>
      <c r="G7" s="597"/>
      <c r="H7" s="227" t="s">
        <v>2711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2641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2589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2590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2569</v>
      </c>
      <c r="F11" s="63" t="s">
        <v>2573</v>
      </c>
      <c r="G11" s="597"/>
      <c r="H11" s="227" t="s">
        <v>2679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2640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2675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2675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2675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2675</v>
      </c>
      <c r="E17" s="63" t="s">
        <v>2559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4" t="s">
        <v>2594</v>
      </c>
      <c r="D18" s="71" t="s">
        <v>2675</v>
      </c>
      <c r="E18" s="63" t="s">
        <v>2580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5"/>
      <c r="D19" s="71" t="s">
        <v>2675</v>
      </c>
      <c r="E19" s="63" t="s">
        <v>2582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5"/>
      <c r="D20" s="71" t="s">
        <v>2675</v>
      </c>
      <c r="E20" s="63" t="s">
        <v>2581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5"/>
      <c r="D21" s="71" t="s">
        <v>2675</v>
      </c>
      <c r="E21" s="63" t="s">
        <v>2579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5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5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5"/>
      <c r="D24" s="71" t="s">
        <v>1044</v>
      </c>
      <c r="E24" s="63" t="s">
        <v>2562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5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2560</v>
      </c>
      <c r="C26" s="776"/>
      <c r="D26" s="71" t="s">
        <v>2675</v>
      </c>
      <c r="E26" s="63" t="s">
        <v>2592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2560</v>
      </c>
      <c r="C27" s="71" t="s">
        <v>314</v>
      </c>
      <c r="D27" s="71" t="s">
        <v>2675</v>
      </c>
      <c r="E27" s="63" t="s">
        <v>2583</v>
      </c>
      <c r="F27" s="63" t="s">
        <v>1183</v>
      </c>
      <c r="G27" s="598" t="s">
        <v>2561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2575</v>
      </c>
      <c r="F28" s="63" t="s">
        <v>1184</v>
      </c>
      <c r="G28" s="598">
        <v>1000</v>
      </c>
      <c r="H28" s="227" t="s">
        <v>2564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2675</v>
      </c>
      <c r="E29" s="63" t="s">
        <v>2571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2577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2576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7" t="s">
        <v>1182</v>
      </c>
      <c r="E33" s="616" t="s">
        <v>2642</v>
      </c>
      <c r="F33" s="183" t="s">
        <v>2614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78"/>
      <c r="E34" s="616" t="s">
        <v>2643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2569</v>
      </c>
      <c r="F35" s="71" t="s">
        <v>2573</v>
      </c>
      <c r="G35" s="598" t="s">
        <v>2570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2617</v>
      </c>
      <c r="F36" s="183" t="s">
        <v>1183</v>
      </c>
      <c r="G36" s="600" t="s">
        <v>2672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2639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2615</v>
      </c>
      <c r="F38" s="71" t="s">
        <v>2573</v>
      </c>
      <c r="G38" s="598" t="s">
        <v>2616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2572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2568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2618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2591</v>
      </c>
      <c r="F42" s="202">
        <v>1.33</v>
      </c>
      <c r="G42" s="114"/>
      <c r="H42" s="114" t="s">
        <v>2563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2673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2674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  <c r="O44" s="772">
        <f>P40*1.36+O40</f>
        <v>1320187.2</v>
      </c>
      <c r="P44" s="77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1" t="s">
        <v>1186</v>
      </c>
      <c r="C47" s="771"/>
      <c r="D47" s="771"/>
      <c r="E47" s="771"/>
      <c r="F47" s="771"/>
      <c r="G47" s="771"/>
      <c r="H47" s="771"/>
      <c r="I47" s="771"/>
      <c r="J47" s="771"/>
      <c r="K47" s="771"/>
      <c r="L47" s="771"/>
      <c r="M47" s="771"/>
      <c r="N47" s="771"/>
    </row>
    <row r="48" spans="2:16" x14ac:dyDescent="0.2">
      <c r="B48" s="771" t="s">
        <v>2567</v>
      </c>
      <c r="C48" s="771"/>
      <c r="D48" s="771"/>
      <c r="E48" s="771"/>
      <c r="F48" s="771"/>
      <c r="G48" s="771"/>
      <c r="H48" s="771"/>
      <c r="I48" s="771"/>
      <c r="J48" s="771"/>
      <c r="K48" s="771"/>
      <c r="L48" s="771"/>
      <c r="M48" s="771"/>
      <c r="N48" s="771"/>
    </row>
    <row r="49" spans="2:14" x14ac:dyDescent="0.2">
      <c r="B49" s="771" t="s">
        <v>2566</v>
      </c>
      <c r="C49" s="771"/>
      <c r="D49" s="771"/>
      <c r="E49" s="771"/>
      <c r="F49" s="771"/>
      <c r="G49" s="771"/>
      <c r="H49" s="771"/>
      <c r="I49" s="771"/>
      <c r="J49" s="771"/>
      <c r="K49" s="771"/>
      <c r="L49" s="771"/>
      <c r="M49" s="771"/>
      <c r="N49" s="771"/>
    </row>
    <row r="50" spans="2:14" x14ac:dyDescent="0.2">
      <c r="B50" s="770" t="s">
        <v>2565</v>
      </c>
      <c r="C50" s="770"/>
      <c r="D50" s="770"/>
      <c r="E50" s="770"/>
      <c r="F50" s="770"/>
      <c r="G50" s="770"/>
      <c r="H50" s="770"/>
      <c r="I50" s="770"/>
      <c r="J50" s="770"/>
      <c r="K50" s="770"/>
      <c r="L50" s="770"/>
      <c r="M50" s="770"/>
      <c r="N50" s="770"/>
    </row>
    <row r="51" spans="2:14" x14ac:dyDescent="0.2">
      <c r="B51" s="770"/>
      <c r="C51" s="770"/>
      <c r="D51" s="770"/>
      <c r="E51" s="770"/>
      <c r="F51" s="770"/>
      <c r="G51" s="770"/>
      <c r="H51" s="770"/>
      <c r="I51" s="770"/>
      <c r="J51" s="770"/>
      <c r="K51" s="770"/>
      <c r="L51" s="770"/>
      <c r="M51" s="770"/>
      <c r="N51" s="770"/>
    </row>
    <row r="52" spans="2:14" x14ac:dyDescent="0.2">
      <c r="B52" s="770"/>
      <c r="C52" s="770"/>
      <c r="D52" s="770"/>
      <c r="E52" s="770"/>
      <c r="F52" s="770"/>
      <c r="G52" s="770"/>
      <c r="H52" s="770"/>
      <c r="I52" s="770"/>
      <c r="J52" s="770"/>
      <c r="K52" s="770"/>
      <c r="L52" s="770"/>
      <c r="M52" s="770"/>
      <c r="N52" s="77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2645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2654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2652</v>
      </c>
      <c r="C5" s="642">
        <v>44561</v>
      </c>
      <c r="D5" s="63" t="s">
        <v>2660</v>
      </c>
      <c r="E5" s="90">
        <v>505987.67999999993</v>
      </c>
      <c r="F5" s="63" t="s">
        <v>2660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2648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2648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2648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2648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2648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2648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2648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2648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2648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2648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2647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2644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2649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2646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2659</v>
      </c>
      <c r="C24" s="642">
        <v>43100</v>
      </c>
      <c r="D24" s="63" t="s">
        <v>2660</v>
      </c>
      <c r="E24" s="90">
        <v>705314.48</v>
      </c>
      <c r="F24" s="63" t="s">
        <v>2660</v>
      </c>
      <c r="G24" s="90"/>
      <c r="H24" s="90"/>
      <c r="K24" s="52"/>
    </row>
    <row r="25" spans="2:11" x14ac:dyDescent="0.2">
      <c r="B25" s="63" t="s">
        <v>2657</v>
      </c>
      <c r="C25" s="642" t="s">
        <v>2638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2653</v>
      </c>
      <c r="C26" s="642" t="s">
        <v>2658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2655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2656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0" t="s">
        <v>2663</v>
      </c>
      <c r="F38" s="781"/>
      <c r="G38" s="90"/>
      <c r="H38" s="90"/>
    </row>
    <row r="39" spans="2:8" x14ac:dyDescent="0.2">
      <c r="B39" s="63" t="s">
        <v>2661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2662</v>
      </c>
    </row>
    <row r="41" spans="2:8" ht="18" x14ac:dyDescent="0.25">
      <c r="B41" s="779" t="s">
        <v>989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9" t="s">
        <v>909</v>
      </c>
      <c r="C1" s="759"/>
      <c r="D1" s="758" t="s">
        <v>515</v>
      </c>
      <c r="E1" s="758"/>
      <c r="F1" s="759" t="s">
        <v>513</v>
      </c>
      <c r="G1" s="759"/>
      <c r="H1" s="782" t="s">
        <v>549</v>
      </c>
      <c r="I1" s="782"/>
      <c r="J1" s="758" t="s">
        <v>515</v>
      </c>
      <c r="K1" s="758"/>
      <c r="L1" s="759" t="s">
        <v>908</v>
      </c>
      <c r="M1" s="759"/>
      <c r="N1" s="782" t="s">
        <v>549</v>
      </c>
      <c r="O1" s="782"/>
      <c r="P1" s="758" t="s">
        <v>515</v>
      </c>
      <c r="Q1" s="758"/>
      <c r="R1" s="759" t="s">
        <v>552</v>
      </c>
      <c r="S1" s="759"/>
      <c r="T1" s="782" t="s">
        <v>549</v>
      </c>
      <c r="U1" s="782"/>
      <c r="V1" s="758" t="s">
        <v>515</v>
      </c>
      <c r="W1" s="758"/>
      <c r="X1" s="759" t="s">
        <v>907</v>
      </c>
      <c r="Y1" s="759"/>
      <c r="Z1" s="782" t="s">
        <v>549</v>
      </c>
      <c r="AA1" s="782"/>
      <c r="AB1" s="758" t="s">
        <v>515</v>
      </c>
      <c r="AC1" s="758"/>
      <c r="AD1" s="759" t="s">
        <v>591</v>
      </c>
      <c r="AE1" s="759"/>
      <c r="AF1" s="782" t="s">
        <v>549</v>
      </c>
      <c r="AG1" s="782"/>
      <c r="AH1" s="758" t="s">
        <v>515</v>
      </c>
      <c r="AI1" s="758"/>
      <c r="AJ1" s="759" t="s">
        <v>906</v>
      </c>
      <c r="AK1" s="759"/>
      <c r="AL1" s="782" t="s">
        <v>626</v>
      </c>
      <c r="AM1" s="782"/>
      <c r="AN1" s="758" t="s">
        <v>627</v>
      </c>
      <c r="AO1" s="758"/>
      <c r="AP1" s="759" t="s">
        <v>621</v>
      </c>
      <c r="AQ1" s="759"/>
      <c r="AR1" s="782" t="s">
        <v>549</v>
      </c>
      <c r="AS1" s="782"/>
      <c r="AT1" s="758" t="s">
        <v>515</v>
      </c>
      <c r="AU1" s="758"/>
      <c r="AV1" s="759" t="s">
        <v>905</v>
      </c>
      <c r="AW1" s="759"/>
      <c r="AX1" s="782" t="s">
        <v>549</v>
      </c>
      <c r="AY1" s="782"/>
      <c r="AZ1" s="758" t="s">
        <v>515</v>
      </c>
      <c r="BA1" s="758"/>
      <c r="BB1" s="759" t="s">
        <v>653</v>
      </c>
      <c r="BC1" s="759"/>
      <c r="BD1" s="782" t="s">
        <v>549</v>
      </c>
      <c r="BE1" s="782"/>
      <c r="BF1" s="758" t="s">
        <v>515</v>
      </c>
      <c r="BG1" s="758"/>
      <c r="BH1" s="759" t="s">
        <v>904</v>
      </c>
      <c r="BI1" s="759"/>
      <c r="BJ1" s="782" t="s">
        <v>549</v>
      </c>
      <c r="BK1" s="782"/>
      <c r="BL1" s="758" t="s">
        <v>515</v>
      </c>
      <c r="BM1" s="758"/>
      <c r="BN1" s="759" t="s">
        <v>921</v>
      </c>
      <c r="BO1" s="759"/>
      <c r="BP1" s="782" t="s">
        <v>549</v>
      </c>
      <c r="BQ1" s="782"/>
      <c r="BR1" s="758" t="s">
        <v>515</v>
      </c>
      <c r="BS1" s="758"/>
      <c r="BT1" s="759" t="s">
        <v>903</v>
      </c>
      <c r="BU1" s="759"/>
      <c r="BV1" s="782" t="s">
        <v>704</v>
      </c>
      <c r="BW1" s="782"/>
      <c r="BX1" s="758" t="s">
        <v>705</v>
      </c>
      <c r="BY1" s="758"/>
      <c r="BZ1" s="759" t="s">
        <v>703</v>
      </c>
      <c r="CA1" s="759"/>
      <c r="CB1" s="782" t="s">
        <v>730</v>
      </c>
      <c r="CC1" s="782"/>
      <c r="CD1" s="758" t="s">
        <v>731</v>
      </c>
      <c r="CE1" s="758"/>
      <c r="CF1" s="759" t="s">
        <v>902</v>
      </c>
      <c r="CG1" s="759"/>
      <c r="CH1" s="782" t="s">
        <v>730</v>
      </c>
      <c r="CI1" s="782"/>
      <c r="CJ1" s="758" t="s">
        <v>731</v>
      </c>
      <c r="CK1" s="758"/>
      <c r="CL1" s="759" t="s">
        <v>748</v>
      </c>
      <c r="CM1" s="759"/>
      <c r="CN1" s="782" t="s">
        <v>730</v>
      </c>
      <c r="CO1" s="782"/>
      <c r="CP1" s="758" t="s">
        <v>731</v>
      </c>
      <c r="CQ1" s="758"/>
      <c r="CR1" s="759" t="s">
        <v>901</v>
      </c>
      <c r="CS1" s="759"/>
      <c r="CT1" s="782" t="s">
        <v>730</v>
      </c>
      <c r="CU1" s="782"/>
      <c r="CV1" s="786" t="s">
        <v>731</v>
      </c>
      <c r="CW1" s="786"/>
      <c r="CX1" s="759" t="s">
        <v>769</v>
      </c>
      <c r="CY1" s="759"/>
      <c r="CZ1" s="782" t="s">
        <v>730</v>
      </c>
      <c r="DA1" s="782"/>
      <c r="DB1" s="786" t="s">
        <v>731</v>
      </c>
      <c r="DC1" s="786"/>
      <c r="DD1" s="759" t="s">
        <v>900</v>
      </c>
      <c r="DE1" s="759"/>
      <c r="DF1" s="782" t="s">
        <v>816</v>
      </c>
      <c r="DG1" s="782"/>
      <c r="DH1" s="786" t="s">
        <v>817</v>
      </c>
      <c r="DI1" s="786"/>
      <c r="DJ1" s="759" t="s">
        <v>809</v>
      </c>
      <c r="DK1" s="759"/>
      <c r="DL1" s="782" t="s">
        <v>816</v>
      </c>
      <c r="DM1" s="782"/>
      <c r="DN1" s="786" t="s">
        <v>731</v>
      </c>
      <c r="DO1" s="786"/>
      <c r="DP1" s="759" t="s">
        <v>899</v>
      </c>
      <c r="DQ1" s="759"/>
      <c r="DR1" s="782" t="s">
        <v>816</v>
      </c>
      <c r="DS1" s="782"/>
      <c r="DT1" s="786" t="s">
        <v>731</v>
      </c>
      <c r="DU1" s="786"/>
      <c r="DV1" s="759" t="s">
        <v>898</v>
      </c>
      <c r="DW1" s="759"/>
      <c r="DX1" s="782" t="s">
        <v>816</v>
      </c>
      <c r="DY1" s="782"/>
      <c r="DZ1" s="786" t="s">
        <v>731</v>
      </c>
      <c r="EA1" s="786"/>
      <c r="EB1" s="759" t="s">
        <v>897</v>
      </c>
      <c r="EC1" s="759"/>
      <c r="ED1" s="782" t="s">
        <v>816</v>
      </c>
      <c r="EE1" s="782"/>
      <c r="EF1" s="786" t="s">
        <v>731</v>
      </c>
      <c r="EG1" s="786"/>
      <c r="EH1" s="759" t="s">
        <v>883</v>
      </c>
      <c r="EI1" s="759"/>
      <c r="EJ1" s="782" t="s">
        <v>816</v>
      </c>
      <c r="EK1" s="782"/>
      <c r="EL1" s="786" t="s">
        <v>936</v>
      </c>
      <c r="EM1" s="786"/>
      <c r="EN1" s="759" t="s">
        <v>922</v>
      </c>
      <c r="EO1" s="759"/>
      <c r="EP1" s="782" t="s">
        <v>816</v>
      </c>
      <c r="EQ1" s="782"/>
      <c r="ER1" s="786" t="s">
        <v>950</v>
      </c>
      <c r="ES1" s="786"/>
      <c r="ET1" s="759" t="s">
        <v>937</v>
      </c>
      <c r="EU1" s="759"/>
      <c r="EV1" s="782" t="s">
        <v>816</v>
      </c>
      <c r="EW1" s="782"/>
      <c r="EX1" s="786" t="s">
        <v>530</v>
      </c>
      <c r="EY1" s="786"/>
      <c r="EZ1" s="759" t="s">
        <v>952</v>
      </c>
      <c r="FA1" s="75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5" t="s">
        <v>779</v>
      </c>
      <c r="CU7" s="75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5" t="s">
        <v>778</v>
      </c>
      <c r="DA8" s="75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5" t="s">
        <v>778</v>
      </c>
      <c r="DG8" s="75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5" t="s">
        <v>778</v>
      </c>
      <c r="DM8" s="75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5" t="s">
        <v>778</v>
      </c>
      <c r="DS8" s="759"/>
      <c r="DT8" s="142" t="s">
        <v>783</v>
      </c>
      <c r="DU8" s="142">
        <f>SUM(DU13:DU17)</f>
        <v>32</v>
      </c>
      <c r="DV8" s="63"/>
      <c r="DW8" s="63"/>
      <c r="DX8" s="785" t="s">
        <v>778</v>
      </c>
      <c r="DY8" s="7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5" t="s">
        <v>928</v>
      </c>
      <c r="EK8" s="7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5" t="s">
        <v>928</v>
      </c>
      <c r="EQ9" s="75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5" t="s">
        <v>928</v>
      </c>
      <c r="EW9" s="75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5" t="s">
        <v>928</v>
      </c>
      <c r="EE11" s="75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5" t="s">
        <v>778</v>
      </c>
      <c r="CU12" s="7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8" t="s">
        <v>782</v>
      </c>
      <c r="CU19" s="74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1" t="s">
        <v>858</v>
      </c>
      <c r="FA21" s="771"/>
      <c r="FC21" s="238">
        <f>FC20-FC22</f>
        <v>113457.16899999997</v>
      </c>
      <c r="FD21" s="230"/>
      <c r="FE21" s="787" t="s">
        <v>1546</v>
      </c>
      <c r="FF21" s="787"/>
      <c r="FG21" s="787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1" t="s">
        <v>871</v>
      </c>
      <c r="FA22" s="77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1" t="s">
        <v>1000</v>
      </c>
      <c r="FA23" s="77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1" t="s">
        <v>1076</v>
      </c>
      <c r="FA24" s="77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V37" sqref="JV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3" t="s">
        <v>1209</v>
      </c>
      <c r="B1" s="793"/>
      <c r="C1" s="756" t="s">
        <v>292</v>
      </c>
      <c r="D1" s="756"/>
      <c r="E1" s="754" t="s">
        <v>1010</v>
      </c>
      <c r="F1" s="754"/>
      <c r="G1" s="793" t="s">
        <v>1210</v>
      </c>
      <c r="H1" s="793"/>
      <c r="I1" s="756" t="s">
        <v>292</v>
      </c>
      <c r="J1" s="756"/>
      <c r="K1" s="754" t="s">
        <v>1011</v>
      </c>
      <c r="L1" s="754"/>
      <c r="M1" s="793" t="s">
        <v>1211</v>
      </c>
      <c r="N1" s="793"/>
      <c r="O1" s="756" t="s">
        <v>292</v>
      </c>
      <c r="P1" s="756"/>
      <c r="Q1" s="754" t="s">
        <v>1057</v>
      </c>
      <c r="R1" s="754"/>
      <c r="S1" s="793" t="s">
        <v>1212</v>
      </c>
      <c r="T1" s="793"/>
      <c r="U1" s="756" t="s">
        <v>292</v>
      </c>
      <c r="V1" s="756"/>
      <c r="W1" s="754" t="s">
        <v>627</v>
      </c>
      <c r="X1" s="754"/>
      <c r="Y1" s="793" t="s">
        <v>1213</v>
      </c>
      <c r="Z1" s="793"/>
      <c r="AA1" s="756" t="s">
        <v>292</v>
      </c>
      <c r="AB1" s="756"/>
      <c r="AC1" s="754" t="s">
        <v>1084</v>
      </c>
      <c r="AD1" s="754"/>
      <c r="AE1" s="793" t="s">
        <v>1214</v>
      </c>
      <c r="AF1" s="793"/>
      <c r="AG1" s="756" t="s">
        <v>292</v>
      </c>
      <c r="AH1" s="756"/>
      <c r="AI1" s="754" t="s">
        <v>1134</v>
      </c>
      <c r="AJ1" s="754"/>
      <c r="AK1" s="793" t="s">
        <v>1217</v>
      </c>
      <c r="AL1" s="793"/>
      <c r="AM1" s="756" t="s">
        <v>1132</v>
      </c>
      <c r="AN1" s="756"/>
      <c r="AO1" s="754" t="s">
        <v>1133</v>
      </c>
      <c r="AP1" s="754"/>
      <c r="AQ1" s="793" t="s">
        <v>1218</v>
      </c>
      <c r="AR1" s="793"/>
      <c r="AS1" s="756" t="s">
        <v>1132</v>
      </c>
      <c r="AT1" s="756"/>
      <c r="AU1" s="754" t="s">
        <v>1178</v>
      </c>
      <c r="AV1" s="754"/>
      <c r="AW1" s="793" t="s">
        <v>1215</v>
      </c>
      <c r="AX1" s="793"/>
      <c r="AY1" s="754" t="s">
        <v>1241</v>
      </c>
      <c r="AZ1" s="754"/>
      <c r="BA1" s="793" t="s">
        <v>1215</v>
      </c>
      <c r="BB1" s="793"/>
      <c r="BC1" s="756" t="s">
        <v>816</v>
      </c>
      <c r="BD1" s="756"/>
      <c r="BE1" s="754" t="s">
        <v>1208</v>
      </c>
      <c r="BF1" s="754"/>
      <c r="BG1" s="793" t="s">
        <v>1216</v>
      </c>
      <c r="BH1" s="793"/>
      <c r="BI1" s="756" t="s">
        <v>816</v>
      </c>
      <c r="BJ1" s="756"/>
      <c r="BK1" s="754" t="s">
        <v>1208</v>
      </c>
      <c r="BL1" s="754"/>
      <c r="BM1" s="793" t="s">
        <v>1226</v>
      </c>
      <c r="BN1" s="793"/>
      <c r="BO1" s="756" t="s">
        <v>816</v>
      </c>
      <c r="BP1" s="756"/>
      <c r="BQ1" s="754" t="s">
        <v>1244</v>
      </c>
      <c r="BR1" s="754"/>
      <c r="BS1" s="793" t="s">
        <v>1243</v>
      </c>
      <c r="BT1" s="793"/>
      <c r="BU1" s="756" t="s">
        <v>816</v>
      </c>
      <c r="BV1" s="756"/>
      <c r="BW1" s="754" t="s">
        <v>1248</v>
      </c>
      <c r="BX1" s="754"/>
      <c r="BY1" s="793" t="s">
        <v>1270</v>
      </c>
      <c r="BZ1" s="793"/>
      <c r="CA1" s="756" t="s">
        <v>816</v>
      </c>
      <c r="CB1" s="756"/>
      <c r="CC1" s="754" t="s">
        <v>1244</v>
      </c>
      <c r="CD1" s="754"/>
      <c r="CE1" s="793" t="s">
        <v>1291</v>
      </c>
      <c r="CF1" s="793"/>
      <c r="CG1" s="756" t="s">
        <v>816</v>
      </c>
      <c r="CH1" s="756"/>
      <c r="CI1" s="754" t="s">
        <v>1248</v>
      </c>
      <c r="CJ1" s="754"/>
      <c r="CK1" s="793" t="s">
        <v>1307</v>
      </c>
      <c r="CL1" s="793"/>
      <c r="CM1" s="756" t="s">
        <v>816</v>
      </c>
      <c r="CN1" s="756"/>
      <c r="CO1" s="754" t="s">
        <v>1244</v>
      </c>
      <c r="CP1" s="754"/>
      <c r="CQ1" s="793" t="s">
        <v>1335</v>
      </c>
      <c r="CR1" s="793"/>
      <c r="CS1" s="789" t="s">
        <v>816</v>
      </c>
      <c r="CT1" s="789"/>
      <c r="CU1" s="754" t="s">
        <v>1391</v>
      </c>
      <c r="CV1" s="754"/>
      <c r="CW1" s="793" t="s">
        <v>1374</v>
      </c>
      <c r="CX1" s="793"/>
      <c r="CY1" s="789" t="s">
        <v>816</v>
      </c>
      <c r="CZ1" s="789"/>
      <c r="DA1" s="754" t="s">
        <v>1597</v>
      </c>
      <c r="DB1" s="754"/>
      <c r="DC1" s="793" t="s">
        <v>1394</v>
      </c>
      <c r="DD1" s="793"/>
      <c r="DE1" s="789" t="s">
        <v>816</v>
      </c>
      <c r="DF1" s="789"/>
      <c r="DG1" s="754" t="s">
        <v>1491</v>
      </c>
      <c r="DH1" s="754"/>
      <c r="DI1" s="793" t="s">
        <v>1594</v>
      </c>
      <c r="DJ1" s="793"/>
      <c r="DK1" s="789" t="s">
        <v>816</v>
      </c>
      <c r="DL1" s="789"/>
      <c r="DM1" s="754" t="s">
        <v>1391</v>
      </c>
      <c r="DN1" s="754"/>
      <c r="DO1" s="793" t="s">
        <v>1595</v>
      </c>
      <c r="DP1" s="793"/>
      <c r="DQ1" s="789" t="s">
        <v>816</v>
      </c>
      <c r="DR1" s="789"/>
      <c r="DS1" s="754" t="s">
        <v>1590</v>
      </c>
      <c r="DT1" s="754"/>
      <c r="DU1" s="793" t="s">
        <v>1596</v>
      </c>
      <c r="DV1" s="793"/>
      <c r="DW1" s="789" t="s">
        <v>816</v>
      </c>
      <c r="DX1" s="789"/>
      <c r="DY1" s="754" t="s">
        <v>1616</v>
      </c>
      <c r="DZ1" s="754"/>
      <c r="EA1" s="788" t="s">
        <v>1611</v>
      </c>
      <c r="EB1" s="788"/>
      <c r="EC1" s="789" t="s">
        <v>816</v>
      </c>
      <c r="ED1" s="789"/>
      <c r="EE1" s="754" t="s">
        <v>1590</v>
      </c>
      <c r="EF1" s="754"/>
      <c r="EG1" s="361"/>
      <c r="EH1" s="788" t="s">
        <v>1641</v>
      </c>
      <c r="EI1" s="788"/>
      <c r="EJ1" s="789" t="s">
        <v>816</v>
      </c>
      <c r="EK1" s="789"/>
      <c r="EL1" s="754" t="s">
        <v>1675</v>
      </c>
      <c r="EM1" s="754"/>
      <c r="EN1" s="788" t="s">
        <v>1666</v>
      </c>
      <c r="EO1" s="788"/>
      <c r="EP1" s="789" t="s">
        <v>816</v>
      </c>
      <c r="EQ1" s="789"/>
      <c r="ER1" s="754" t="s">
        <v>1715</v>
      </c>
      <c r="ES1" s="754"/>
      <c r="ET1" s="788" t="s">
        <v>1708</v>
      </c>
      <c r="EU1" s="788"/>
      <c r="EV1" s="789" t="s">
        <v>816</v>
      </c>
      <c r="EW1" s="789"/>
      <c r="EX1" s="754" t="s">
        <v>1616</v>
      </c>
      <c r="EY1" s="754"/>
      <c r="EZ1" s="788" t="s">
        <v>1743</v>
      </c>
      <c r="FA1" s="788"/>
      <c r="FB1" s="789" t="s">
        <v>816</v>
      </c>
      <c r="FC1" s="789"/>
      <c r="FD1" s="754" t="s">
        <v>1597</v>
      </c>
      <c r="FE1" s="754"/>
      <c r="FF1" s="788" t="s">
        <v>1782</v>
      </c>
      <c r="FG1" s="788"/>
      <c r="FH1" s="789" t="s">
        <v>816</v>
      </c>
      <c r="FI1" s="789"/>
      <c r="FJ1" s="754" t="s">
        <v>1391</v>
      </c>
      <c r="FK1" s="754"/>
      <c r="FL1" s="788" t="s">
        <v>1817</v>
      </c>
      <c r="FM1" s="788"/>
      <c r="FN1" s="789" t="s">
        <v>816</v>
      </c>
      <c r="FO1" s="789"/>
      <c r="FP1" s="754" t="s">
        <v>1864</v>
      </c>
      <c r="FQ1" s="754"/>
      <c r="FR1" s="788" t="s">
        <v>1853</v>
      </c>
      <c r="FS1" s="788"/>
      <c r="FT1" s="789" t="s">
        <v>816</v>
      </c>
      <c r="FU1" s="789"/>
      <c r="FV1" s="754" t="s">
        <v>1864</v>
      </c>
      <c r="FW1" s="754"/>
      <c r="FX1" s="788" t="s">
        <v>1997</v>
      </c>
      <c r="FY1" s="788"/>
      <c r="FZ1" s="789" t="s">
        <v>816</v>
      </c>
      <c r="GA1" s="789"/>
      <c r="GB1" s="754" t="s">
        <v>1616</v>
      </c>
      <c r="GC1" s="754"/>
      <c r="GD1" s="788" t="s">
        <v>1998</v>
      </c>
      <c r="GE1" s="788"/>
      <c r="GF1" s="789" t="s">
        <v>816</v>
      </c>
      <c r="GG1" s="789"/>
      <c r="GH1" s="754" t="s">
        <v>1590</v>
      </c>
      <c r="GI1" s="754"/>
      <c r="GJ1" s="788" t="s">
        <v>2007</v>
      </c>
      <c r="GK1" s="788"/>
      <c r="GL1" s="789" t="s">
        <v>816</v>
      </c>
      <c r="GM1" s="789"/>
      <c r="GN1" s="754" t="s">
        <v>1590</v>
      </c>
      <c r="GO1" s="754"/>
      <c r="GP1" s="788" t="s">
        <v>2049</v>
      </c>
      <c r="GQ1" s="788"/>
      <c r="GR1" s="789" t="s">
        <v>816</v>
      </c>
      <c r="GS1" s="789"/>
      <c r="GT1" s="754" t="s">
        <v>1675</v>
      </c>
      <c r="GU1" s="754"/>
      <c r="GV1" s="788" t="s">
        <v>2083</v>
      </c>
      <c r="GW1" s="788"/>
      <c r="GX1" s="789" t="s">
        <v>816</v>
      </c>
      <c r="GY1" s="789"/>
      <c r="GZ1" s="754" t="s">
        <v>2122</v>
      </c>
      <c r="HA1" s="754"/>
      <c r="HB1" s="788" t="s">
        <v>2142</v>
      </c>
      <c r="HC1" s="788"/>
      <c r="HD1" s="789" t="s">
        <v>816</v>
      </c>
      <c r="HE1" s="789"/>
      <c r="HF1" s="754" t="s">
        <v>1715</v>
      </c>
      <c r="HG1" s="754"/>
      <c r="HH1" s="788" t="s">
        <v>2155</v>
      </c>
      <c r="HI1" s="788"/>
      <c r="HJ1" s="789" t="s">
        <v>816</v>
      </c>
      <c r="HK1" s="789"/>
      <c r="HL1" s="754" t="s">
        <v>1391</v>
      </c>
      <c r="HM1" s="754"/>
      <c r="HN1" s="788" t="s">
        <v>2201</v>
      </c>
      <c r="HO1" s="788"/>
      <c r="HP1" s="789" t="s">
        <v>816</v>
      </c>
      <c r="HQ1" s="789"/>
      <c r="HR1" s="754" t="s">
        <v>1391</v>
      </c>
      <c r="HS1" s="754"/>
      <c r="HT1" s="788" t="s">
        <v>2243</v>
      </c>
      <c r="HU1" s="788"/>
      <c r="HV1" s="789" t="s">
        <v>816</v>
      </c>
      <c r="HW1" s="789"/>
      <c r="HX1" s="754" t="s">
        <v>1616</v>
      </c>
      <c r="HY1" s="754"/>
      <c r="HZ1" s="788" t="s">
        <v>2300</v>
      </c>
      <c r="IA1" s="788"/>
      <c r="IB1" s="789" t="s">
        <v>816</v>
      </c>
      <c r="IC1" s="789"/>
      <c r="ID1" s="754" t="s">
        <v>1715</v>
      </c>
      <c r="IE1" s="754"/>
      <c r="IF1" s="788" t="s">
        <v>2367</v>
      </c>
      <c r="IG1" s="788"/>
      <c r="IH1" s="789" t="s">
        <v>816</v>
      </c>
      <c r="II1" s="789"/>
      <c r="IJ1" s="754" t="s">
        <v>1590</v>
      </c>
      <c r="IK1" s="754"/>
      <c r="IL1" s="788" t="s">
        <v>2443</v>
      </c>
      <c r="IM1" s="788"/>
      <c r="IN1" s="789" t="s">
        <v>816</v>
      </c>
      <c r="IO1" s="789"/>
      <c r="IP1" s="754" t="s">
        <v>1616</v>
      </c>
      <c r="IQ1" s="754"/>
      <c r="IR1" s="788" t="s">
        <v>2666</v>
      </c>
      <c r="IS1" s="788"/>
      <c r="IT1" s="789" t="s">
        <v>816</v>
      </c>
      <c r="IU1" s="789"/>
      <c r="IV1" s="754" t="s">
        <v>1748</v>
      </c>
      <c r="IW1" s="754"/>
      <c r="IX1" s="788" t="s">
        <v>2665</v>
      </c>
      <c r="IY1" s="788"/>
      <c r="IZ1" s="789" t="s">
        <v>816</v>
      </c>
      <c r="JA1" s="789"/>
      <c r="JB1" s="754" t="s">
        <v>1864</v>
      </c>
      <c r="JC1" s="754"/>
      <c r="JD1" s="788" t="s">
        <v>2717</v>
      </c>
      <c r="JE1" s="788"/>
      <c r="JF1" s="789" t="s">
        <v>816</v>
      </c>
      <c r="JG1" s="789"/>
      <c r="JH1" s="754" t="s">
        <v>1748</v>
      </c>
      <c r="JI1" s="754"/>
      <c r="JJ1" s="788" t="s">
        <v>2781</v>
      </c>
      <c r="JK1" s="788"/>
      <c r="JL1" s="725" t="s">
        <v>816</v>
      </c>
      <c r="JM1" s="725"/>
      <c r="JN1" s="722" t="s">
        <v>1748</v>
      </c>
      <c r="JO1" s="722"/>
      <c r="JP1" s="724" t="s">
        <v>2668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15880.800999999999</v>
      </c>
      <c r="JN2" s="334" t="s">
        <v>296</v>
      </c>
      <c r="JO2" s="273">
        <f>JM2+JK2-JQ2</f>
        <v>118661.38100000002</v>
      </c>
      <c r="JP2" s="723" t="s">
        <v>1911</v>
      </c>
      <c r="JQ2" s="363">
        <f>SUM(JQ3:JQ32)</f>
        <v>158103.51999999999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1982.7585000000354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1" t="s">
        <v>991</v>
      </c>
      <c r="B4" s="751"/>
      <c r="E4" s="170" t="s">
        <v>233</v>
      </c>
      <c r="F4" s="174">
        <f>F3-F5</f>
        <v>17</v>
      </c>
      <c r="G4" s="751" t="s">
        <v>991</v>
      </c>
      <c r="H4" s="75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2670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2613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2676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2676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2.8710000000282889</v>
      </c>
      <c r="JP4" s="723" t="s">
        <v>2676</v>
      </c>
      <c r="JQ4" s="268">
        <v>-71000</v>
      </c>
      <c r="JR4" s="610"/>
    </row>
    <row r="5" spans="1:280" x14ac:dyDescent="0.2">
      <c r="A5" s="751"/>
      <c r="B5" s="751"/>
      <c r="E5" s="170" t="s">
        <v>352</v>
      </c>
      <c r="F5" s="174">
        <f>SUM(F15:F56)</f>
        <v>12750</v>
      </c>
      <c r="G5" s="751"/>
      <c r="H5" s="75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2609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2688</v>
      </c>
      <c r="IY5" s="272">
        <v>-75000</v>
      </c>
      <c r="IZ5" s="620" t="s">
        <v>2670</v>
      </c>
      <c r="JA5" s="541">
        <v>-71</v>
      </c>
      <c r="JB5" s="620" t="s">
        <v>1203</v>
      </c>
      <c r="JC5" s="286">
        <f>JC2-JC6</f>
        <v>-3.9079999999557913</v>
      </c>
      <c r="JD5" s="623" t="s">
        <v>2688</v>
      </c>
      <c r="JE5" s="272">
        <v>-75000</v>
      </c>
      <c r="JF5" s="669" t="s">
        <v>2670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2688</v>
      </c>
      <c r="JK5" s="272">
        <v>-75000</v>
      </c>
      <c r="JL5" s="723" t="s">
        <v>2670</v>
      </c>
      <c r="JM5" s="541"/>
      <c r="JN5" s="723" t="s">
        <v>352</v>
      </c>
      <c r="JO5" s="273">
        <f>SUM(JO6:JO49)</f>
        <v>118658.51</v>
      </c>
      <c r="JP5" s="729" t="s">
        <v>2688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2689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2687</v>
      </c>
      <c r="IY6" s="268">
        <v>-4000</v>
      </c>
      <c r="IZ6" s="620" t="s">
        <v>2609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2687</v>
      </c>
      <c r="JE6" s="268">
        <v>-4000</v>
      </c>
      <c r="JF6" s="669" t="s">
        <v>2609</v>
      </c>
      <c r="JG6" s="492">
        <v>-1401</v>
      </c>
      <c r="JH6" s="192" t="s">
        <v>2745</v>
      </c>
      <c r="JI6" s="582">
        <v>2000.06</v>
      </c>
      <c r="JJ6" s="673" t="s">
        <v>2687</v>
      </c>
      <c r="JK6" s="268">
        <v>-4000</v>
      </c>
      <c r="JL6" s="723" t="s">
        <v>2609</v>
      </c>
      <c r="JM6" s="492">
        <v>-1400</v>
      </c>
      <c r="JN6" s="192" t="s">
        <v>2810</v>
      </c>
      <c r="JO6" s="582">
        <v>1000.07</v>
      </c>
      <c r="JP6" s="730" t="s">
        <v>2687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2602</v>
      </c>
      <c r="IU7" s="492">
        <v>100</v>
      </c>
      <c r="IV7" s="351" t="s">
        <v>2459</v>
      </c>
      <c r="IW7" s="61">
        <v>11</v>
      </c>
      <c r="IX7" s="254" t="s">
        <v>2611</v>
      </c>
      <c r="IY7" s="2">
        <f>100*(120+1000+330+310)</f>
        <v>176000</v>
      </c>
      <c r="IZ7" s="660" t="s">
        <v>2689</v>
      </c>
      <c r="JA7" s="492">
        <v>-30</v>
      </c>
      <c r="JB7" s="192" t="s">
        <v>1002</v>
      </c>
      <c r="JC7" s="61">
        <v>1900.03</v>
      </c>
      <c r="JD7" s="254" t="s">
        <v>2611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2611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2611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2599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2697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2763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2811</v>
      </c>
      <c r="JO8" s="61">
        <v>48.69</v>
      </c>
      <c r="JP8" s="723" t="s">
        <v>2424</v>
      </c>
      <c r="JQ8" s="268">
        <v>0</v>
      </c>
      <c r="JR8" s="609">
        <v>45043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2598</v>
      </c>
      <c r="IW9" s="61">
        <v>2000</v>
      </c>
      <c r="IX9" s="320" t="s">
        <v>2467</v>
      </c>
      <c r="IY9" s="583">
        <v>-49.87</v>
      </c>
      <c r="IZ9" s="667" t="s">
        <v>2708</v>
      </c>
      <c r="JA9" s="492">
        <f>544.23-533.02</f>
        <v>11.210000000000036</v>
      </c>
      <c r="JB9" s="389" t="s">
        <v>2722</v>
      </c>
      <c r="JC9" s="61">
        <v>600</v>
      </c>
      <c r="JD9" s="320" t="s">
        <v>2467</v>
      </c>
      <c r="JE9" s="583">
        <v>0</v>
      </c>
      <c r="JF9" s="612" t="s">
        <v>2784</v>
      </c>
      <c r="JH9" s="346" t="s">
        <v>2771</v>
      </c>
      <c r="JI9" s="61">
        <v>1954.8</v>
      </c>
      <c r="JJ9" s="320" t="s">
        <v>2467</v>
      </c>
      <c r="JK9" s="583">
        <v>-54</v>
      </c>
      <c r="JL9" s="612" t="s">
        <v>2790</v>
      </c>
      <c r="JM9" s="723">
        <v>2.5</v>
      </c>
      <c r="JN9" s="389" t="s">
        <v>2794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2683</v>
      </c>
      <c r="IW10" s="532">
        <v>2000</v>
      </c>
      <c r="IX10" s="576" t="s">
        <v>1630</v>
      </c>
      <c r="IY10" s="582">
        <v>-997</v>
      </c>
      <c r="JA10" s="492"/>
      <c r="JB10" s="389" t="s">
        <v>2723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2782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2608</v>
      </c>
      <c r="IU11" s="492">
        <v>15.03</v>
      </c>
      <c r="IV11" s="389" t="s">
        <v>2603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2698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2698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2782</v>
      </c>
      <c r="JO11" s="61"/>
      <c r="JP11" s="727" t="s">
        <v>1838</v>
      </c>
      <c r="JQ11" s="268">
        <v>2600</v>
      </c>
      <c r="JR11" s="609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2627</v>
      </c>
      <c r="IU12" s="572">
        <v>25.58</v>
      </c>
      <c r="IV12" s="389" t="s">
        <v>2574</v>
      </c>
      <c r="IW12" s="532">
        <v>378.81</v>
      </c>
      <c r="IX12" s="575" t="s">
        <v>1505</v>
      </c>
      <c r="IY12" s="268">
        <v>983</v>
      </c>
      <c r="IZ12" s="620" t="s">
        <v>2669</v>
      </c>
      <c r="JA12" s="620">
        <v>30</v>
      </c>
      <c r="JB12" s="346" t="s">
        <v>2629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2764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2787</v>
      </c>
      <c r="JO12" s="649"/>
      <c r="JP12" s="730" t="s">
        <v>1505</v>
      </c>
      <c r="JQ12" s="268">
        <v>1498</v>
      </c>
      <c r="JR12" s="609">
        <v>45044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2600</v>
      </c>
      <c r="IW13" s="533">
        <v>170</v>
      </c>
      <c r="IX13" s="575" t="s">
        <v>1506</v>
      </c>
      <c r="IY13" s="268">
        <v>618</v>
      </c>
      <c r="JB13" s="666" t="s">
        <v>2707</v>
      </c>
      <c r="JC13" s="533">
        <f>80-40</f>
        <v>40</v>
      </c>
      <c r="JD13" s="624" t="s">
        <v>1506</v>
      </c>
      <c r="JE13" s="268">
        <v>1778</v>
      </c>
      <c r="JF13" s="669" t="s">
        <v>2601</v>
      </c>
      <c r="JG13" s="492">
        <v>22.41</v>
      </c>
      <c r="JH13" s="245" t="s">
        <v>2786</v>
      </c>
      <c r="JI13" s="732"/>
      <c r="JJ13" s="673" t="s">
        <v>1506</v>
      </c>
      <c r="JK13" s="268">
        <v>1556</v>
      </c>
      <c r="JL13" s="9" t="s">
        <v>2693</v>
      </c>
      <c r="JM13" s="740"/>
      <c r="JN13" s="245" t="s">
        <v>2789</v>
      </c>
      <c r="JO13" s="492">
        <v>1396.9</v>
      </c>
      <c r="JP13" s="730" t="s">
        <v>1506</v>
      </c>
      <c r="JQ13" s="268">
        <v>2530</v>
      </c>
      <c r="JR13" s="609">
        <v>45044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9" t="s">
        <v>2186</v>
      </c>
      <c r="HK14" s="75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2610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2625</v>
      </c>
      <c r="IW14" s="2">
        <f>IW15*2</f>
        <v>2116.9666666666667</v>
      </c>
      <c r="IX14" s="575" t="s">
        <v>2551</v>
      </c>
      <c r="IY14" s="268">
        <v>24</v>
      </c>
      <c r="IZ14" s="620" t="s">
        <v>2412</v>
      </c>
      <c r="JA14" s="514"/>
      <c r="JB14" s="245" t="s">
        <v>2706</v>
      </c>
      <c r="JC14" s="649">
        <v>26.001000000000001</v>
      </c>
      <c r="JD14" s="624" t="s">
        <v>2704</v>
      </c>
      <c r="JE14" s="268">
        <v>89</v>
      </c>
      <c r="JF14" s="710" t="s">
        <v>2769</v>
      </c>
      <c r="JG14" s="492">
        <v>118.15</v>
      </c>
      <c r="JH14" s="245" t="s">
        <v>2788</v>
      </c>
      <c r="JI14" s="492">
        <v>1422.53</v>
      </c>
      <c r="JJ14" s="673" t="s">
        <v>2704</v>
      </c>
      <c r="JK14" s="268">
        <v>4000</v>
      </c>
      <c r="JL14" s="723" t="s">
        <v>1799</v>
      </c>
      <c r="JM14" s="61"/>
      <c r="JN14" s="245" t="s">
        <v>2765</v>
      </c>
      <c r="JO14" s="649">
        <v>110000</v>
      </c>
      <c r="JP14" s="730" t="s">
        <v>2704</v>
      </c>
      <c r="JQ14" s="268">
        <v>3253</v>
      </c>
      <c r="JR14" s="609">
        <v>45044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1" t="s">
        <v>1504</v>
      </c>
      <c r="DP15" s="80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2607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2714</v>
      </c>
      <c r="JG15" s="669">
        <f>6.24+2.24</f>
        <v>8.48</v>
      </c>
      <c r="JH15" s="245" t="s">
        <v>2765</v>
      </c>
      <c r="JI15" s="649">
        <v>155000</v>
      </c>
      <c r="JJ15" s="687" t="s">
        <v>2746</v>
      </c>
      <c r="JK15" s="268">
        <f>25000.29+90000.29+140000.29+10000</f>
        <v>265000.87</v>
      </c>
      <c r="JL15" s="723" t="s">
        <v>2601</v>
      </c>
      <c r="JM15" s="740"/>
      <c r="JN15" s="245" t="s">
        <v>2625</v>
      </c>
      <c r="JO15" s="52">
        <f>JO16*3</f>
        <v>2381.6025</v>
      </c>
      <c r="JP15" s="730" t="s">
        <v>2746</v>
      </c>
      <c r="JQ15" s="268">
        <f>25000.29+90000.29+140000.29+10000</f>
        <v>265000.87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2693</v>
      </c>
      <c r="IU16" s="492">
        <v>7.57</v>
      </c>
      <c r="IV16" s="345" t="s">
        <v>2557</v>
      </c>
      <c r="IW16" s="61">
        <v>47.54</v>
      </c>
      <c r="IX16" s="575" t="s">
        <v>2548</v>
      </c>
      <c r="IY16" s="608">
        <v>4175</v>
      </c>
      <c r="IZ16" s="9" t="s">
        <v>2693</v>
      </c>
      <c r="JA16" s="677" t="s">
        <v>686</v>
      </c>
      <c r="JB16" s="245" t="s">
        <v>2625</v>
      </c>
      <c r="JC16" s="52">
        <f>JC17*2</f>
        <v>2116.98</v>
      </c>
      <c r="JD16" s="624" t="s">
        <v>2705</v>
      </c>
      <c r="JE16" s="608">
        <v>3083</v>
      </c>
      <c r="JF16" s="401" t="s">
        <v>2748</v>
      </c>
      <c r="JG16" s="510">
        <v>379.39</v>
      </c>
      <c r="JH16" s="345" t="s">
        <v>2777</v>
      </c>
      <c r="JI16" s="61" t="s">
        <v>657</v>
      </c>
      <c r="JJ16" s="673" t="s">
        <v>2705</v>
      </c>
      <c r="JK16" s="268">
        <v>99936</v>
      </c>
      <c r="JL16" s="723" t="s">
        <v>2769</v>
      </c>
      <c r="JM16" s="740">
        <v>7.0010000000000003</v>
      </c>
      <c r="JN16" s="345" t="s">
        <v>2777</v>
      </c>
      <c r="JO16" s="52">
        <f>3175.47/4</f>
        <v>793.86749999999995</v>
      </c>
      <c r="JP16" s="730" t="s">
        <v>2705</v>
      </c>
      <c r="JQ16" s="268">
        <v>7865</v>
      </c>
      <c r="JR16" s="609">
        <v>45045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2626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2684</v>
      </c>
      <c r="JE17" s="268">
        <v>0</v>
      </c>
      <c r="JF17" s="401" t="s">
        <v>2749</v>
      </c>
      <c r="JG17" s="669">
        <v>442.61</v>
      </c>
      <c r="JH17" s="345" t="s">
        <v>2700</v>
      </c>
      <c r="JI17" s="61">
        <v>59.36</v>
      </c>
      <c r="JJ17" s="673" t="s">
        <v>2684</v>
      </c>
      <c r="JK17" s="268">
        <v>0</v>
      </c>
      <c r="JL17" s="723" t="s">
        <v>2714</v>
      </c>
      <c r="JM17" s="61"/>
      <c r="JN17" s="345" t="s">
        <v>2557</v>
      </c>
      <c r="JO17" s="61">
        <v>53.91</v>
      </c>
      <c r="JP17" s="730" t="s">
        <v>2684</v>
      </c>
      <c r="JQ17" s="268">
        <v>44</v>
      </c>
      <c r="JR17" s="609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2" t="s">
        <v>2601</v>
      </c>
      <c r="IU18" s="492">
        <v>14</v>
      </c>
      <c r="IV18" s="345" t="s">
        <v>2630</v>
      </c>
      <c r="IW18" s="534">
        <v>110.02</v>
      </c>
      <c r="IX18" s="576" t="s">
        <v>2543</v>
      </c>
      <c r="IY18" s="572">
        <v>190</v>
      </c>
      <c r="IZ18" s="620" t="s">
        <v>2601</v>
      </c>
      <c r="JA18" s="492">
        <v>16.05</v>
      </c>
      <c r="JB18" s="345" t="s">
        <v>2621</v>
      </c>
      <c r="JC18" s="61">
        <v>110.79</v>
      </c>
      <c r="JD18" s="624" t="s">
        <v>2699</v>
      </c>
      <c r="JE18" s="268">
        <v>10</v>
      </c>
      <c r="JF18" s="401"/>
      <c r="JG18" s="510"/>
      <c r="JH18" s="345" t="s">
        <v>2721</v>
      </c>
      <c r="JI18" s="61">
        <v>30</v>
      </c>
      <c r="JJ18" s="730" t="s">
        <v>2785</v>
      </c>
      <c r="JK18" s="583">
        <v>44.23</v>
      </c>
      <c r="JL18" s="401"/>
      <c r="JM18" s="510"/>
      <c r="JN18" s="345" t="s">
        <v>2720</v>
      </c>
      <c r="JO18" s="61"/>
      <c r="JP18" s="730" t="s">
        <v>2785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1" t="s">
        <v>1474</v>
      </c>
      <c r="DJ19" s="80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2549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2637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2714</v>
      </c>
      <c r="JA19" s="648">
        <f>5.9+2.12</f>
        <v>8.02</v>
      </c>
      <c r="JB19" s="345" t="s">
        <v>2720</v>
      </c>
      <c r="JC19" s="61">
        <v>109.57</v>
      </c>
      <c r="JD19" s="664" t="s">
        <v>2695</v>
      </c>
      <c r="JE19" s="620">
        <v>130</v>
      </c>
      <c r="JF19" s="689"/>
      <c r="JG19" s="689"/>
      <c r="JH19" s="345" t="s">
        <v>2628</v>
      </c>
      <c r="JI19" s="534">
        <v>115.37</v>
      </c>
      <c r="JJ19" s="673" t="s">
        <v>2699</v>
      </c>
      <c r="JK19" s="608">
        <v>10</v>
      </c>
      <c r="JL19" s="734"/>
      <c r="JM19" s="734"/>
      <c r="JN19" s="345" t="s">
        <v>2721</v>
      </c>
      <c r="JO19" s="61"/>
      <c r="JP19" s="730" t="s">
        <v>2699</v>
      </c>
      <c r="JQ19" s="608">
        <v>13</v>
      </c>
      <c r="JR19" s="609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2724</v>
      </c>
      <c r="JC20" s="61">
        <f>10+30</f>
        <v>40</v>
      </c>
      <c r="JD20" s="623" t="s">
        <v>2694</v>
      </c>
      <c r="JF20" s="401"/>
      <c r="JG20" s="510"/>
      <c r="JH20" s="345" t="s">
        <v>1195</v>
      </c>
      <c r="JI20" s="61">
        <f>6.5+15</f>
        <v>21.5</v>
      </c>
      <c r="JJ20" s="672" t="s">
        <v>2695</v>
      </c>
      <c r="JK20" s="669">
        <v>230</v>
      </c>
      <c r="JL20" s="401"/>
      <c r="JM20" s="510"/>
      <c r="JN20" s="345" t="s">
        <v>2796</v>
      </c>
      <c r="JO20" s="534" t="s">
        <v>2795</v>
      </c>
      <c r="JP20" s="729" t="s">
        <v>2695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2612</v>
      </c>
      <c r="IW21" s="61">
        <v>80</v>
      </c>
      <c r="IX21" s="577"/>
      <c r="IZ21" s="663"/>
      <c r="JA21" s="663"/>
      <c r="JB21" s="345" t="s">
        <v>2628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2755</v>
      </c>
      <c r="JI21" s="61">
        <v>27</v>
      </c>
      <c r="JJ21" s="672" t="s">
        <v>2694</v>
      </c>
      <c r="JL21" s="401"/>
      <c r="JM21" s="510"/>
      <c r="JN21" s="345" t="s">
        <v>1195</v>
      </c>
      <c r="JO21" s="61">
        <f>15+6.5</f>
        <v>21.5</v>
      </c>
      <c r="JP21" s="729" t="s">
        <v>2694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4" t="s">
        <v>507</v>
      </c>
      <c r="N22" s="794"/>
      <c r="Q22" s="166" t="s">
        <v>365</v>
      </c>
      <c r="S22" s="794" t="s">
        <v>507</v>
      </c>
      <c r="T22" s="79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8" t="s">
        <v>2171</v>
      </c>
      <c r="IU22" s="748"/>
      <c r="IV22" s="337" t="s">
        <v>2604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2" t="s">
        <v>990</v>
      </c>
      <c r="N23" s="792"/>
      <c r="Q23" s="166" t="s">
        <v>369</v>
      </c>
      <c r="S23" s="792" t="s">
        <v>990</v>
      </c>
      <c r="T23" s="792"/>
      <c r="W23" s="244" t="s">
        <v>1019</v>
      </c>
      <c r="X23" s="142">
        <v>0</v>
      </c>
      <c r="Y23" s="794" t="s">
        <v>507</v>
      </c>
      <c r="Z23" s="79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8" t="s">
        <v>2171</v>
      </c>
      <c r="HK23" s="74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8" t="s">
        <v>2171</v>
      </c>
      <c r="HW23" s="74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2619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2756</v>
      </c>
      <c r="JI23" s="533">
        <v>4.05</v>
      </c>
      <c r="JJ23" s="671" t="s">
        <v>2472</v>
      </c>
      <c r="JL23" s="401"/>
      <c r="JM23" s="510"/>
      <c r="JN23" s="345" t="s">
        <v>2804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794" t="s">
        <v>507</v>
      </c>
      <c r="B24" s="794"/>
      <c r="E24" s="164" t="s">
        <v>237</v>
      </c>
      <c r="F24" s="166"/>
      <c r="G24" s="794" t="s">
        <v>507</v>
      </c>
      <c r="H24" s="794"/>
      <c r="K24" s="244" t="s">
        <v>1019</v>
      </c>
      <c r="L24" s="142">
        <v>0</v>
      </c>
      <c r="M24" s="771"/>
      <c r="N24" s="771"/>
      <c r="Q24" s="166" t="s">
        <v>1056</v>
      </c>
      <c r="S24" s="771"/>
      <c r="T24" s="771"/>
      <c r="W24" s="244" t="s">
        <v>1027</v>
      </c>
      <c r="X24" s="205">
        <v>0</v>
      </c>
      <c r="Y24" s="792" t="s">
        <v>990</v>
      </c>
      <c r="Z24" s="792"/>
      <c r="AC24"/>
      <c r="AE24" s="794" t="s">
        <v>507</v>
      </c>
      <c r="AF24" s="794"/>
      <c r="AI24"/>
      <c r="AK24" s="794" t="s">
        <v>507</v>
      </c>
      <c r="AL24" s="79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0" t="s">
        <v>1536</v>
      </c>
      <c r="EF24" s="79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2622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</f>
        <v>42.48</v>
      </c>
      <c r="JP24" s="742" t="s">
        <v>2814</v>
      </c>
      <c r="JQ24" s="741">
        <v>14.8</v>
      </c>
      <c r="JR24" s="741"/>
    </row>
    <row r="25" spans="1:280" x14ac:dyDescent="0.2">
      <c r="A25" s="792" t="s">
        <v>990</v>
      </c>
      <c r="B25" s="792"/>
      <c r="E25" s="164" t="s">
        <v>139</v>
      </c>
      <c r="F25" s="166"/>
      <c r="G25" s="792" t="s">
        <v>990</v>
      </c>
      <c r="H25" s="792"/>
      <c r="K25" s="244" t="s">
        <v>1027</v>
      </c>
      <c r="L25" s="205">
        <v>0</v>
      </c>
      <c r="M25" s="771"/>
      <c r="N25" s="771"/>
      <c r="Q25" s="244" t="s">
        <v>1029</v>
      </c>
      <c r="R25" s="142">
        <v>0</v>
      </c>
      <c r="S25" s="771"/>
      <c r="T25" s="771"/>
      <c r="W25" s="244" t="s">
        <v>1050</v>
      </c>
      <c r="X25" s="142">
        <v>910.17</v>
      </c>
      <c r="Y25" s="771"/>
      <c r="Z25" s="771"/>
      <c r="AC25" s="248" t="s">
        <v>1083</v>
      </c>
      <c r="AD25" s="142">
        <v>90</v>
      </c>
      <c r="AE25" s="792" t="s">
        <v>990</v>
      </c>
      <c r="AF25" s="792"/>
      <c r="AI25" s="245" t="s">
        <v>1101</v>
      </c>
      <c r="AJ25" s="142">
        <v>30</v>
      </c>
      <c r="AK25" s="792" t="s">
        <v>990</v>
      </c>
      <c r="AL25" s="79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2"/>
      <c r="BH25" s="792"/>
      <c r="BK25" s="266" t="s">
        <v>1222</v>
      </c>
      <c r="BL25" s="205">
        <v>48.54</v>
      </c>
      <c r="BM25" s="792"/>
      <c r="BN25" s="792"/>
      <c r="BQ25" s="266" t="s">
        <v>1051</v>
      </c>
      <c r="BR25" s="205">
        <v>50.15</v>
      </c>
      <c r="BS25" s="792" t="s">
        <v>1245</v>
      </c>
      <c r="BT25" s="792"/>
      <c r="BW25" s="266" t="s">
        <v>1051</v>
      </c>
      <c r="BX25" s="205">
        <v>48.54</v>
      </c>
      <c r="BY25" s="792"/>
      <c r="BZ25" s="792"/>
      <c r="CC25" s="266" t="s">
        <v>1051</v>
      </c>
      <c r="CD25" s="205">
        <v>142.91</v>
      </c>
      <c r="CE25" s="792"/>
      <c r="CF25" s="792"/>
      <c r="CI25" s="266" t="s">
        <v>1312</v>
      </c>
      <c r="CJ25" s="205">
        <v>35.049999999999997</v>
      </c>
      <c r="CK25" s="771"/>
      <c r="CL25" s="771"/>
      <c r="CO25" s="266" t="s">
        <v>1286</v>
      </c>
      <c r="CP25" s="205">
        <v>153.41</v>
      </c>
      <c r="CQ25" s="771" t="s">
        <v>1327</v>
      </c>
      <c r="CR25" s="77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8" t="s">
        <v>2171</v>
      </c>
      <c r="IC25" s="74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2620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2775</v>
      </c>
      <c r="JI25" s="61">
        <v>20</v>
      </c>
      <c r="JJ25" s="690" t="s">
        <v>2757</v>
      </c>
      <c r="JK25" s="689">
        <v>59.4</v>
      </c>
      <c r="JL25" s="402"/>
      <c r="JN25" s="337" t="s">
        <v>1863</v>
      </c>
      <c r="JO25" s="61"/>
      <c r="JP25" s="728" t="s">
        <v>2423</v>
      </c>
    </row>
    <row r="26" spans="1:280" x14ac:dyDescent="0.2">
      <c r="A26" s="771"/>
      <c r="B26" s="771"/>
      <c r="E26" s="198" t="s">
        <v>362</v>
      </c>
      <c r="F26" s="170"/>
      <c r="G26" s="771"/>
      <c r="H26" s="771"/>
      <c r="K26" s="244" t="s">
        <v>1018</v>
      </c>
      <c r="L26" s="142">
        <f>910+40</f>
        <v>950</v>
      </c>
      <c r="M26" s="771"/>
      <c r="N26" s="771"/>
      <c r="Q26" s="244" t="s">
        <v>1026</v>
      </c>
      <c r="R26" s="142">
        <v>0</v>
      </c>
      <c r="S26" s="771"/>
      <c r="T26" s="771"/>
      <c r="W26" s="143" t="s">
        <v>1085</v>
      </c>
      <c r="X26" s="142">
        <v>110.58</v>
      </c>
      <c r="Y26" s="771"/>
      <c r="Z26" s="771"/>
      <c r="AE26" s="771"/>
      <c r="AF26" s="771"/>
      <c r="AK26" s="771"/>
      <c r="AL26" s="77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1"/>
      <c r="AX26" s="771"/>
      <c r="AY26" s="143"/>
      <c r="AZ26" s="205"/>
      <c r="BA26" s="771"/>
      <c r="BB26" s="771"/>
      <c r="BE26" s="143" t="s">
        <v>1195</v>
      </c>
      <c r="BF26" s="205">
        <f>6.5*2</f>
        <v>13</v>
      </c>
      <c r="BG26" s="771"/>
      <c r="BH26" s="771"/>
      <c r="BK26" s="266" t="s">
        <v>1195</v>
      </c>
      <c r="BL26" s="205">
        <f>6.5*2</f>
        <v>13</v>
      </c>
      <c r="BM26" s="771"/>
      <c r="BN26" s="771"/>
      <c r="BQ26" s="266" t="s">
        <v>1195</v>
      </c>
      <c r="BR26" s="205">
        <v>13</v>
      </c>
      <c r="BS26" s="771"/>
      <c r="BT26" s="771"/>
      <c r="BW26" s="266" t="s">
        <v>1195</v>
      </c>
      <c r="BX26" s="205">
        <v>13</v>
      </c>
      <c r="BY26" s="771"/>
      <c r="BZ26" s="771"/>
      <c r="CC26" s="266" t="s">
        <v>1195</v>
      </c>
      <c r="CD26" s="205">
        <v>13</v>
      </c>
      <c r="CE26" s="771"/>
      <c r="CF26" s="77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7" t="s">
        <v>1536</v>
      </c>
      <c r="DZ26" s="80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0" t="s">
        <v>1536</v>
      </c>
      <c r="ES26" s="790"/>
      <c r="ET26" s="1" t="s">
        <v>1703</v>
      </c>
      <c r="EU26" s="272">
        <v>20000</v>
      </c>
      <c r="EW26" s="79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2710</v>
      </c>
      <c r="JC26" s="61">
        <v>10</v>
      </c>
      <c r="JH26" s="337" t="s">
        <v>2752</v>
      </c>
      <c r="JI26" s="61">
        <v>30</v>
      </c>
      <c r="JJ26" s="708" t="s">
        <v>2758</v>
      </c>
      <c r="JK26" s="669">
        <v>75.599999999999994</v>
      </c>
      <c r="JN26" s="337" t="s">
        <v>2802</v>
      </c>
      <c r="JO26" s="61">
        <v>50.23</v>
      </c>
      <c r="JP26" s="743"/>
      <c r="JS26" s="2"/>
    </row>
    <row r="27" spans="1:280" x14ac:dyDescent="0.2">
      <c r="A27" s="771"/>
      <c r="B27" s="771"/>
      <c r="F27" s="194"/>
      <c r="G27" s="771"/>
      <c r="H27" s="771"/>
      <c r="K27"/>
      <c r="M27" s="797" t="s">
        <v>506</v>
      </c>
      <c r="N27" s="797"/>
      <c r="Q27" s="244" t="s">
        <v>1019</v>
      </c>
      <c r="R27" s="142">
        <v>0</v>
      </c>
      <c r="S27" s="797" t="s">
        <v>506</v>
      </c>
      <c r="T27" s="797"/>
      <c r="W27" s="143" t="s">
        <v>1051</v>
      </c>
      <c r="X27" s="142">
        <v>60.75</v>
      </c>
      <c r="Y27" s="771"/>
      <c r="Z27" s="771"/>
      <c r="AC27" s="219" t="s">
        <v>1092</v>
      </c>
      <c r="AD27" s="219"/>
      <c r="AE27" s="797" t="s">
        <v>506</v>
      </c>
      <c r="AF27" s="7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0" t="s">
        <v>1536</v>
      </c>
      <c r="EY27" s="79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8" t="s">
        <v>2171</v>
      </c>
      <c r="HQ27" s="74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2716</v>
      </c>
      <c r="JC27" s="61">
        <v>7</v>
      </c>
      <c r="JD27" s="620" t="s">
        <v>506</v>
      </c>
      <c r="JF27" s="679" t="s">
        <v>2726</v>
      </c>
      <c r="JG27" s="679"/>
      <c r="JH27" s="337" t="s">
        <v>2778</v>
      </c>
      <c r="JI27" s="61">
        <f>55.72+65.82</f>
        <v>121.53999999999999</v>
      </c>
      <c r="JJ27" s="688"/>
      <c r="JL27" s="737" t="s">
        <v>2808</v>
      </c>
      <c r="JM27" s="737"/>
      <c r="JN27" s="337" t="s">
        <v>2813</v>
      </c>
      <c r="JO27" s="61">
        <f>9+2</f>
        <v>11</v>
      </c>
      <c r="JP27" s="728" t="s">
        <v>2472</v>
      </c>
    </row>
    <row r="28" spans="1:280" x14ac:dyDescent="0.2">
      <c r="A28" s="771"/>
      <c r="B28" s="771"/>
      <c r="E28" s="193" t="s">
        <v>360</v>
      </c>
      <c r="F28" s="194"/>
      <c r="G28" s="771"/>
      <c r="H28" s="771"/>
      <c r="K28" s="143" t="s">
        <v>1017</v>
      </c>
      <c r="L28" s="142">
        <f>60</f>
        <v>60</v>
      </c>
      <c r="M28" s="797" t="s">
        <v>992</v>
      </c>
      <c r="N28" s="797"/>
      <c r="Q28" s="244" t="s">
        <v>1073</v>
      </c>
      <c r="R28" s="205">
        <v>200</v>
      </c>
      <c r="S28" s="797" t="s">
        <v>992</v>
      </c>
      <c r="T28" s="797"/>
      <c r="W28" s="143" t="s">
        <v>1016</v>
      </c>
      <c r="X28" s="142">
        <v>61.35</v>
      </c>
      <c r="Y28" s="797" t="s">
        <v>506</v>
      </c>
      <c r="Z28" s="797"/>
      <c r="AC28" s="219" t="s">
        <v>1088</v>
      </c>
      <c r="AD28" s="219">
        <f>53+207+63</f>
        <v>323</v>
      </c>
      <c r="AE28" s="797" t="s">
        <v>992</v>
      </c>
      <c r="AF28" s="7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0" t="s">
        <v>1747</v>
      </c>
      <c r="FE28" s="79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2597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2636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2779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1863</v>
      </c>
      <c r="JO28" s="61"/>
      <c r="JP28" s="736" t="s">
        <v>2799</v>
      </c>
      <c r="JQ28" s="723">
        <v>54</v>
      </c>
    </row>
    <row r="29" spans="1:280" x14ac:dyDescent="0.2">
      <c r="A29" s="797" t="s">
        <v>506</v>
      </c>
      <c r="B29" s="797"/>
      <c r="E29" s="193" t="s">
        <v>282</v>
      </c>
      <c r="F29" s="194"/>
      <c r="G29" s="797" t="s">
        <v>506</v>
      </c>
      <c r="H29" s="797"/>
      <c r="K29" s="143" t="s">
        <v>1016</v>
      </c>
      <c r="L29" s="142">
        <v>0</v>
      </c>
      <c r="M29" s="796" t="s">
        <v>93</v>
      </c>
      <c r="N29" s="796"/>
      <c r="Q29" s="244" t="s">
        <v>1050</v>
      </c>
      <c r="R29" s="142">
        <v>0</v>
      </c>
      <c r="S29" s="796" t="s">
        <v>93</v>
      </c>
      <c r="T29" s="796"/>
      <c r="W29" s="143" t="s">
        <v>1015</v>
      </c>
      <c r="X29" s="142">
        <v>64</v>
      </c>
      <c r="Y29" s="797" t="s">
        <v>992</v>
      </c>
      <c r="Z29" s="797"/>
      <c r="AC29" s="219" t="s">
        <v>1089</v>
      </c>
      <c r="AD29" s="219">
        <f>63+46</f>
        <v>109</v>
      </c>
      <c r="AE29" s="796" t="s">
        <v>93</v>
      </c>
      <c r="AF29" s="7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0" t="s">
        <v>1536</v>
      </c>
      <c r="EM29" s="79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2774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2671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2747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3" t="s">
        <v>2812</v>
      </c>
      <c r="JQ29" s="723">
        <v>162</v>
      </c>
      <c r="JR29" s="723" t="s">
        <v>2817</v>
      </c>
    </row>
    <row r="30" spans="1:280" x14ac:dyDescent="0.2">
      <c r="A30" s="797" t="s">
        <v>992</v>
      </c>
      <c r="B30" s="797"/>
      <c r="E30" s="193" t="s">
        <v>372</v>
      </c>
      <c r="F30" s="194"/>
      <c r="G30" s="797" t="s">
        <v>992</v>
      </c>
      <c r="H30" s="797"/>
      <c r="K30" s="143" t="s">
        <v>1015</v>
      </c>
      <c r="L30" s="142">
        <v>64</v>
      </c>
      <c r="M30" s="771" t="s">
        <v>385</v>
      </c>
      <c r="N30" s="771"/>
      <c r="Q30"/>
      <c r="S30" s="771" t="s">
        <v>385</v>
      </c>
      <c r="T30" s="771"/>
      <c r="W30" s="143" t="s">
        <v>1014</v>
      </c>
      <c r="X30" s="142">
        <v>100.01</v>
      </c>
      <c r="Y30" s="796" t="s">
        <v>93</v>
      </c>
      <c r="Z30" s="796"/>
      <c r="AC30" s="142" t="s">
        <v>1087</v>
      </c>
      <c r="AD30" s="142">
        <v>65</v>
      </c>
      <c r="AE30" s="771" t="s">
        <v>385</v>
      </c>
      <c r="AF30" s="77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0" t="s">
        <v>1747</v>
      </c>
      <c r="FK30" s="79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2553</v>
      </c>
      <c r="IQ30" s="61" t="s">
        <v>2554</v>
      </c>
      <c r="IR30" s="542"/>
      <c r="IS30" s="527"/>
      <c r="IT30" s="573" t="s">
        <v>2555</v>
      </c>
      <c r="IU30" s="353">
        <v>90</v>
      </c>
      <c r="IV30" s="409">
        <v>5</v>
      </c>
      <c r="IW30" s="543" t="s">
        <v>2552</v>
      </c>
      <c r="IX30" s="572" t="s">
        <v>2381</v>
      </c>
      <c r="JB30" s="662" t="s">
        <v>2691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2751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2815</v>
      </c>
      <c r="JQ30" s="723">
        <v>38.85</v>
      </c>
    </row>
    <row r="31" spans="1:280" ht="12.75" customHeight="1" x14ac:dyDescent="0.2">
      <c r="A31" s="796" t="s">
        <v>93</v>
      </c>
      <c r="B31" s="796"/>
      <c r="E31" s="193" t="s">
        <v>1007</v>
      </c>
      <c r="F31" s="170"/>
      <c r="G31" s="796" t="s">
        <v>93</v>
      </c>
      <c r="H31" s="796"/>
      <c r="K31" s="143" t="s">
        <v>1014</v>
      </c>
      <c r="L31" s="142">
        <v>50.01</v>
      </c>
      <c r="M31" s="795" t="s">
        <v>1001</v>
      </c>
      <c r="N31" s="795"/>
      <c r="Q31" s="143" t="s">
        <v>1052</v>
      </c>
      <c r="R31" s="142">
        <v>26</v>
      </c>
      <c r="S31" s="795" t="s">
        <v>1001</v>
      </c>
      <c r="T31" s="795"/>
      <c r="W31"/>
      <c r="Y31" s="771" t="s">
        <v>385</v>
      </c>
      <c r="Z31" s="771"/>
      <c r="AC31" s="142" t="s">
        <v>1090</v>
      </c>
      <c r="AD31" s="142">
        <v>10</v>
      </c>
      <c r="AE31" s="795" t="s">
        <v>1001</v>
      </c>
      <c r="AF31" s="7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2692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2762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</row>
    <row r="32" spans="1:280" x14ac:dyDescent="0.2">
      <c r="A32" s="771" t="s">
        <v>385</v>
      </c>
      <c r="B32" s="771"/>
      <c r="E32" s="170"/>
      <c r="F32" s="170"/>
      <c r="G32" s="771" t="s">
        <v>385</v>
      </c>
      <c r="H32" s="771"/>
      <c r="K32"/>
      <c r="M32" s="792" t="s">
        <v>243</v>
      </c>
      <c r="N32" s="792"/>
      <c r="Q32" s="143" t="s">
        <v>1051</v>
      </c>
      <c r="R32" s="142">
        <v>55</v>
      </c>
      <c r="S32" s="792" t="s">
        <v>243</v>
      </c>
      <c r="T32" s="792"/>
      <c r="W32" s="243" t="s">
        <v>1072</v>
      </c>
      <c r="X32" s="243">
        <v>0</v>
      </c>
      <c r="Y32" s="795" t="s">
        <v>1001</v>
      </c>
      <c r="Z32" s="795"/>
      <c r="AE32" s="792" t="s">
        <v>243</v>
      </c>
      <c r="AF32" s="79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0" t="s">
        <v>1438</v>
      </c>
      <c r="DP32" s="80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8" t="s">
        <v>2171</v>
      </c>
      <c r="IO32" s="748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2624</v>
      </c>
      <c r="IZ32" s="401"/>
      <c r="JA32" s="510"/>
      <c r="JB32" s="662" t="s">
        <v>2715</v>
      </c>
      <c r="JC32" s="533">
        <v>74.13</v>
      </c>
      <c r="JF32" s="348" t="s">
        <v>2167</v>
      </c>
      <c r="JG32" s="411">
        <f>SUM(JI16:JI24)</f>
        <v>412.16</v>
      </c>
      <c r="JH32" s="669" t="s">
        <v>2727</v>
      </c>
      <c r="JI32" s="78">
        <v>78</v>
      </c>
      <c r="JJ32" s="669" t="s">
        <v>1034</v>
      </c>
      <c r="JL32" s="348" t="s">
        <v>2167</v>
      </c>
      <c r="JM32" s="411">
        <f>SUM(JO16:JO24)</f>
        <v>920.75749999999994</v>
      </c>
      <c r="JN32" s="723" t="s">
        <v>2727</v>
      </c>
      <c r="JO32" s="78">
        <v>20</v>
      </c>
    </row>
    <row r="33" spans="1:278" x14ac:dyDescent="0.2">
      <c r="A33" s="795" t="s">
        <v>1001</v>
      </c>
      <c r="B33" s="795"/>
      <c r="C33" s="3"/>
      <c r="D33" s="3"/>
      <c r="E33" s="246"/>
      <c r="F33" s="246"/>
      <c r="G33" s="795" t="s">
        <v>1001</v>
      </c>
      <c r="H33" s="795"/>
      <c r="K33" s="243" t="s">
        <v>1021</v>
      </c>
      <c r="L33" s="243"/>
      <c r="M33" s="798" t="s">
        <v>1034</v>
      </c>
      <c r="N33" s="798"/>
      <c r="Q33" s="143" t="s">
        <v>1016</v>
      </c>
      <c r="R33" s="142">
        <v>77.239999999999995</v>
      </c>
      <c r="S33" s="798" t="s">
        <v>1034</v>
      </c>
      <c r="T33" s="798"/>
      <c r="Y33" s="792" t="s">
        <v>243</v>
      </c>
      <c r="Z33" s="792"/>
      <c r="AC33" s="197" t="s">
        <v>1012</v>
      </c>
      <c r="AD33" s="142">
        <v>350</v>
      </c>
      <c r="AE33" s="798" t="s">
        <v>1034</v>
      </c>
      <c r="AF33" s="7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3" t="s">
        <v>1411</v>
      </c>
      <c r="DB33" s="80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2597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2606</v>
      </c>
      <c r="IW33" s="532">
        <v>70</v>
      </c>
      <c r="IZ33" s="402"/>
      <c r="JB33" s="662" t="s">
        <v>2718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  <c r="JP33" s="723" t="s">
        <v>506</v>
      </c>
    </row>
    <row r="34" spans="1:278" x14ac:dyDescent="0.2">
      <c r="A34" s="792" t="s">
        <v>243</v>
      </c>
      <c r="B34" s="792"/>
      <c r="E34" s="170"/>
      <c r="F34" s="170"/>
      <c r="G34" s="792" t="s">
        <v>243</v>
      </c>
      <c r="H34" s="79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8" t="s">
        <v>1034</v>
      </c>
      <c r="Z34" s="7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2586</v>
      </c>
      <c r="IW34" s="572">
        <v>8.67</v>
      </c>
      <c r="IZ34" s="748" t="s">
        <v>2171</v>
      </c>
      <c r="JA34" s="748"/>
      <c r="JB34" s="337" t="s">
        <v>2713</v>
      </c>
      <c r="JC34" s="61">
        <v>55</v>
      </c>
      <c r="JF34" s="337" t="s">
        <v>2774</v>
      </c>
      <c r="JG34" s="669">
        <f>SUM(JI27:JI31)</f>
        <v>303.64</v>
      </c>
      <c r="JH34" s="412">
        <v>23.04</v>
      </c>
      <c r="JI34" s="534"/>
      <c r="JL34" s="337" t="s">
        <v>2774</v>
      </c>
      <c r="JM34" s="723">
        <f>SUM(JO27:JO31)</f>
        <v>11</v>
      </c>
      <c r="JN34" s="412">
        <v>23.04</v>
      </c>
      <c r="JO34" s="534"/>
      <c r="JP34" s="723" t="s">
        <v>93</v>
      </c>
    </row>
    <row r="35" spans="1:278" ht="14.25" customHeight="1" x14ac:dyDescent="0.25">
      <c r="A35" s="799" t="s">
        <v>342</v>
      </c>
      <c r="B35" s="799"/>
      <c r="E35" s="187" t="s">
        <v>368</v>
      </c>
      <c r="F35" s="170"/>
      <c r="G35" s="799" t="s">
        <v>342</v>
      </c>
      <c r="H35" s="7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2586</v>
      </c>
      <c r="IW35" s="533">
        <v>23.08</v>
      </c>
      <c r="IZ35" s="192" t="s">
        <v>1959</v>
      </c>
      <c r="JA35" s="273">
        <f>SUM(JC7:JC7)</f>
        <v>1900.03</v>
      </c>
      <c r="JB35" s="620" t="s">
        <v>2728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2595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2725</v>
      </c>
      <c r="JL36" s="726" t="s">
        <v>2809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5" t="s">
        <v>1536</v>
      </c>
      <c r="DT37" s="80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2605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2753</v>
      </c>
      <c r="JG37" s="353">
        <v>200</v>
      </c>
      <c r="JH37" s="409">
        <v>8</v>
      </c>
      <c r="JI37" s="543" t="s">
        <v>2731</v>
      </c>
      <c r="JN37" s="409">
        <v>30</v>
      </c>
      <c r="JO37" s="543" t="s">
        <v>2816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2605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2801</v>
      </c>
      <c r="JP38" s="723" t="s">
        <v>2776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2774</v>
      </c>
      <c r="IO39">
        <f>SUM(IQ25:IQ32)</f>
        <v>303.81</v>
      </c>
      <c r="IP39" s="409">
        <v>7.9</v>
      </c>
      <c r="IQ39" s="543" t="s">
        <v>2470</v>
      </c>
      <c r="IV39" s="504" t="s">
        <v>2605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2633</v>
      </c>
      <c r="JH39" s="409">
        <v>10</v>
      </c>
      <c r="JI39" s="543" t="s">
        <v>2750</v>
      </c>
      <c r="JN39" s="409">
        <v>9</v>
      </c>
      <c r="JO39" s="543" t="s">
        <v>2800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0" t="s">
        <v>1438</v>
      </c>
      <c r="DJ40" s="80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8" t="s">
        <v>2171</v>
      </c>
      <c r="II40" s="748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2667</v>
      </c>
      <c r="JH40" s="409">
        <v>12</v>
      </c>
      <c r="JI40" s="543" t="s">
        <v>2754</v>
      </c>
      <c r="JM40" s="494"/>
      <c r="JN40" s="409">
        <v>10</v>
      </c>
      <c r="JO40" s="543" t="s">
        <v>2821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2774</v>
      </c>
      <c r="JA41" s="620">
        <f>SUM(JC28:JC34)</f>
        <v>337.85099999999994</v>
      </c>
      <c r="JB41" s="409">
        <v>30</v>
      </c>
      <c r="JC41" s="543" t="s">
        <v>2650</v>
      </c>
      <c r="JG41" s="494"/>
      <c r="JH41" s="504" t="s">
        <v>2730</v>
      </c>
      <c r="JI41" s="533">
        <v>751</v>
      </c>
      <c r="JM41" s="494"/>
      <c r="JN41" s="409">
        <v>18</v>
      </c>
      <c r="JO41" s="543" t="s">
        <v>2805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2664</v>
      </c>
      <c r="JA42" s="353">
        <v>200</v>
      </c>
      <c r="JB42" s="409">
        <v>13</v>
      </c>
      <c r="JC42" s="543" t="s">
        <v>2686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2806</v>
      </c>
      <c r="JP42" s="738"/>
      <c r="JQ42" s="738"/>
      <c r="JR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2651</v>
      </c>
      <c r="JC43" s="532">
        <v>18</v>
      </c>
      <c r="JG43" s="495"/>
      <c r="JH43" s="400" t="s">
        <v>2783</v>
      </c>
      <c r="JI43" s="533">
        <v>65</v>
      </c>
      <c r="JN43" s="409">
        <f>86*3+96</f>
        <v>354</v>
      </c>
      <c r="JO43" s="63" t="s">
        <v>2807</v>
      </c>
      <c r="JP43" s="738"/>
      <c r="JQ43" s="738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2719</v>
      </c>
      <c r="JI44" s="533">
        <v>13.3</v>
      </c>
      <c r="JN44" s="400" t="s">
        <v>2793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2690</v>
      </c>
      <c r="JC45" s="533">
        <v>36.9</v>
      </c>
      <c r="JH45" s="202" t="s">
        <v>2780</v>
      </c>
      <c r="JI45" s="357">
        <v>3</v>
      </c>
      <c r="JN45" s="400"/>
      <c r="JO45" s="533"/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2719</v>
      </c>
      <c r="JC46" s="533">
        <v>13.3</v>
      </c>
      <c r="JH46" s="202"/>
      <c r="JI46" s="202"/>
      <c r="JN46" s="504" t="s">
        <v>2792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9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2774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2791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9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2798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9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2803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9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/>
      <c r="JO50" s="580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28" t="s">
        <v>1875</v>
      </c>
      <c r="C2" s="828"/>
      <c r="D2" s="828"/>
      <c r="E2" s="830" t="s">
        <v>2500</v>
      </c>
      <c r="F2" s="830" t="s">
        <v>2524</v>
      </c>
      <c r="G2" s="698"/>
      <c r="H2" s="817"/>
      <c r="I2" s="829" t="s">
        <v>2634</v>
      </c>
      <c r="J2" s="829"/>
      <c r="K2" s="819" t="s">
        <v>2631</v>
      </c>
      <c r="L2" s="819" t="s">
        <v>2550</v>
      </c>
      <c r="M2" s="830" t="s">
        <v>2505</v>
      </c>
      <c r="N2" s="811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1"/>
      <c r="F3" s="831"/>
      <c r="G3" s="702"/>
      <c r="H3" s="818"/>
      <c r="I3" s="703" t="s">
        <v>2593</v>
      </c>
      <c r="J3" s="704" t="s">
        <v>2212</v>
      </c>
      <c r="K3" s="820"/>
      <c r="L3" s="820"/>
      <c r="M3" s="831"/>
      <c r="N3" s="811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2556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2558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2709</v>
      </c>
      <c r="P7" s="656"/>
    </row>
    <row r="8" spans="2:16" s="745" customFormat="1" x14ac:dyDescent="0.2">
      <c r="B8" s="744"/>
      <c r="G8" s="746">
        <v>45013</v>
      </c>
      <c r="H8" s="747"/>
      <c r="I8" s="747"/>
      <c r="J8" s="747"/>
      <c r="K8" s="747"/>
      <c r="L8" s="747"/>
      <c r="M8" s="747"/>
      <c r="O8" s="747" t="s">
        <v>2742</v>
      </c>
      <c r="P8" s="747"/>
    </row>
    <row r="9" spans="2:16" s="626" customFormat="1" ht="7.5" customHeight="1" x14ac:dyDescent="0.2">
      <c r="B9" s="695"/>
      <c r="E9" s="626" t="s">
        <v>2523</v>
      </c>
      <c r="F9" s="626" t="s">
        <v>2596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2696</v>
      </c>
    </row>
    <row r="10" spans="2:16" x14ac:dyDescent="0.2">
      <c r="B10" s="567"/>
      <c r="C10" s="823" t="s">
        <v>2503</v>
      </c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</row>
    <row r="11" spans="2:16" ht="12.75" customHeight="1" x14ac:dyDescent="0.2">
      <c r="B11" s="566"/>
      <c r="C11" s="558" t="s">
        <v>2520</v>
      </c>
      <c r="D11" s="556"/>
      <c r="E11" s="812" t="s">
        <v>2500</v>
      </c>
      <c r="F11" s="812" t="s">
        <v>2524</v>
      </c>
      <c r="G11" s="560"/>
      <c r="H11" s="815" t="s">
        <v>2512</v>
      </c>
      <c r="I11" s="821" t="s">
        <v>2759</v>
      </c>
      <c r="J11" s="824" t="s">
        <v>2632</v>
      </c>
      <c r="K11" s="824"/>
      <c r="L11" s="825"/>
      <c r="M11" s="812" t="s">
        <v>2760</v>
      </c>
      <c r="N11" s="814" t="s">
        <v>2513</v>
      </c>
    </row>
    <row r="12" spans="2:16" x14ac:dyDescent="0.2">
      <c r="B12" s="566"/>
      <c r="C12" s="550" t="s">
        <v>1873</v>
      </c>
      <c r="D12" s="551" t="s">
        <v>2415</v>
      </c>
      <c r="E12" s="813"/>
      <c r="F12" s="813"/>
      <c r="G12" s="562"/>
      <c r="H12" s="816"/>
      <c r="I12" s="822"/>
      <c r="J12" s="706" t="s">
        <v>2522</v>
      </c>
      <c r="K12" s="563" t="s">
        <v>1874</v>
      </c>
      <c r="L12" s="826"/>
      <c r="M12" s="813"/>
      <c r="N12" s="814"/>
    </row>
    <row r="13" spans="2:16" s="626" customFormat="1" x14ac:dyDescent="0.2">
      <c r="B13" s="827">
        <v>8</v>
      </c>
      <c r="C13" s="827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2635</v>
      </c>
      <c r="F14" s="694" t="s">
        <v>2623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2696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2770</v>
      </c>
      <c r="N15" s="656"/>
    </row>
    <row r="16" spans="2:16" x14ac:dyDescent="0.2">
      <c r="B16" s="566"/>
      <c r="C16" s="548">
        <v>3</v>
      </c>
      <c r="E16" s="668" t="s">
        <v>2685</v>
      </c>
      <c r="F16" s="668" t="s">
        <v>2596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2797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2741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2818</v>
      </c>
    </row>
    <row r="21" spans="2:18" x14ac:dyDescent="0.2">
      <c r="B21" s="567"/>
      <c r="C21" s="823" t="s">
        <v>2504</v>
      </c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</row>
    <row r="22" spans="2:18" x14ac:dyDescent="0.2">
      <c r="B22" s="566"/>
      <c r="G22" s="561">
        <v>45048</v>
      </c>
      <c r="H22" s="555" t="s">
        <v>2680</v>
      </c>
    </row>
    <row r="23" spans="2:18" x14ac:dyDescent="0.2">
      <c r="B23" s="566"/>
      <c r="E23" s="557"/>
      <c r="F23" s="617"/>
      <c r="G23" s="561">
        <v>45062</v>
      </c>
      <c r="H23" s="555" t="s">
        <v>2681</v>
      </c>
      <c r="K23" s="555"/>
      <c r="L23" s="555"/>
    </row>
    <row r="24" spans="2:18" x14ac:dyDescent="0.2">
      <c r="B24" s="566"/>
      <c r="E24" s="552"/>
      <c r="F24" s="552"/>
      <c r="G24" s="810">
        <v>45076</v>
      </c>
      <c r="H24" s="555" t="s">
        <v>2682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0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0"/>
      <c r="H26" s="555"/>
      <c r="K26" s="555"/>
      <c r="L26" s="555"/>
      <c r="O26" s="548" t="s">
        <v>2761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2819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2820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2729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I2:J2"/>
    <mergeCell ref="E2:E3"/>
    <mergeCell ref="F2:F3"/>
    <mergeCell ref="M2:M3"/>
    <mergeCell ref="K2:K3"/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2023-04-29T15:49:52Z</dcterms:modified>
</cp:coreProperties>
</file>