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800" tabRatio="947" firstSheet="4" activeTab="11"/>
  </bookViews>
  <sheets>
    <sheet name="表" sheetId="21" r:id="rId1"/>
    <sheet name="手工关闭" sheetId="10" r:id="rId2"/>
    <sheet name="自动生成标准功能比例返利" sheetId="11" r:id="rId3"/>
    <sheet name="删除比例返利无关的商品" sheetId="12" r:id="rId4"/>
    <sheet name="比例返利重算结果分摊及结果插入合同结果表" sheetId="13" r:id="rId5"/>
    <sheet name="分摊逻辑" sheetId="14" r:id="rId6"/>
    <sheet name="比例返利计算结果插入合同结果表" sheetId="15" r:id="rId7"/>
    <sheet name="合同续签" sheetId="16" r:id="rId8"/>
    <sheet name="奖励计算" sheetId="17" r:id="rId9"/>
    <sheet name="奖励重算" sheetId="18" r:id="rId10"/>
    <sheet name="经销、代销合同范围调整单" sheetId="19" r:id="rId11"/>
    <sheet name="联营、租赁合同范围调整单" sheetId="20" r:id="rId12"/>
  </sheets>
  <definedNames>
    <definedName name="OLE_LINK2" localSheetId="2">自动生成标准功能比例返利!$C$19</definedName>
  </definedNames>
  <calcPr calcId="124519"/>
</workbook>
</file>

<file path=xl/calcChain.xml><?xml version="1.0" encoding="utf-8"?>
<calcChain xmlns="http://schemas.openxmlformats.org/spreadsheetml/2006/main">
  <c r="B10" i="14"/>
  <c r="K18"/>
  <c r="I13"/>
  <c r="H14" s="1"/>
  <c r="F9"/>
  <c r="G8"/>
  <c r="E10" s="1"/>
  <c r="E15" s="1"/>
  <c r="B15" l="1"/>
  <c r="D10"/>
  <c r="D15" s="1"/>
  <c r="C10"/>
  <c r="C15" s="1"/>
  <c r="C20" l="1"/>
  <c r="F10"/>
  <c r="F15" s="1"/>
  <c r="H15" s="1"/>
  <c r="B20"/>
  <c r="J20" s="1"/>
</calcChain>
</file>

<file path=xl/sharedStrings.xml><?xml version="1.0" encoding="utf-8"?>
<sst xmlns="http://schemas.openxmlformats.org/spreadsheetml/2006/main" count="254" uniqueCount="192">
  <si>
    <t>逻辑</t>
    <phoneticPr fontId="1" type="noConversion"/>
  </si>
  <si>
    <t>如果否，则判断是否等于关闭日期</t>
  </si>
  <si>
    <t>标准表</t>
    <phoneticPr fontId="1" type="noConversion"/>
  </si>
  <si>
    <t>客户化结果表</t>
    <phoneticPr fontId="1" type="noConversion"/>
  </si>
  <si>
    <t>计算类型</t>
    <phoneticPr fontId="1" type="noConversion"/>
  </si>
  <si>
    <t>C</t>
    <phoneticPr fontId="1" type="noConversion"/>
  </si>
  <si>
    <t>CC</t>
    <phoneticPr fontId="1" type="noConversion"/>
  </si>
  <si>
    <t>V1.0</t>
    <phoneticPr fontId="1" type="noConversion"/>
  </si>
  <si>
    <t>V2.0</t>
    <phoneticPr fontId="1" type="noConversion"/>
  </si>
  <si>
    <t>V3.0</t>
    <phoneticPr fontId="1" type="noConversion"/>
  </si>
  <si>
    <t>V4.0</t>
    <phoneticPr fontId="1" type="noConversion"/>
  </si>
  <si>
    <t>如果是</t>
  </si>
  <si>
    <t>如果否</t>
  </si>
  <si>
    <t>编号</t>
    <phoneticPr fontId="1" type="noConversion"/>
  </si>
  <si>
    <t>步骤</t>
    <phoneticPr fontId="1" type="noConversion"/>
  </si>
  <si>
    <t>判断是否应该关闭合同</t>
    <phoneticPr fontId="1" type="noConversion"/>
  </si>
  <si>
    <t>修改奖励：失效关闭月份以后月份的奖励</t>
    <phoneticPr fontId="1" type="noConversion"/>
  </si>
  <si>
    <t>合同号_版本号找关联的比例返利
更改比例返利结束日期</t>
    <phoneticPr fontId="1" type="noConversion"/>
  </si>
  <si>
    <t>修改销售计划：失效关闭日期以后月份的扣点及保底金额</t>
    <phoneticPr fontId="1" type="noConversion"/>
  </si>
  <si>
    <t>更改合同范围状态为无效</t>
    <phoneticPr fontId="1" type="noConversion"/>
  </si>
  <si>
    <t>关闭月份以后的月份
cmx_contract_range_plan.status = ‘I’</t>
    <phoneticPr fontId="1" type="noConversion"/>
  </si>
  <si>
    <t>关闭月份以后的月份
CMX_CONTRACT_FIX_APPORT.status = ‘I’</t>
    <phoneticPr fontId="1" type="noConversion"/>
  </si>
  <si>
    <t>合同新签审批时插入标准功能比例返利</t>
    <phoneticPr fontId="1" type="noConversion"/>
  </si>
  <si>
    <t>判断是否维护了合同范围</t>
    <phoneticPr fontId="1" type="noConversion"/>
  </si>
  <si>
    <t>如果未维护合同范围，则不插入比例返利
如果维护了转步骤3</t>
    <phoneticPr fontId="1" type="noConversion"/>
  </si>
  <si>
    <t>按费用生成方式拆分成不同的返利头</t>
    <phoneticPr fontId="1" type="noConversion"/>
  </si>
  <si>
    <t>插入返利头</t>
    <phoneticPr fontId="1" type="noConversion"/>
  </si>
  <si>
    <t>获取费用项配置表中的比例费用项</t>
    <phoneticPr fontId="1" type="noConversion"/>
  </si>
  <si>
    <t>返利头上关联合同号和版本号，用“-”链接，写入ref.no字段</t>
    <phoneticPr fontId="1" type="noConversion"/>
  </si>
  <si>
    <t>状态为生效</t>
    <phoneticPr fontId="1" type="noConversion"/>
  </si>
  <si>
    <t>当为Threshold value type为amount时，total/unit默认为total</t>
  </si>
  <si>
    <t>币种默认供应商上面的币种</t>
    <phoneticPr fontId="1" type="noConversion"/>
  </si>
  <si>
    <t>Deal timing默认为promotional</t>
    <phoneticPr fontId="1" type="noConversion"/>
  </si>
  <si>
    <t>生效时间为合同审批时间第二天，失效时间为合同截至月份的最后一天</t>
    <phoneticPr fontId="1" type="noConversion"/>
  </si>
  <si>
    <t>Billing type默认为bill back rebate</t>
    <phoneticPr fontId="1" type="noConversion"/>
  </si>
  <si>
    <t>供应商：找合同二级供应商关联的一级供应商</t>
    <phoneticPr fontId="1" type="noConversion"/>
  </si>
  <si>
    <t>Deal reporting level默认为月</t>
    <phoneticPr fontId="1" type="noConversion"/>
  </si>
  <si>
    <t>bill back period根据费用项配置表中的费用项生成方式默认（月、年等）</t>
    <phoneticPr fontId="1" type="noConversion"/>
  </si>
  <si>
    <t>插入返利组成</t>
    <phoneticPr fontId="1" type="noConversion"/>
  </si>
  <si>
    <t>Comp. type根据费用项目默认</t>
    <phoneticPr fontId="1" type="noConversion"/>
  </si>
  <si>
    <t>Threshold limit type根据合同比例返利计算参数默认，合同未维护的费用项默认入库金额</t>
    <phoneticPr fontId="1" type="noConversion"/>
  </si>
  <si>
    <t>Purchase/ Sales based默认为采购</t>
    <phoneticPr fontId="1" type="noConversion"/>
  </si>
  <si>
    <t>Deal application timing默认收货</t>
    <phoneticPr fontId="1" type="noConversion"/>
  </si>
  <si>
    <t>Rebate calc type根据合同比例返利计算方式默认，合同未维护的费用项默认为线性</t>
    <phoneticPr fontId="1" type="noConversion"/>
  </si>
  <si>
    <t>Deal class默认累加</t>
    <phoneticPr fontId="1" type="noConversion"/>
  </si>
  <si>
    <t>插入返利明细</t>
    <phoneticPr fontId="1" type="noConversion"/>
  </si>
  <si>
    <t>Threshold value type默认合同返利类型，合同未维护的费用项默认比例</t>
    <phoneticPr fontId="1" type="noConversion"/>
  </si>
  <si>
    <t>Item按合同部门插入</t>
    <phoneticPr fontId="1" type="noConversion"/>
  </si>
  <si>
    <t>返利阶梯按比例返利维护的阶梯维护，对合同界面没有维护的比例费用项插入标准比例返利，阀值为无限大（13个9.01）到无限大（13个9.99）</t>
    <phoneticPr fontId="1" type="noConversion"/>
  </si>
  <si>
    <t>计算turnover之前，删除deal_item_loc_explode无关的商品</t>
    <phoneticPr fontId="1" type="noConversion"/>
  </si>
  <si>
    <t>返利是以一级供应商创建的，根据返利关联的合同找到二级供应商，删除未关联此二级供应商的商品（商品供应商关系）</t>
    <phoneticPr fontId="1" type="noConversion"/>
  </si>
  <si>
    <t>判断是否重算分摊及结果插入</t>
    <phoneticPr fontId="1" type="noConversion"/>
  </si>
  <si>
    <t>计算类型</t>
    <phoneticPr fontId="1" type="noConversion"/>
  </si>
  <si>
    <t>CC</t>
    <phoneticPr fontId="1" type="noConversion"/>
  </si>
  <si>
    <t>C</t>
    <phoneticPr fontId="1" type="noConversion"/>
  </si>
  <si>
    <r>
      <t>计算之前</t>
    </r>
    <r>
      <rPr>
        <sz val="10"/>
        <color theme="1"/>
        <rFont val="Book Antiqua"/>
        <family val="1"/>
      </rPr>
      <t>period</t>
    </r>
    <r>
      <rPr>
        <sz val="10"/>
        <color theme="1"/>
        <rFont val="宋体"/>
        <family val="3"/>
        <charset val="134"/>
        <scheme val="minor"/>
      </rPr>
      <t>差异及当月</t>
    </r>
    <r>
      <rPr>
        <sz val="10"/>
        <color theme="1"/>
        <rFont val="Book Antiqua"/>
        <family val="1"/>
      </rPr>
      <t>income</t>
    </r>
    <r>
      <rPr>
        <sz val="10"/>
        <color theme="1"/>
        <rFont val="宋体"/>
        <family val="3"/>
        <charset val="134"/>
        <scheme val="minor"/>
      </rPr>
      <t>，计算逻辑详见分摊逻辑</t>
    </r>
    <phoneticPr fontId="1" type="noConversion"/>
  </si>
  <si>
    <t>比较费用项是否在本版本维护了且在上个版本未维护，如果是，则插入以前月份的金额及差异，计算类型为重算，当月金额为计算</t>
    <phoneticPr fontId="1" type="noConversion"/>
  </si>
  <si>
    <t>判断bill back period是否为年</t>
  </si>
  <si>
    <t>如果为否</t>
  </si>
  <si>
    <t>如果为是</t>
  </si>
  <si>
    <t>则判断是否为主合同或子合同</t>
  </si>
  <si>
    <t>不插入</t>
  </si>
  <si>
    <t>判断是否为合同的截至月份</t>
  </si>
  <si>
    <t>如果是，则把所有月份的income累计起来插入result（如果合同中维护了此费用项）</t>
  </si>
  <si>
    <t>如果否，不把月份income插入result</t>
  </si>
  <si>
    <t>复制合同信息</t>
    <phoneticPr fontId="1" type="noConversion"/>
  </si>
  <si>
    <t>修改固定返利</t>
    <phoneticPr fontId="1" type="noConversion"/>
  </si>
  <si>
    <t>修改比例返利</t>
  </si>
  <si>
    <t>续签版本审批时，如果是经销、代销合同，判断是否能找到对应的费用项
　 如果能找到，则更新对应的费用项
　 　 删除原阀值及返点
　 　 创建新阀值及返点
　 如果不能找到，且有合同机构则插入对应的费用项，对于物流费用，只插入仓库（新建deal，开始时间未审批日期第二天）
关联新版本 　 　</t>
    <phoneticPr fontId="1" type="noConversion"/>
  </si>
  <si>
    <t>修改联营销售计划</t>
    <phoneticPr fontId="1" type="noConversion"/>
  </si>
  <si>
    <t>升级版本的合同审批后，失效上个版本的合同相关销售计划，审批当月（新版本的审批当月）至截止月份</t>
    <phoneticPr fontId="1" type="noConversion"/>
  </si>
  <si>
    <t>将旧版本合同状态置为已关闭</t>
    <phoneticPr fontId="1" type="noConversion"/>
  </si>
  <si>
    <t>合同范围增加</t>
    <phoneticPr fontId="1" type="noConversion"/>
  </si>
  <si>
    <t>合同范围减少</t>
    <phoneticPr fontId="1" type="noConversion"/>
  </si>
  <si>
    <t>如果合同范围减少，且经营方式为经销、代销，则自动把原合同版本的减少的合同范围复制过来，状态变更为失效，同步更新商品/地点/供应商层级的是否可订货属性，变更为否
如果合同范围减少，且经营方式为联营、租赁，则自动更新商品/地点的可销售标识为否（2012-12-10更新：更改商品地点状态为delete）</t>
    <phoneticPr fontId="1" type="noConversion"/>
  </si>
  <si>
    <t>更新商品、地点、供应商层级的物流模式，找到物流模式有变化的门店去进行更新</t>
    <phoneticPr fontId="1" type="noConversion"/>
  </si>
  <si>
    <t>如果配送（配送/大直通/小直通）改为了直送，更新
如果直送改为了配送，更新
配送和大直通/小直通之间额更新不做更新</t>
    <phoneticPr fontId="1" type="noConversion"/>
  </si>
  <si>
    <t>CMX_CONTRACT_RANGE.status = ‘I’</t>
    <phoneticPr fontId="1" type="noConversion"/>
  </si>
  <si>
    <t xml:space="preserve">合同状态为已审批，合同类型为经销、代销；CMX_CONTRACT.STATUS='A' AND CMX_CONTRACT.CONTRACT_TYPE IN ('JX','DX')
版本等于1,CMX_CONTRACT.REV_NO=1 </t>
    <phoneticPr fontId="1" type="noConversion"/>
  </si>
  <si>
    <t>CMX_CONTRACT_OPTION.CAL_TYPE='P' AND STATUS='A'</t>
    <phoneticPr fontId="1" type="noConversion"/>
  </si>
  <si>
    <t>如果未维护仓库，则不插入物流费用项CMX_CONTRACT_RANGE.LOC_TYPE='WH'
如果维护了仓库，转步骤5</t>
    <phoneticPr fontId="1" type="noConversion"/>
  </si>
  <si>
    <t>年返CMX_CONTRACT_OPTION.INCOME_TYPE='Y'
月返CMX_CONTRACT_OPTION.INCOME_TYPE='M'</t>
    <phoneticPr fontId="1" type="noConversion"/>
  </si>
  <si>
    <t>插入月份差异及当月返利</t>
    <phoneticPr fontId="1" type="noConversion"/>
  </si>
  <si>
    <t>找合同关联的返利，且是月返</t>
    <phoneticPr fontId="1" type="noConversion"/>
  </si>
  <si>
    <t>CMX_CONTRACT_RESULT
当月返利：合同号、版本号、收取时间(GET VADATE)、费用项、机构、收取模式(CMX_CONTRACT_PROPORTION_DEAL.COLLECTION_MODE)、创建时间、计算类型（C）、计算金额、实际金额、差异（0）、实际差异（0）
月份差异：合同号、版本号、收取时间（默认同维度计算类型为计算的收取时间）、机构、收取模式、创建时间、计算类型（CC）、计算金额（默认同维度计算类型为计算的计算金额）、实际金额、差异、实际差异</t>
    <phoneticPr fontId="1" type="noConversion"/>
  </si>
  <si>
    <t>中间表</t>
    <phoneticPr fontId="1" type="noConversion"/>
  </si>
  <si>
    <t>如果是，则计算
如果否，则不计算</t>
    <phoneticPr fontId="1" type="noConversion"/>
  </si>
  <si>
    <t>根据收取时间、月份分摊金额计算奖励</t>
    <phoneticPr fontId="1" type="noConversion"/>
  </si>
  <si>
    <t>判断供应商是否是统采供应商，如果是统采供应商（取自供应商统采标识：统一结算），所有固定费用自动分配至合同里面的仓库；如果仓库超过两个，默认先创建的仓库，如果否，转步骤5</t>
    <phoneticPr fontId="1" type="noConversion"/>
  </si>
  <si>
    <t>取合同有效的范围，根据权重配置表计算最大分摊限额</t>
    <phoneticPr fontId="1" type="noConversion"/>
  </si>
  <si>
    <t>将费用项按总金额、费用项编码从小到大排序</t>
    <phoneticPr fontId="1" type="noConversion"/>
  </si>
  <si>
    <t>将机构按帐套系数、机构创建时间从小到大排序</t>
    <phoneticPr fontId="1" type="noConversion"/>
  </si>
  <si>
    <t>判断是否需要计算，系统日期=月份收取日期</t>
    <phoneticPr fontId="1" type="noConversion"/>
  </si>
  <si>
    <t>判断是否手工指定机构分摊金额，如果否，转步骤6，如果是，则取手工指定的机构及金额</t>
    <phoneticPr fontId="1" type="noConversion"/>
  </si>
  <si>
    <t>将费用项金额分摊至机构，每次分摊舍到百位，余额部分自动挂到最后一个机构；机构最大限额已经达到，余下的金额自动顺延分配到账套系数为“2”的机构；以下依次类推</t>
    <phoneticPr fontId="1" type="noConversion"/>
  </si>
  <si>
    <t>将分摊结果插入结果表</t>
    <phoneticPr fontId="1" type="noConversion"/>
  </si>
  <si>
    <t>取需要重算的合同：最新版已审批的合同审批当月最后一天重算，版本号大于等于2</t>
    <phoneticPr fontId="1" type="noConversion"/>
  </si>
  <si>
    <t>取重算期间：根据已审批的续签合同号、费用项，找到倒数第二新版本对应费用项未失效的分摊月份，重算此期间的固定费用（取新版本的有效的机构）；如果老版本未找到对应费用项，则取第一版本审批时间对应月份至当前月份的月份</t>
    <phoneticPr fontId="1" type="noConversion"/>
  </si>
  <si>
    <t>根据计算逻辑计算重算期间的固定费用分摊</t>
    <phoneticPr fontId="1" type="noConversion"/>
  </si>
  <si>
    <t>取重算期间计算标准：最新版本对应费用项月份的月份分摊金额</t>
    <phoneticPr fontId="1" type="noConversion"/>
  </si>
  <si>
    <t>取分摊机构：取最新合同有效的范围</t>
    <phoneticPr fontId="1" type="noConversion"/>
  </si>
  <si>
    <t>将差异插入结果表</t>
    <phoneticPr fontId="1" type="noConversion"/>
  </si>
  <si>
    <t>对比差异：合同、费用机构、费用代码、月份，需要考虑以前已经产生的重算差异（合同、费用项、月份、机构，计算类型的计算金额及差异金额累计）</t>
    <phoneticPr fontId="1" type="noConversion"/>
  </si>
  <si>
    <t>合同关闭标识=‘Y’，即CMX_CONTRACT.close_flag = ‘Y’；
关闭日期CMX_CONTRACT.close_date等于系统日期get vdate；
合同状态为已审批CMX_CONTRACT.status='A'</t>
    <phoneticPr fontId="1" type="noConversion"/>
  </si>
  <si>
    <t>每月底最后一天计算</t>
    <phoneticPr fontId="1" type="noConversion"/>
  </si>
  <si>
    <t>复制合同信息（不同于续签）：复制合同所有信息，合同号不变，升级合同版本</t>
    <phoneticPr fontId="1" type="noConversion"/>
  </si>
  <si>
    <t>更新合同范围或物流模式（不同于续签）：
如果新增，则自动把新增的机构加入到新版本合同中
如果修改，则自动修改合同中相应机构的相应值
如果合删除，则将合同范围中的相应机构置为失效</t>
    <phoneticPr fontId="1" type="noConversion"/>
  </si>
  <si>
    <t>升级版本的合同自动审批</t>
    <phoneticPr fontId="1" type="noConversion"/>
  </si>
  <si>
    <t>升级版本的合同审批后，失效上个版本的合同奖励审批当月下一月（新版本的审批当月）至截止月份的奖励</t>
    <phoneticPr fontId="1" type="noConversion"/>
  </si>
  <si>
    <t>修改标准功能的比例返利条款，并关联新版本
把新增的机构加入返利明细中，如果费用项计算基础为入库金额，则只加入仓库
如果不能找到费用项，且有合同机构则插入对应的费用项，对于物流费用，只插入仓库（新建deal，开始时间未审批日期第二天）</t>
    <phoneticPr fontId="1" type="noConversion"/>
  </si>
  <si>
    <t>复制合同信息（不同于续签）
复制合同所有信息，合同号不变，升级合同版本</t>
    <phoneticPr fontId="1" type="noConversion"/>
  </si>
  <si>
    <t>更新合同范围或物流模式（不同于续签）
如果新增，则自动把新增的机构加入到新版本合同中
如果修改，则自动修改合同中相应机构的相应值
如果合删除，则失效合同范围中的相应机构</t>
    <phoneticPr fontId="1" type="noConversion"/>
  </si>
  <si>
    <t>修改联营销售计划
升级版本的合同审批后，失效上个版本的合同相关销售计划，审批当月（新版本的审批当月）至截止月份</t>
    <phoneticPr fontId="1" type="noConversion"/>
  </si>
  <si>
    <t>更新商品、地点、供应商层级的物流模式，找到物流模式有变化的门店去进行更新
如果配送/大直通/小直通改为了直送，更新
如果直送改为了配送，更新
配送和大直通/小直通之间额更新不做更新</t>
    <phoneticPr fontId="1" type="noConversion"/>
  </si>
  <si>
    <t>取已审批、系统日期大于等于合同开始日期、小于等于合同截至日期的合同，取有效的月份行、且金额大于0</t>
    <phoneticPr fontId="1" type="noConversion"/>
  </si>
  <si>
    <r>
      <t>最新版已审批的经销、代销合同审批当月最后一天分摊，版本号大于等于</t>
    </r>
    <r>
      <rPr>
        <sz val="10"/>
        <color theme="1"/>
        <rFont val="Book Antiqua"/>
        <family val="1"/>
      </rPr>
      <t>2</t>
    </r>
    <r>
      <rPr>
        <sz val="10"/>
        <color theme="1"/>
        <rFont val="宋体"/>
        <family val="3"/>
        <charset val="134"/>
      </rPr>
      <t>；</t>
    </r>
    <r>
      <rPr>
        <sz val="10"/>
        <color theme="1"/>
        <rFont val="Book Antiqua"/>
        <family val="1"/>
      </rPr>
      <t>CMX_CONTRACT.STATUS='A', VERSION&gt;=2</t>
    </r>
    <phoneticPr fontId="1" type="noConversion"/>
  </si>
  <si>
    <r>
      <t>按</t>
    </r>
    <r>
      <rPr>
        <sz val="10"/>
        <color theme="1"/>
        <rFont val="Book Antiqua"/>
        <family val="1"/>
      </rPr>
      <t>deal</t>
    </r>
    <r>
      <rPr>
        <sz val="10"/>
        <color theme="1"/>
        <rFont val="宋体"/>
        <family val="3"/>
        <charset val="134"/>
        <scheme val="minor"/>
      </rPr>
      <t>、</t>
    </r>
    <r>
      <rPr>
        <sz val="10"/>
        <color theme="1"/>
        <rFont val="Book Antiqua"/>
        <family val="1"/>
      </rPr>
      <t>deal component</t>
    </r>
    <r>
      <rPr>
        <sz val="10"/>
        <color theme="1"/>
        <rFont val="宋体"/>
        <family val="3"/>
        <charset val="134"/>
        <scheme val="minor"/>
      </rPr>
      <t>、月份、机构汇总</t>
    </r>
    <r>
      <rPr>
        <sz val="10"/>
        <color theme="1"/>
        <rFont val="Book Antiqua"/>
        <family val="1"/>
      </rPr>
      <t>turnover</t>
    </r>
    <r>
      <rPr>
        <sz val="10"/>
        <color theme="1"/>
        <rFont val="宋体"/>
        <family val="3"/>
        <charset val="134"/>
        <scheme val="minor"/>
      </rPr>
      <t>和</t>
    </r>
    <r>
      <rPr>
        <sz val="10"/>
        <color theme="1"/>
        <rFont val="Book Antiqua"/>
        <family val="1"/>
      </rPr>
      <t>income</t>
    </r>
    <phoneticPr fontId="1" type="noConversion"/>
  </si>
  <si>
    <t>DEAL_ACTUALS_ITEM_LOC</t>
    <phoneticPr fontId="1" type="noConversion"/>
  </si>
  <si>
    <t>合同号+版本号找关联的返利，且是月返DEAL_HEAD，DEAL_DETAIL，DEAL_ITEMLOC_DIV_GRP，DEAL_THRESHOLD；客制化的合同cmx_contract。。。</t>
    <phoneticPr fontId="1" type="noConversion"/>
  </si>
  <si>
    <t xml:space="preserve">DEAL_ACTUALS_ITEM_LOC；
</t>
    <phoneticPr fontId="1" type="noConversion"/>
  </si>
  <si>
    <t>cmx_stand_ins_cmx_temp</t>
    <phoneticPr fontId="1" type="noConversion"/>
  </si>
  <si>
    <t>则插入（如果合同中维护了此费用项），按component、月份（当月）、机构汇总，找关联的二级供应商</t>
    <phoneticPr fontId="1" type="noConversion"/>
  </si>
  <si>
    <t>CMX_CONTRACT</t>
  </si>
  <si>
    <t>合同主信息</t>
    <phoneticPr fontId="9" type="noConversion"/>
  </si>
  <si>
    <t>CMX_CONTRACT_RANGE</t>
  </si>
  <si>
    <t>合同销售范围信息</t>
    <phoneticPr fontId="9" type="noConversion"/>
  </si>
  <si>
    <t>CMX_CONTRACT_RANGE_PLAN</t>
  </si>
  <si>
    <t>销售计划信息</t>
    <phoneticPr fontId="9" type="noConversion"/>
  </si>
  <si>
    <t>CMX_CONTRACT_SC_HEAD</t>
  </si>
  <si>
    <t>新店产品形象广告费头信息</t>
    <phoneticPr fontId="9" type="noConversion"/>
  </si>
  <si>
    <t>CMX_CONTRACT_SC_DETAIL</t>
  </si>
  <si>
    <t>新店产品形象广告费明细信息</t>
    <phoneticPr fontId="9" type="noConversion"/>
  </si>
  <si>
    <t>CMX_CONTRACT_SC_COST</t>
  </si>
  <si>
    <t>新品费</t>
    <phoneticPr fontId="9" type="noConversion"/>
  </si>
  <si>
    <t>CMX_CONTRACT_FIX_DEAL</t>
  </si>
  <si>
    <t>固定返利信息</t>
    <phoneticPr fontId="9" type="noConversion"/>
  </si>
  <si>
    <t>CMX_CONTRACT_FIX_APPORT</t>
  </si>
  <si>
    <t>固定返利按月分摊信息</t>
    <phoneticPr fontId="9" type="noConversion"/>
  </si>
  <si>
    <t>CMX_CONTRACT_PROPORTION_DEAL</t>
    <phoneticPr fontId="9" type="noConversion"/>
  </si>
  <si>
    <t>比例返利信息</t>
    <phoneticPr fontId="9" type="noConversion"/>
  </si>
  <si>
    <t>比例阶梯信息</t>
    <phoneticPr fontId="9" type="noConversion"/>
  </si>
  <si>
    <t>CMX_CONTRACT_COST</t>
    <phoneticPr fontId="9" type="noConversion"/>
  </si>
  <si>
    <t>其他项目</t>
    <phoneticPr fontId="9" type="noConversion"/>
  </si>
  <si>
    <t>CMX_CONTRACT_MEMO</t>
  </si>
  <si>
    <t>合同备注</t>
    <phoneticPr fontId="9" type="noConversion"/>
  </si>
  <si>
    <t>CMX_CONTRACT_MEMO_HEAD</t>
  </si>
  <si>
    <t>合同模板头</t>
    <phoneticPr fontId="9" type="noConversion"/>
  </si>
  <si>
    <t>CMX_CONTRACT_MEMO_DETAIL</t>
  </si>
  <si>
    <t>合同模板行</t>
    <phoneticPr fontId="9" type="noConversion"/>
  </si>
  <si>
    <t>CMX_CONTRACT_RESULT</t>
  </si>
  <si>
    <t>计算结果表</t>
    <phoneticPr fontId="9" type="noConversion"/>
  </si>
  <si>
    <t>CMX_CONTRACT_MALL</t>
    <phoneticPr fontId="9" type="noConversion"/>
  </si>
  <si>
    <t>招商合同主信息</t>
  </si>
  <si>
    <t>CMX_CONTRACT_MALL_RANGE</t>
    <phoneticPr fontId="9" type="noConversion"/>
  </si>
  <si>
    <t>招商合同合同范围</t>
  </si>
  <si>
    <t>CMX_CONTRACT_MALL_FIX</t>
    <phoneticPr fontId="9" type="noConversion"/>
  </si>
  <si>
    <t>招商合同奖励</t>
  </si>
  <si>
    <t>CMX_CONTRACT_MALL_FIX_APPORT</t>
    <phoneticPr fontId="9" type="noConversion"/>
  </si>
  <si>
    <t>招商合同奖励按月分摊</t>
    <phoneticPr fontId="9" type="noConversion"/>
  </si>
  <si>
    <t>标准返利头</t>
    <phoneticPr fontId="1" type="noConversion"/>
  </si>
  <si>
    <t>返利明细</t>
    <phoneticPr fontId="1" type="noConversion"/>
  </si>
  <si>
    <t>返利商品、地点</t>
    <phoneticPr fontId="1" type="noConversion"/>
  </si>
  <si>
    <t>返利结果</t>
    <phoneticPr fontId="1" type="noConversion"/>
  </si>
  <si>
    <t>DEAL_ACTUALS_ITEM_LOC</t>
  </si>
  <si>
    <t>DEAL_HEAD</t>
    <phoneticPr fontId="1" type="noConversion"/>
  </si>
  <si>
    <t>DEAL_DETAIL</t>
    <phoneticPr fontId="1" type="noConversion"/>
  </si>
  <si>
    <t>DEAL_ITEMLOC_DIV_GRP</t>
    <phoneticPr fontId="1" type="noConversion"/>
  </si>
  <si>
    <t>判断是否维护了仓库</t>
    <phoneticPr fontId="1" type="noConversion"/>
  </si>
  <si>
    <t>只能对最新版本已审批的进行续签
合同号不变，升级合同版本CMX_CONTRACT.CONTRACT_NO，REV_NO+1
是否主合同、主合同号、经营品种数、毛利率、综合毛利率、预计年销售、目标到货率、主营税率、签订地区可以更改
其余字段不允许修改</t>
    <phoneticPr fontId="1" type="noConversion"/>
  </si>
  <si>
    <r>
      <rPr>
        <sz val="10"/>
        <color theme="0" tint="-0.249977111117893"/>
        <rFont val="宋体"/>
        <family val="3"/>
        <charset val="134"/>
        <scheme val="minor"/>
      </rPr>
      <t>判断是否有第一个版本审批时间之前的月份分摊，如果有，则新版本对应月份分摊失效</t>
    </r>
    <r>
      <rPr>
        <sz val="10"/>
        <color theme="1"/>
        <rFont val="宋体"/>
        <family val="2"/>
        <scheme val="minor"/>
      </rPr>
      <t xml:space="preserve">
升级版本的合同审批后，失效上个版本的合同奖励审批当月下一月（新版本的审批当月）至截止月份的奖励（在奖励计算以后运行）</t>
    </r>
    <phoneticPr fontId="1" type="noConversion"/>
  </si>
  <si>
    <t>如果合同范围增加，如果是经销、代销合同，则自动把新增的机构加入到对应的比例返利明细，判断费用项，如果计算基础是入库金额，则只加入新增的仓库，如果是入库净额，则把新增的门店和仓库都加入范围中</t>
    <phoneticPr fontId="1" type="noConversion"/>
  </si>
  <si>
    <t>CMX_CONTRACT_PROPORTION_LADDER</t>
    <phoneticPr fontId="1" type="noConversion"/>
  </si>
  <si>
    <t>1.删掉deal_queue里面此deal数据
2.修改关闭日期
3.往cost_event里面插入一条数据，action=MOD，EVENT_TYPE为D，PERSIST_IND为Y
4.往cost_event_deal里面插入一条数据，cost_event_process_id与cost_event相同
5.往deal_queue插入一条数据
6.将deal_actual_forecast关闭日期以后的记录删掉</t>
    <phoneticPr fontId="1" type="noConversion"/>
  </si>
  <si>
    <t>补充</t>
    <phoneticPr fontId="1" type="noConversion"/>
  </si>
  <si>
    <t>注意事项</t>
    <phoneticPr fontId="1" type="noConversion"/>
  </si>
  <si>
    <t>通过合同创建返利时，需要插入deal_actuals_forecast表，按deal/detail/reporting date（年返、月返都是按月份插入，详见2529和2530）
按合同的开始月份和截至月份插入，reporting date插入月底最后一天</t>
    <phoneticPr fontId="9" type="noConversion"/>
  </si>
  <si>
    <t>Deal_head：close_ind 不应该有值；bill_back_method默认D；deal_income_calculation默认为A；invoice_processing_logic默认为AA；billing_partner_type默认为S；billing_supplier_id默认supplier的ID；growth_rate_to_date默认为0；turnover_to_date默认为0；actual_moneies_earned_to_date默认为0；est_next_invoice_date默认为开始日期月份的最后一天</t>
    <phoneticPr fontId="9" type="noConversion"/>
  </si>
  <si>
    <t>deal_detail, actual值为空，需要插入0： 
total_forecats_units, total_forecats_revenue, total_budget_turnover, total_baseline_growth_budget, total_baseline_growth_act_for, total_actual_forecast_turnover, total monies_earned_to_date, growth_rate_to_date, turnover_to_date
deal_threshold中的target_ind应该设置在第一层级而不是第二层级</t>
    <phoneticPr fontId="9" type="noConversion"/>
  </si>
  <si>
    <t>update deal_detail
 total_forecast_units = 0, total_forecast_revenue = 0, total_budget_turnover = 0, total_baseline_growth_budget = 0, total_baseline_growth_act_for = 0,total_actual_forecast_turnover =0, 
actual_monies_earned_to_date = 0, growth_rate_to_date = 0, turnover_to_date =0,</t>
    <phoneticPr fontId="9" type="noConversion"/>
  </si>
  <si>
    <t>deal_detail，计算修订到零勾上，calc_to_zero_ind</t>
    <phoneticPr fontId="9" type="noConversion"/>
  </si>
  <si>
    <t>DEAL_ITEMLOC_DIV_GRP中需要插入division</t>
    <phoneticPr fontId="9" type="noConversion"/>
  </si>
  <si>
    <t>select * from cost_event_deal;
select * from cost_event;</t>
    <phoneticPr fontId="9" type="noConversion"/>
  </si>
  <si>
    <t>先插入cost event，再插入cost event deal，cost_event_process_id相同
cost event：ACTION为ADD，EVENT_TYPE为D，PERSIST_IND为Y，</t>
    <phoneticPr fontId="9" type="noConversion"/>
  </si>
  <si>
    <t>deal_itemloc_div_grp</t>
    <phoneticPr fontId="1" type="noConversion"/>
  </si>
  <si>
    <t>关闭日期</t>
    <phoneticPr fontId="1" type="noConversion"/>
  </si>
  <si>
    <t>及时,关闭操作时</t>
    <phoneticPr fontId="1" type="noConversion"/>
  </si>
  <si>
    <t>点击关闭，录入关闭时间，点击确认</t>
    <phoneticPr fontId="1" type="noConversion"/>
  </si>
  <si>
    <t>合同范围删除
如果合同范围删除，且经营方式为经销、代销，更新商品/地点/供应商层级的是否可订货属性，变更为否</t>
    <phoneticPr fontId="1" type="noConversion"/>
  </si>
  <si>
    <t>修改比例返利：修改标准比例返利的失效日期为关闭日期的当月的最后一天</t>
    <phoneticPr fontId="1" type="noConversion"/>
  </si>
  <si>
    <t>修改基础数据
.1）如果合同是经销、代销，则将客户化表cmx_item_supp_country_loc 的是否可订货(order_ind) 改为‘N’
.2) 如果合同时联营，则将商品地点状态(item_loc.status)改为D</t>
    <phoneticPr fontId="1" type="noConversion"/>
  </si>
  <si>
    <t>升级版本的合同审批后，失效上个版本的合同奖励审批当月下一月（新版本的审批当月）至截止月份的奖励</t>
    <phoneticPr fontId="1" type="noConversion"/>
  </si>
  <si>
    <t>合同范围减少
如果合同范围减少，且经营方式为联营、租赁，则自动更新商品/地点的可销售标识为否（2012-12-10更新：更改商品地点状态为delete）
新版本合同范围状态变为无效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</si>
</sst>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Book Antiqua"/>
      <family val="1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theme="0" tint="-0.249977111117893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0" xfId="0" applyFill="1"/>
    <xf numFmtId="0" fontId="0" fillId="3" borderId="1" xfId="0" applyFill="1" applyBorder="1"/>
    <xf numFmtId="9" fontId="0" fillId="3" borderId="1" xfId="0" applyNumberFormat="1" applyFill="1" applyBorder="1"/>
    <xf numFmtId="0" fontId="2" fillId="2" borderId="1" xfId="0" applyFont="1" applyFill="1" applyBorder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6" fillId="3" borderId="0" xfId="0" applyFont="1" applyFill="1" applyAlignment="1"/>
    <xf numFmtId="0" fontId="2" fillId="2" borderId="1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3" fillId="3" borderId="0" xfId="0" applyFont="1" applyFill="1"/>
    <xf numFmtId="0" fontId="0" fillId="2" borderId="1" xfId="0" applyFill="1" applyBorder="1"/>
    <xf numFmtId="0" fontId="8" fillId="3" borderId="0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6" fillId="3" borderId="0" xfId="0" applyFont="1" applyFill="1" applyAlignment="1"/>
    <xf numFmtId="0" fontId="6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6"/>
  <sheetViews>
    <sheetView workbookViewId="0">
      <selection activeCell="B17" sqref="B17"/>
    </sheetView>
  </sheetViews>
  <sheetFormatPr defaultRowHeight="12"/>
  <cols>
    <col min="1" max="1" width="9" style="17"/>
    <col min="2" max="2" width="29.625" style="17" bestFit="1" customWidth="1"/>
    <col min="3" max="3" width="24" style="17" bestFit="1" customWidth="1"/>
    <col min="4" max="16384" width="9" style="17"/>
  </cols>
  <sheetData>
    <row r="2" spans="2:3">
      <c r="B2" s="19" t="s">
        <v>122</v>
      </c>
      <c r="C2" s="19" t="s">
        <v>123</v>
      </c>
    </row>
    <row r="3" spans="2:3">
      <c r="B3" s="19" t="s">
        <v>124</v>
      </c>
      <c r="C3" s="19" t="s">
        <v>125</v>
      </c>
    </row>
    <row r="4" spans="2:3">
      <c r="B4" s="19" t="s">
        <v>126</v>
      </c>
      <c r="C4" s="19" t="s">
        <v>127</v>
      </c>
    </row>
    <row r="5" spans="2:3">
      <c r="B5" s="19" t="s">
        <v>128</v>
      </c>
      <c r="C5" s="19" t="s">
        <v>129</v>
      </c>
    </row>
    <row r="6" spans="2:3">
      <c r="B6" s="19" t="s">
        <v>130</v>
      </c>
      <c r="C6" s="19" t="s">
        <v>131</v>
      </c>
    </row>
    <row r="7" spans="2:3">
      <c r="B7" s="19" t="s">
        <v>132</v>
      </c>
      <c r="C7" s="19" t="s">
        <v>133</v>
      </c>
    </row>
    <row r="8" spans="2:3">
      <c r="B8" s="19" t="s">
        <v>134</v>
      </c>
      <c r="C8" s="19" t="s">
        <v>135</v>
      </c>
    </row>
    <row r="9" spans="2:3">
      <c r="B9" s="19" t="s">
        <v>136</v>
      </c>
      <c r="C9" s="19" t="s">
        <v>137</v>
      </c>
    </row>
    <row r="10" spans="2:3">
      <c r="B10" s="19" t="s">
        <v>138</v>
      </c>
      <c r="C10" s="19" t="s">
        <v>139</v>
      </c>
    </row>
    <row r="11" spans="2:3">
      <c r="B11" s="19" t="s">
        <v>171</v>
      </c>
      <c r="C11" s="19" t="s">
        <v>140</v>
      </c>
    </row>
    <row r="12" spans="2:3">
      <c r="B12" s="19" t="s">
        <v>141</v>
      </c>
      <c r="C12" s="19" t="s">
        <v>142</v>
      </c>
    </row>
    <row r="13" spans="2:3">
      <c r="B13" s="19" t="s">
        <v>143</v>
      </c>
      <c r="C13" s="19" t="s">
        <v>144</v>
      </c>
    </row>
    <row r="14" spans="2:3">
      <c r="B14" s="19" t="s">
        <v>145</v>
      </c>
      <c r="C14" s="19" t="s">
        <v>146</v>
      </c>
    </row>
    <row r="15" spans="2:3">
      <c r="B15" s="19" t="s">
        <v>147</v>
      </c>
      <c r="C15" s="19" t="s">
        <v>148</v>
      </c>
    </row>
    <row r="16" spans="2:3">
      <c r="B16" s="19" t="s">
        <v>149</v>
      </c>
      <c r="C16" s="19" t="s">
        <v>150</v>
      </c>
    </row>
    <row r="18" spans="2:3">
      <c r="B18" s="20" t="s">
        <v>151</v>
      </c>
      <c r="C18" s="21" t="s">
        <v>152</v>
      </c>
    </row>
    <row r="19" spans="2:3">
      <c r="B19" s="20" t="s">
        <v>153</v>
      </c>
      <c r="C19" s="21" t="s">
        <v>154</v>
      </c>
    </row>
    <row r="20" spans="2:3">
      <c r="B20" s="20" t="s">
        <v>155</v>
      </c>
      <c r="C20" s="21" t="s">
        <v>156</v>
      </c>
    </row>
    <row r="21" spans="2:3">
      <c r="B21" s="20" t="s">
        <v>157</v>
      </c>
      <c r="C21" s="21" t="s">
        <v>158</v>
      </c>
    </row>
    <row r="23" spans="2:3">
      <c r="B23" s="17" t="s">
        <v>164</v>
      </c>
      <c r="C23" s="17" t="s">
        <v>159</v>
      </c>
    </row>
    <row r="24" spans="2:3">
      <c r="B24" s="17" t="s">
        <v>165</v>
      </c>
      <c r="C24" s="17" t="s">
        <v>160</v>
      </c>
    </row>
    <row r="25" spans="2:3">
      <c r="B25" s="17" t="s">
        <v>166</v>
      </c>
      <c r="C25" s="17" t="s">
        <v>161</v>
      </c>
    </row>
    <row r="26" spans="2:3">
      <c r="B26" s="17" t="s">
        <v>163</v>
      </c>
      <c r="C26" s="17" t="s">
        <v>162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L4" sqref="L4"/>
    </sheetView>
  </sheetViews>
  <sheetFormatPr defaultRowHeight="12"/>
  <cols>
    <col min="1" max="1" width="4.75" style="6" bestFit="1" customWidth="1"/>
    <col min="2" max="2" width="29.625" style="6" customWidth="1"/>
    <col min="3" max="3" width="40.125" style="6" bestFit="1" customWidth="1"/>
    <col min="4" max="16384" width="9" style="5"/>
  </cols>
  <sheetData>
    <row r="1" spans="1:3">
      <c r="A1" s="4" t="s">
        <v>13</v>
      </c>
      <c r="B1" s="4" t="s">
        <v>14</v>
      </c>
      <c r="C1" s="4" t="s">
        <v>0</v>
      </c>
    </row>
    <row r="2" spans="1:3" ht="36">
      <c r="A2" s="6">
        <v>1</v>
      </c>
      <c r="B2" s="5" t="s">
        <v>96</v>
      </c>
      <c r="C2" s="14"/>
    </row>
    <row r="3" spans="1:3" ht="84">
      <c r="A3" s="6">
        <v>2</v>
      </c>
      <c r="B3" s="6" t="s">
        <v>97</v>
      </c>
    </row>
    <row r="4" spans="1:3" ht="24">
      <c r="A4" s="6">
        <v>3</v>
      </c>
      <c r="B4" s="6" t="s">
        <v>99</v>
      </c>
    </row>
    <row r="5" spans="1:3">
      <c r="A5" s="6">
        <v>4</v>
      </c>
      <c r="B5" s="6" t="s">
        <v>100</v>
      </c>
    </row>
    <row r="6" spans="1:3" ht="24">
      <c r="A6" s="6">
        <v>5</v>
      </c>
      <c r="B6" s="14" t="s">
        <v>98</v>
      </c>
    </row>
    <row r="7" spans="1:3" ht="48">
      <c r="A7" s="6">
        <v>6</v>
      </c>
      <c r="B7" s="14" t="s">
        <v>102</v>
      </c>
    </row>
    <row r="8" spans="1:3">
      <c r="A8" s="6">
        <v>7</v>
      </c>
      <c r="B8" s="16" t="s">
        <v>101</v>
      </c>
    </row>
    <row r="9" spans="1:3">
      <c r="A9" s="6">
        <v>8</v>
      </c>
    </row>
    <row r="10" spans="1:3">
      <c r="A10" s="6">
        <v>9</v>
      </c>
    </row>
    <row r="11" spans="1:3">
      <c r="A11" s="6">
        <v>10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A2" sqref="A2"/>
    </sheetView>
  </sheetViews>
  <sheetFormatPr defaultRowHeight="12"/>
  <cols>
    <col min="1" max="1" width="4.75" style="6" bestFit="1" customWidth="1"/>
    <col min="2" max="2" width="29.625" style="6" customWidth="1"/>
    <col min="3" max="3" width="40.125" style="6" bestFit="1" customWidth="1"/>
    <col min="4" max="16384" width="9" style="5"/>
  </cols>
  <sheetData>
    <row r="1" spans="1:3">
      <c r="A1" s="4" t="s">
        <v>13</v>
      </c>
      <c r="B1" s="4" t="s">
        <v>14</v>
      </c>
      <c r="C1" s="4" t="s">
        <v>0</v>
      </c>
    </row>
    <row r="2" spans="1:3" ht="36">
      <c r="A2" s="6">
        <v>1</v>
      </c>
      <c r="B2" s="6" t="s">
        <v>105</v>
      </c>
      <c r="C2" s="14"/>
    </row>
    <row r="3" spans="1:3" ht="96">
      <c r="A3" s="6">
        <v>2</v>
      </c>
      <c r="B3" s="6" t="s">
        <v>106</v>
      </c>
    </row>
    <row r="4" spans="1:3">
      <c r="A4" s="6">
        <v>3</v>
      </c>
      <c r="B4" s="6" t="s">
        <v>107</v>
      </c>
    </row>
    <row r="5" spans="1:3" ht="36">
      <c r="A5" s="6">
        <v>4</v>
      </c>
      <c r="B5" s="6" t="s">
        <v>108</v>
      </c>
    </row>
    <row r="6" spans="1:3" ht="108">
      <c r="A6" s="6">
        <v>5</v>
      </c>
      <c r="B6" s="14" t="s">
        <v>109</v>
      </c>
      <c r="C6" s="6" t="s">
        <v>183</v>
      </c>
    </row>
    <row r="7" spans="1:3">
      <c r="A7" s="6">
        <v>6</v>
      </c>
      <c r="B7" s="14" t="s">
        <v>71</v>
      </c>
    </row>
    <row r="8" spans="1:3" ht="48">
      <c r="A8" s="6">
        <v>7</v>
      </c>
      <c r="B8" s="25" t="s">
        <v>187</v>
      </c>
    </row>
    <row r="9" spans="1:3" ht="96">
      <c r="A9" s="6">
        <v>8</v>
      </c>
      <c r="B9" s="6" t="s">
        <v>113</v>
      </c>
    </row>
    <row r="10" spans="1:3">
      <c r="A10" s="6">
        <v>9</v>
      </c>
    </row>
    <row r="11" spans="1:3">
      <c r="A11" s="6">
        <v>10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J4" sqref="J4"/>
    </sheetView>
  </sheetViews>
  <sheetFormatPr defaultRowHeight="12"/>
  <cols>
    <col min="1" max="1" width="4.75" style="6" bestFit="1" customWidth="1"/>
    <col min="2" max="2" width="29.625" style="6" customWidth="1"/>
    <col min="3" max="3" width="40.125" style="6" bestFit="1" customWidth="1"/>
    <col min="4" max="16384" width="9" style="5"/>
  </cols>
  <sheetData>
    <row r="1" spans="1:3">
      <c r="A1" s="4" t="s">
        <v>13</v>
      </c>
      <c r="B1" s="4" t="s">
        <v>14</v>
      </c>
      <c r="C1" s="4" t="s">
        <v>0</v>
      </c>
    </row>
    <row r="2" spans="1:3" ht="36">
      <c r="A2" s="6">
        <v>1</v>
      </c>
      <c r="B2" s="5" t="s">
        <v>110</v>
      </c>
      <c r="C2" s="14"/>
    </row>
    <row r="3" spans="1:3" ht="96">
      <c r="A3" s="6">
        <v>2</v>
      </c>
      <c r="B3" s="6" t="s">
        <v>111</v>
      </c>
    </row>
    <row r="4" spans="1:3">
      <c r="A4" s="6">
        <v>3</v>
      </c>
      <c r="B4" s="6" t="s">
        <v>107</v>
      </c>
    </row>
    <row r="5" spans="1:3" ht="36">
      <c r="A5" s="6">
        <v>4</v>
      </c>
      <c r="B5" s="6" t="s">
        <v>190</v>
      </c>
    </row>
    <row r="6" spans="1:3" ht="48">
      <c r="A6" s="6">
        <v>5</v>
      </c>
      <c r="B6" s="14" t="s">
        <v>112</v>
      </c>
    </row>
    <row r="7" spans="1:3">
      <c r="A7" s="6">
        <v>6</v>
      </c>
      <c r="B7" s="14" t="s">
        <v>71</v>
      </c>
    </row>
    <row r="8" spans="1:3" ht="84">
      <c r="A8" s="6">
        <v>7</v>
      </c>
      <c r="B8" s="16" t="s">
        <v>191</v>
      </c>
    </row>
    <row r="9" spans="1:3" ht="96">
      <c r="A9" s="6">
        <v>8</v>
      </c>
      <c r="B9" s="6" t="s">
        <v>113</v>
      </c>
    </row>
    <row r="10" spans="1:3">
      <c r="A10" s="6">
        <v>9</v>
      </c>
    </row>
    <row r="11" spans="1:3">
      <c r="A11" s="6">
        <v>10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8" sqref="B8"/>
    </sheetView>
  </sheetViews>
  <sheetFormatPr defaultRowHeight="12"/>
  <cols>
    <col min="1" max="1" width="4.75" style="6" bestFit="1" customWidth="1"/>
    <col min="2" max="2" width="29.625" style="6" customWidth="1"/>
    <col min="3" max="3" width="40.125" style="6" bestFit="1" customWidth="1"/>
    <col min="4" max="4" width="36" style="6" customWidth="1"/>
    <col min="5" max="16384" width="9" style="5"/>
  </cols>
  <sheetData>
    <row r="1" spans="1:5">
      <c r="A1" s="4" t="s">
        <v>13</v>
      </c>
      <c r="B1" s="4" t="s">
        <v>14</v>
      </c>
      <c r="C1" s="4" t="s">
        <v>0</v>
      </c>
      <c r="D1" s="6" t="s">
        <v>173</v>
      </c>
    </row>
    <row r="2" spans="1:5" ht="24">
      <c r="A2" s="6">
        <v>1</v>
      </c>
      <c r="B2" s="6" t="s">
        <v>186</v>
      </c>
      <c r="E2" s="5" t="s">
        <v>185</v>
      </c>
    </row>
    <row r="3" spans="1:5" ht="24">
      <c r="A3" s="6">
        <v>2</v>
      </c>
      <c r="B3" s="6" t="s">
        <v>16</v>
      </c>
      <c r="C3" s="6" t="s">
        <v>21</v>
      </c>
      <c r="E3" s="5" t="s">
        <v>185</v>
      </c>
    </row>
    <row r="4" spans="1:5" ht="108">
      <c r="A4" s="6">
        <v>3</v>
      </c>
      <c r="B4" s="6" t="s">
        <v>188</v>
      </c>
      <c r="C4" s="6" t="s">
        <v>17</v>
      </c>
      <c r="D4" s="6" t="s">
        <v>172</v>
      </c>
      <c r="E4" s="5" t="s">
        <v>185</v>
      </c>
    </row>
    <row r="5" spans="1:5" ht="24">
      <c r="A5" s="6">
        <v>4</v>
      </c>
      <c r="B5" s="6" t="s">
        <v>18</v>
      </c>
      <c r="C5" s="6" t="s">
        <v>20</v>
      </c>
      <c r="E5" s="5" t="s">
        <v>185</v>
      </c>
    </row>
    <row r="7" spans="1:5" ht="60">
      <c r="B7" s="6" t="s">
        <v>15</v>
      </c>
      <c r="C7" s="6" t="s">
        <v>103</v>
      </c>
    </row>
    <row r="8" spans="1:5" ht="72">
      <c r="A8" s="6">
        <v>5</v>
      </c>
      <c r="B8" s="6" t="s">
        <v>189</v>
      </c>
      <c r="E8" s="5" t="s">
        <v>184</v>
      </c>
    </row>
    <row r="9" spans="1:5">
      <c r="A9" s="6">
        <v>6</v>
      </c>
      <c r="B9" s="6" t="s">
        <v>19</v>
      </c>
      <c r="C9" s="6" t="s">
        <v>77</v>
      </c>
      <c r="E9" s="5" t="s">
        <v>184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3"/>
  <sheetViews>
    <sheetView workbookViewId="0">
      <selection activeCell="B7" sqref="B7"/>
    </sheetView>
  </sheetViews>
  <sheetFormatPr defaultRowHeight="12"/>
  <cols>
    <col min="1" max="1" width="4.75" style="6" bestFit="1" customWidth="1"/>
    <col min="2" max="2" width="29.625" style="6" customWidth="1"/>
    <col min="3" max="3" width="54.25" style="6" customWidth="1"/>
    <col min="4" max="16384" width="9" style="5"/>
  </cols>
  <sheetData>
    <row r="1" spans="1:3">
      <c r="A1" s="4" t="s">
        <v>13</v>
      </c>
      <c r="B1" s="4" t="s">
        <v>14</v>
      </c>
      <c r="C1" s="4" t="s">
        <v>0</v>
      </c>
    </row>
    <row r="2" spans="1:3" ht="36">
      <c r="A2" s="6">
        <v>1</v>
      </c>
      <c r="B2" s="6" t="s">
        <v>22</v>
      </c>
      <c r="C2" s="6" t="s">
        <v>78</v>
      </c>
    </row>
    <row r="3" spans="1:3" ht="24">
      <c r="A3" s="6">
        <v>2</v>
      </c>
      <c r="B3" s="6" t="s">
        <v>23</v>
      </c>
      <c r="C3" s="6" t="s">
        <v>24</v>
      </c>
    </row>
    <row r="4" spans="1:3">
      <c r="A4" s="6">
        <v>3</v>
      </c>
      <c r="B4" s="6" t="s">
        <v>27</v>
      </c>
      <c r="C4" s="6" t="s">
        <v>79</v>
      </c>
    </row>
    <row r="5" spans="1:3" ht="36">
      <c r="A5" s="6">
        <v>4</v>
      </c>
      <c r="B5" s="6" t="s">
        <v>167</v>
      </c>
      <c r="C5" s="6" t="s">
        <v>80</v>
      </c>
    </row>
    <row r="6" spans="1:3" ht="24">
      <c r="A6" s="6">
        <v>5</v>
      </c>
      <c r="B6" s="6" t="s">
        <v>25</v>
      </c>
      <c r="C6" s="6" t="s">
        <v>81</v>
      </c>
    </row>
    <row r="7" spans="1:3">
      <c r="A7" s="6">
        <v>6</v>
      </c>
      <c r="B7" s="6" t="s">
        <v>26</v>
      </c>
      <c r="C7" s="6" t="s">
        <v>35</v>
      </c>
    </row>
    <row r="8" spans="1:3">
      <c r="A8" s="6">
        <v>7</v>
      </c>
      <c r="C8" s="5" t="s">
        <v>28</v>
      </c>
    </row>
    <row r="9" spans="1:3">
      <c r="C9" s="6" t="s">
        <v>29</v>
      </c>
    </row>
    <row r="10" spans="1:3">
      <c r="C10" s="6" t="s">
        <v>31</v>
      </c>
    </row>
    <row r="11" spans="1:3">
      <c r="C11" s="6" t="s">
        <v>32</v>
      </c>
    </row>
    <row r="12" spans="1:3">
      <c r="C12" s="6" t="s">
        <v>33</v>
      </c>
    </row>
    <row r="13" spans="1:3">
      <c r="C13" s="6" t="s">
        <v>34</v>
      </c>
    </row>
    <row r="14" spans="1:3" ht="24">
      <c r="C14" s="6" t="s">
        <v>40</v>
      </c>
    </row>
    <row r="15" spans="1:3">
      <c r="C15" s="6" t="s">
        <v>36</v>
      </c>
    </row>
    <row r="16" spans="1:3" ht="24">
      <c r="C16" s="6" t="s">
        <v>37</v>
      </c>
    </row>
    <row r="17" spans="2:4">
      <c r="C17" s="6" t="s">
        <v>41</v>
      </c>
    </row>
    <row r="18" spans="2:4">
      <c r="C18" s="6" t="s">
        <v>42</v>
      </c>
    </row>
    <row r="19" spans="2:4" ht="24">
      <c r="C19" s="6" t="s">
        <v>43</v>
      </c>
    </row>
    <row r="20" spans="2:4">
      <c r="B20" s="6" t="s">
        <v>38</v>
      </c>
      <c r="C20" s="6" t="s">
        <v>39</v>
      </c>
    </row>
    <row r="21" spans="2:4">
      <c r="C21" s="6" t="s">
        <v>46</v>
      </c>
    </row>
    <row r="22" spans="2:4">
      <c r="C22" s="6" t="s">
        <v>44</v>
      </c>
    </row>
    <row r="23" spans="2:4">
      <c r="B23" s="6" t="s">
        <v>45</v>
      </c>
      <c r="C23" s="6" t="s">
        <v>47</v>
      </c>
    </row>
    <row r="24" spans="2:4" ht="24">
      <c r="C24" s="6" t="s">
        <v>48</v>
      </c>
    </row>
    <row r="25" spans="2:4">
      <c r="C25" s="6" t="s">
        <v>30</v>
      </c>
    </row>
    <row r="28" spans="2:4" ht="48">
      <c r="B28" s="6" t="s">
        <v>174</v>
      </c>
      <c r="C28" s="23" t="s">
        <v>175</v>
      </c>
    </row>
    <row r="29" spans="2:4" ht="72">
      <c r="C29" s="24" t="s">
        <v>176</v>
      </c>
      <c r="D29" s="23"/>
    </row>
    <row r="30" spans="2:4" ht="409.5">
      <c r="C30" s="24" t="s">
        <v>177</v>
      </c>
      <c r="D30" s="23" t="s">
        <v>178</v>
      </c>
    </row>
    <row r="31" spans="2:4">
      <c r="C31" s="24" t="s">
        <v>179</v>
      </c>
      <c r="D31" s="23"/>
    </row>
    <row r="32" spans="2:4">
      <c r="C32" s="24" t="s">
        <v>180</v>
      </c>
      <c r="D32" s="23"/>
    </row>
    <row r="33" spans="3:4" ht="192">
      <c r="C33" s="24" t="s">
        <v>181</v>
      </c>
      <c r="D33" s="23" t="s">
        <v>182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F14" sqref="F14"/>
    </sheetView>
  </sheetViews>
  <sheetFormatPr defaultRowHeight="12"/>
  <cols>
    <col min="1" max="1" width="4.75" style="6" bestFit="1" customWidth="1"/>
    <col min="2" max="2" width="29.625" style="6" customWidth="1"/>
    <col min="3" max="3" width="40.125" style="6" bestFit="1" customWidth="1"/>
    <col min="4" max="16384" width="9" style="5"/>
  </cols>
  <sheetData>
    <row r="1" spans="1:3">
      <c r="A1" s="4" t="s">
        <v>13</v>
      </c>
      <c r="B1" s="4" t="s">
        <v>14</v>
      </c>
      <c r="C1" s="4" t="s">
        <v>0</v>
      </c>
    </row>
    <row r="2" spans="1:3" ht="36">
      <c r="A2" s="6">
        <v>1</v>
      </c>
      <c r="B2" s="6" t="s">
        <v>49</v>
      </c>
      <c r="C2" s="6" t="s">
        <v>50</v>
      </c>
    </row>
    <row r="3" spans="1:3">
      <c r="A3" s="6">
        <v>2</v>
      </c>
    </row>
    <row r="4" spans="1:3">
      <c r="A4" s="6">
        <v>3</v>
      </c>
    </row>
    <row r="5" spans="1:3">
      <c r="A5" s="6">
        <v>4</v>
      </c>
    </row>
    <row r="6" spans="1:3">
      <c r="A6" s="6">
        <v>5</v>
      </c>
    </row>
    <row r="7" spans="1:3">
      <c r="A7" s="6">
        <v>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8" sqref="C8"/>
    </sheetView>
  </sheetViews>
  <sheetFormatPr defaultRowHeight="12"/>
  <cols>
    <col min="1" max="1" width="4.75" style="10" bestFit="1" customWidth="1"/>
    <col min="2" max="2" width="29.625" style="10" customWidth="1"/>
    <col min="3" max="3" width="40.125" style="10" bestFit="1" customWidth="1"/>
    <col min="4" max="16384" width="9" style="9"/>
  </cols>
  <sheetData>
    <row r="1" spans="1:3">
      <c r="A1" s="8" t="s">
        <v>13</v>
      </c>
      <c r="B1" s="8" t="s">
        <v>14</v>
      </c>
      <c r="C1" s="8" t="s">
        <v>0</v>
      </c>
    </row>
    <row r="2" spans="1:3" ht="39">
      <c r="A2" s="10">
        <v>1</v>
      </c>
      <c r="B2" s="9" t="s">
        <v>51</v>
      </c>
      <c r="C2" s="11" t="s">
        <v>115</v>
      </c>
    </row>
    <row r="3" spans="1:3" ht="36">
      <c r="A3" s="10">
        <v>2</v>
      </c>
      <c r="B3" s="10" t="s">
        <v>83</v>
      </c>
      <c r="C3" s="10" t="s">
        <v>118</v>
      </c>
    </row>
    <row r="4" spans="1:3" ht="27">
      <c r="A4" s="10">
        <v>3</v>
      </c>
      <c r="B4" s="12" t="s">
        <v>116</v>
      </c>
      <c r="C4" s="10" t="s">
        <v>119</v>
      </c>
    </row>
    <row r="5" spans="1:3" ht="25.5">
      <c r="A5" s="10">
        <v>4</v>
      </c>
      <c r="B5" s="11" t="s">
        <v>55</v>
      </c>
      <c r="C5" s="10" t="s">
        <v>117</v>
      </c>
    </row>
    <row r="6" spans="1:3" ht="48">
      <c r="A6" s="10">
        <v>5</v>
      </c>
      <c r="B6" s="10" t="s">
        <v>56</v>
      </c>
    </row>
    <row r="7" spans="1:3" ht="120">
      <c r="A7" s="10">
        <v>6</v>
      </c>
      <c r="B7" s="13" t="s">
        <v>82</v>
      </c>
      <c r="C7" s="10" t="s">
        <v>84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"/>
  <sheetViews>
    <sheetView workbookViewId="0">
      <selection activeCell="J22" sqref="J22"/>
    </sheetView>
  </sheetViews>
  <sheetFormatPr defaultRowHeight="13.5"/>
  <sheetData>
    <row r="1" spans="1:13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/>
      <c r="H1" s="2">
        <v>6</v>
      </c>
      <c r="I1" s="2"/>
      <c r="J1" s="2">
        <v>7</v>
      </c>
      <c r="K1" s="2"/>
    </row>
    <row r="2" spans="1:13">
      <c r="A2" s="2"/>
      <c r="B2" s="2">
        <v>100</v>
      </c>
      <c r="C2" s="2">
        <v>200</v>
      </c>
      <c r="D2" s="2">
        <v>300</v>
      </c>
      <c r="E2" s="2">
        <v>400</v>
      </c>
      <c r="F2" s="2">
        <v>500</v>
      </c>
      <c r="G2" s="2"/>
      <c r="H2" s="2">
        <v>600</v>
      </c>
      <c r="I2" s="2"/>
      <c r="J2" s="2">
        <v>700</v>
      </c>
      <c r="K2" s="2"/>
    </row>
    <row r="3" spans="1:13">
      <c r="A3" s="2" t="s">
        <v>7</v>
      </c>
      <c r="B3" s="3">
        <v>0.1</v>
      </c>
      <c r="C3" s="2"/>
      <c r="D3" s="2"/>
      <c r="E3" s="2"/>
      <c r="F3" s="2"/>
      <c r="G3" s="2"/>
      <c r="H3" s="2"/>
      <c r="I3" s="2"/>
      <c r="J3" s="2"/>
      <c r="K3" s="2"/>
    </row>
    <row r="4" spans="1:13">
      <c r="A4" s="2" t="s">
        <v>2</v>
      </c>
      <c r="B4" s="2">
        <v>10</v>
      </c>
      <c r="C4" s="2">
        <v>20</v>
      </c>
      <c r="D4" s="2">
        <v>30</v>
      </c>
      <c r="E4" s="2">
        <v>40</v>
      </c>
      <c r="F4" s="2"/>
      <c r="G4" s="2"/>
      <c r="H4" s="2"/>
      <c r="I4" s="2"/>
      <c r="J4" s="2"/>
      <c r="K4" s="2"/>
    </row>
    <row r="5" spans="1:13">
      <c r="A5" s="2" t="s">
        <v>3</v>
      </c>
      <c r="B5" s="2">
        <v>10</v>
      </c>
      <c r="C5" s="2">
        <v>20</v>
      </c>
      <c r="D5" s="2">
        <v>30</v>
      </c>
      <c r="E5" s="2">
        <v>40</v>
      </c>
      <c r="F5" s="2"/>
      <c r="G5" s="2"/>
      <c r="H5" s="2"/>
      <c r="I5" s="2"/>
      <c r="J5" s="2"/>
      <c r="K5" s="2"/>
      <c r="L5" t="s">
        <v>85</v>
      </c>
      <c r="M5" t="s">
        <v>120</v>
      </c>
    </row>
    <row r="6" spans="1:13">
      <c r="A6" s="2" t="s">
        <v>4</v>
      </c>
      <c r="B6" s="2" t="s">
        <v>5</v>
      </c>
      <c r="C6" s="2" t="s">
        <v>5</v>
      </c>
      <c r="D6" s="2" t="s">
        <v>5</v>
      </c>
      <c r="E6" s="2" t="s">
        <v>5</v>
      </c>
      <c r="F6" s="2"/>
      <c r="G6" s="2"/>
      <c r="H6" s="2"/>
      <c r="I6" s="2"/>
      <c r="J6" s="2"/>
      <c r="K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3">
      <c r="A8" s="2" t="s">
        <v>8</v>
      </c>
      <c r="B8" s="2"/>
      <c r="C8" s="2"/>
      <c r="D8" s="2"/>
      <c r="E8" s="2"/>
      <c r="F8" s="3">
        <v>0.15</v>
      </c>
      <c r="G8" s="18">
        <f>SUM(B2:F2)*F8</f>
        <v>225</v>
      </c>
      <c r="H8" s="2"/>
      <c r="I8" s="2"/>
      <c r="J8" s="2"/>
      <c r="K8" s="2"/>
    </row>
    <row r="9" spans="1:13">
      <c r="A9" s="2" t="s">
        <v>2</v>
      </c>
      <c r="B9" s="2"/>
      <c r="C9" s="2"/>
      <c r="D9" s="2"/>
      <c r="E9" s="2"/>
      <c r="F9" s="2">
        <f>SUM(B2:F2)*F8-SUM(B4:E4)</f>
        <v>125</v>
      </c>
      <c r="G9" s="2"/>
      <c r="H9" s="2"/>
      <c r="I9" s="2"/>
      <c r="J9" s="2"/>
      <c r="K9" s="2"/>
    </row>
    <row r="10" spans="1:13">
      <c r="A10" s="2" t="s">
        <v>3</v>
      </c>
      <c r="B10" s="18">
        <f>100/SUM(B2:F2)*G8-B5</f>
        <v>5</v>
      </c>
      <c r="C10" s="18">
        <f>C2/SUM(B2:F2)*G8-C5</f>
        <v>10</v>
      </c>
      <c r="D10" s="18">
        <f>D2/SUM(B2:F2)*G8-D5</f>
        <v>15</v>
      </c>
      <c r="E10" s="18">
        <f>E2/SUM(B2:F2)*G8-E5</f>
        <v>20</v>
      </c>
      <c r="F10" s="18">
        <f>F9-B10-C10-D10-E10</f>
        <v>75</v>
      </c>
      <c r="G10" s="2"/>
      <c r="H10" s="2"/>
      <c r="I10" s="2"/>
      <c r="J10" s="2"/>
      <c r="K10" s="2"/>
      <c r="L10" t="s">
        <v>85</v>
      </c>
    </row>
    <row r="11" spans="1:13">
      <c r="A11" s="2" t="s">
        <v>4</v>
      </c>
      <c r="B11" s="2" t="s">
        <v>6</v>
      </c>
      <c r="C11" s="2" t="s">
        <v>6</v>
      </c>
      <c r="D11" s="2" t="s">
        <v>6</v>
      </c>
      <c r="E11" s="2" t="s">
        <v>6</v>
      </c>
      <c r="F11" s="2" t="s">
        <v>5</v>
      </c>
      <c r="G11" s="2"/>
      <c r="H11" s="2"/>
      <c r="I11" s="2"/>
      <c r="J11" s="2"/>
      <c r="K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3">
      <c r="A13" s="2" t="s">
        <v>9</v>
      </c>
      <c r="B13" s="2"/>
      <c r="C13" s="2"/>
      <c r="D13" s="2"/>
      <c r="E13" s="2"/>
      <c r="F13" s="3"/>
      <c r="G13" s="2"/>
      <c r="H13" s="3">
        <v>0.18</v>
      </c>
      <c r="I13" s="2">
        <f>SUM(B2:H2)*H13</f>
        <v>378</v>
      </c>
      <c r="J13" s="2"/>
      <c r="K13" s="2"/>
    </row>
    <row r="14" spans="1:13">
      <c r="A14" s="2" t="s">
        <v>2</v>
      </c>
      <c r="B14" s="2"/>
      <c r="C14" s="2"/>
      <c r="D14" s="2"/>
      <c r="E14" s="2"/>
      <c r="F14" s="2"/>
      <c r="G14" s="2"/>
      <c r="H14" s="2">
        <f>I13-B4-C4-D4-E4-F9</f>
        <v>153</v>
      </c>
      <c r="I14" s="2"/>
      <c r="J14" s="2"/>
      <c r="K14" s="2"/>
    </row>
    <row r="15" spans="1:13">
      <c r="A15" s="2" t="s">
        <v>3</v>
      </c>
      <c r="B15" s="2">
        <f>B2/SUM(B2:H2)*I13-B4-B10</f>
        <v>3</v>
      </c>
      <c r="C15" s="2">
        <f>C2/SUM(B2:H2)*I13-C4-C10</f>
        <v>6</v>
      </c>
      <c r="D15" s="2">
        <f>D2/SUM(B2:H2)*I13-D4-D10</f>
        <v>9</v>
      </c>
      <c r="E15" s="2">
        <f>E2/SUM(B2:H2)*I13-E4-E10</f>
        <v>12</v>
      </c>
      <c r="F15" s="2">
        <f>F2/SUM(B2:H2)*I13-F10</f>
        <v>15</v>
      </c>
      <c r="G15" s="2"/>
      <c r="H15" s="2">
        <f>H14-B15-C15-D15-E15-F15</f>
        <v>108</v>
      </c>
      <c r="I15" s="2"/>
      <c r="J15" s="2"/>
      <c r="K15" s="2"/>
      <c r="L15" t="s">
        <v>85</v>
      </c>
    </row>
    <row r="16" spans="1:13">
      <c r="A16" s="2" t="s">
        <v>4</v>
      </c>
      <c r="B16" s="2" t="s">
        <v>6</v>
      </c>
      <c r="C16" s="2" t="s">
        <v>6</v>
      </c>
      <c r="D16" s="2" t="s">
        <v>6</v>
      </c>
      <c r="E16" s="2" t="s">
        <v>6</v>
      </c>
      <c r="F16" s="2" t="s">
        <v>6</v>
      </c>
      <c r="G16" s="2"/>
      <c r="H16" s="2" t="s">
        <v>5</v>
      </c>
      <c r="I16" s="2"/>
      <c r="J16" s="2"/>
      <c r="K16" s="2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2">
      <c r="A18" s="2" t="s">
        <v>10</v>
      </c>
      <c r="B18" s="2"/>
      <c r="C18" s="2"/>
      <c r="D18" s="2"/>
      <c r="E18" s="2"/>
      <c r="F18" s="2"/>
      <c r="G18" s="2"/>
      <c r="H18" s="2"/>
      <c r="I18" s="2"/>
      <c r="J18" s="3">
        <v>0.2</v>
      </c>
      <c r="K18" s="2">
        <f>SUM(B2:J2)*J18</f>
        <v>560</v>
      </c>
    </row>
    <row r="19" spans="1:12">
      <c r="A19" s="2" t="s">
        <v>2</v>
      </c>
      <c r="B19" s="2"/>
      <c r="C19" s="2"/>
      <c r="D19" s="2"/>
      <c r="E19" s="2"/>
      <c r="F19" s="2"/>
      <c r="G19" s="2"/>
      <c r="H19" s="2"/>
      <c r="I19" s="2"/>
      <c r="J19" s="2">
        <v>182</v>
      </c>
      <c r="K19" s="2"/>
    </row>
    <row r="20" spans="1:12">
      <c r="A20" s="2" t="s">
        <v>3</v>
      </c>
      <c r="B20" s="2">
        <f>B2/SUM(B2:J2)*K18-B5-B10-B15</f>
        <v>2</v>
      </c>
      <c r="C20" s="2">
        <f>C2/SUM(B2:J2)*K18-C5-C10-C15</f>
        <v>4</v>
      </c>
      <c r="D20" s="2">
        <v>6</v>
      </c>
      <c r="E20" s="2">
        <v>8</v>
      </c>
      <c r="F20" s="2">
        <v>10</v>
      </c>
      <c r="G20" s="2"/>
      <c r="H20" s="2">
        <v>12</v>
      </c>
      <c r="I20" s="2"/>
      <c r="J20" s="2">
        <f>J19-SUM(B20:H20)</f>
        <v>140</v>
      </c>
      <c r="K20" s="2"/>
      <c r="L20" t="s">
        <v>85</v>
      </c>
    </row>
    <row r="21" spans="1:12">
      <c r="A21" s="2" t="s">
        <v>52</v>
      </c>
      <c r="B21" s="2" t="s">
        <v>53</v>
      </c>
      <c r="C21" s="2" t="s">
        <v>53</v>
      </c>
      <c r="D21" s="2" t="s">
        <v>53</v>
      </c>
      <c r="E21" s="2" t="s">
        <v>53</v>
      </c>
      <c r="F21" s="2" t="s">
        <v>53</v>
      </c>
      <c r="G21" s="2"/>
      <c r="H21" s="2" t="s">
        <v>53</v>
      </c>
      <c r="I21" s="2"/>
      <c r="J21" s="2" t="s">
        <v>54</v>
      </c>
      <c r="K2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B4" sqref="B4:G4"/>
    </sheetView>
  </sheetViews>
  <sheetFormatPr defaultRowHeight="13.5"/>
  <cols>
    <col min="1" max="7" width="9" style="1"/>
    <col min="8" max="8" width="80.75" style="1" customWidth="1"/>
    <col min="9" max="16384" width="9" style="1"/>
  </cols>
  <sheetData>
    <row r="1" spans="1:10" s="17" customFormat="1" ht="12">
      <c r="A1" s="17" t="s">
        <v>104</v>
      </c>
    </row>
    <row r="2" spans="1:10">
      <c r="A2" s="27" t="s">
        <v>57</v>
      </c>
      <c r="B2" s="27"/>
      <c r="C2" s="27"/>
      <c r="D2" s="27"/>
      <c r="E2" s="26"/>
      <c r="F2" s="26"/>
      <c r="G2" s="26"/>
      <c r="H2" s="26"/>
      <c r="I2" s="26"/>
      <c r="J2" s="26"/>
    </row>
    <row r="3" spans="1:10">
      <c r="A3" s="7" t="s">
        <v>58</v>
      </c>
      <c r="B3" s="7"/>
      <c r="C3" s="7"/>
      <c r="D3" s="26"/>
      <c r="E3" s="26"/>
      <c r="F3" s="26"/>
      <c r="G3" s="26"/>
      <c r="H3" s="26"/>
      <c r="I3" s="26"/>
    </row>
    <row r="4" spans="1:10">
      <c r="A4" s="7"/>
      <c r="B4" s="26" t="s">
        <v>121</v>
      </c>
      <c r="C4" s="26"/>
      <c r="D4" s="26"/>
      <c r="E4" s="26"/>
      <c r="F4" s="26"/>
      <c r="G4" s="26"/>
      <c r="H4" s="26"/>
      <c r="I4" s="26"/>
    </row>
    <row r="5" spans="1:10">
      <c r="A5" s="7" t="s">
        <v>59</v>
      </c>
      <c r="B5" s="7"/>
      <c r="C5" s="7"/>
      <c r="D5" s="26"/>
      <c r="E5" s="26"/>
      <c r="F5" s="26"/>
      <c r="G5" s="26"/>
      <c r="H5" s="26"/>
      <c r="I5" s="26"/>
    </row>
    <row r="6" spans="1:10">
      <c r="A6" s="7"/>
      <c r="B6" s="26" t="s">
        <v>60</v>
      </c>
      <c r="C6" s="26"/>
      <c r="D6" s="26"/>
      <c r="E6" s="26"/>
      <c r="F6" s="26"/>
      <c r="G6" s="26"/>
      <c r="H6" s="26"/>
      <c r="I6" s="26"/>
    </row>
    <row r="7" spans="1:10">
      <c r="A7" s="7"/>
      <c r="B7" s="7"/>
      <c r="C7" s="7" t="s">
        <v>11</v>
      </c>
      <c r="D7" s="26"/>
      <c r="E7" s="26"/>
      <c r="F7" s="26"/>
      <c r="G7" s="26"/>
      <c r="H7" s="26"/>
      <c r="I7" s="26"/>
    </row>
    <row r="8" spans="1:10">
      <c r="A8" s="7"/>
      <c r="B8" s="7"/>
      <c r="C8" s="7"/>
      <c r="D8" s="26" t="s">
        <v>61</v>
      </c>
      <c r="E8" s="26"/>
      <c r="F8" s="26"/>
      <c r="G8" s="26"/>
      <c r="H8" s="26"/>
      <c r="I8" s="26"/>
    </row>
    <row r="9" spans="1:10">
      <c r="A9" s="7"/>
      <c r="B9" s="7"/>
      <c r="C9" s="7" t="s">
        <v>12</v>
      </c>
      <c r="D9" s="26"/>
      <c r="E9" s="26"/>
      <c r="F9" s="26"/>
      <c r="G9" s="26"/>
      <c r="H9" s="26"/>
      <c r="I9" s="26"/>
    </row>
    <row r="10" spans="1:10">
      <c r="A10" s="7"/>
      <c r="B10" s="7"/>
      <c r="C10" s="7"/>
      <c r="D10" s="26" t="s">
        <v>62</v>
      </c>
      <c r="E10" s="26"/>
      <c r="F10" s="26"/>
      <c r="G10" s="26"/>
      <c r="H10" s="26"/>
      <c r="I10" s="26"/>
    </row>
    <row r="11" spans="1:10">
      <c r="A11" s="7"/>
      <c r="B11" s="7"/>
      <c r="C11" s="7"/>
      <c r="D11" s="26"/>
      <c r="E11" s="26"/>
      <c r="F11" s="27" t="s">
        <v>1</v>
      </c>
      <c r="G11" s="27"/>
      <c r="H11" s="27"/>
      <c r="I11" s="27"/>
    </row>
    <row r="12" spans="1:10">
      <c r="A12" s="7"/>
      <c r="B12" s="7"/>
      <c r="C12" s="7"/>
      <c r="D12" s="26"/>
      <c r="E12" s="26"/>
      <c r="F12" s="27"/>
      <c r="G12" s="27"/>
      <c r="H12" s="26" t="s">
        <v>63</v>
      </c>
      <c r="I12" s="26"/>
    </row>
    <row r="13" spans="1:10">
      <c r="A13" s="7"/>
      <c r="B13" s="7"/>
      <c r="C13" s="7"/>
      <c r="D13" s="26"/>
      <c r="E13" s="26"/>
      <c r="F13" s="27"/>
      <c r="G13" s="27"/>
      <c r="H13" s="26" t="s">
        <v>64</v>
      </c>
      <c r="I13" s="26"/>
    </row>
    <row r="14" spans="1:10">
      <c r="A14" s="7"/>
      <c r="B14" s="7"/>
      <c r="C14" s="7"/>
      <c r="D14" s="26"/>
      <c r="E14" s="26"/>
      <c r="F14" s="26" t="s">
        <v>63</v>
      </c>
      <c r="G14" s="26"/>
      <c r="H14" s="26"/>
      <c r="I14" s="26"/>
    </row>
  </sheetData>
  <mergeCells count="34">
    <mergeCell ref="B6:G6"/>
    <mergeCell ref="H6:I6"/>
    <mergeCell ref="A2:D2"/>
    <mergeCell ref="E2:F2"/>
    <mergeCell ref="G2:H2"/>
    <mergeCell ref="I2:J2"/>
    <mergeCell ref="D3:E3"/>
    <mergeCell ref="F3:G3"/>
    <mergeCell ref="H3:I3"/>
    <mergeCell ref="B4:G4"/>
    <mergeCell ref="H4:I4"/>
    <mergeCell ref="D5:E5"/>
    <mergeCell ref="F5:G5"/>
    <mergeCell ref="H5:I5"/>
    <mergeCell ref="D7:E7"/>
    <mergeCell ref="F7:G7"/>
    <mergeCell ref="H7:I7"/>
    <mergeCell ref="D8:E8"/>
    <mergeCell ref="F8:G8"/>
    <mergeCell ref="H8:I8"/>
    <mergeCell ref="D9:E9"/>
    <mergeCell ref="F9:G9"/>
    <mergeCell ref="H9:I9"/>
    <mergeCell ref="D10:I10"/>
    <mergeCell ref="D11:E11"/>
    <mergeCell ref="F11:I11"/>
    <mergeCell ref="D14:E14"/>
    <mergeCell ref="F14:I14"/>
    <mergeCell ref="D12:E12"/>
    <mergeCell ref="F12:G12"/>
    <mergeCell ref="H12:I12"/>
    <mergeCell ref="D13:E13"/>
    <mergeCell ref="F13:G13"/>
    <mergeCell ref="H13:I1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B8" sqref="B8"/>
    </sheetView>
  </sheetViews>
  <sheetFormatPr defaultRowHeight="12"/>
  <cols>
    <col min="1" max="1" width="4.75" style="6" bestFit="1" customWidth="1"/>
    <col min="2" max="2" width="29.625" style="6" customWidth="1"/>
    <col min="3" max="3" width="40.125" style="6" bestFit="1" customWidth="1"/>
    <col min="4" max="16384" width="9" style="5"/>
  </cols>
  <sheetData>
    <row r="1" spans="1:3">
      <c r="A1" s="4" t="s">
        <v>13</v>
      </c>
      <c r="B1" s="4" t="s">
        <v>14</v>
      </c>
      <c r="C1" s="4" t="s">
        <v>0</v>
      </c>
    </row>
    <row r="2" spans="1:3" ht="84">
      <c r="A2" s="6">
        <v>1</v>
      </c>
      <c r="B2" s="5" t="s">
        <v>65</v>
      </c>
      <c r="C2" s="14" t="s">
        <v>168</v>
      </c>
    </row>
    <row r="3" spans="1:3" ht="60">
      <c r="A3" s="6">
        <v>2</v>
      </c>
      <c r="B3" s="6" t="s">
        <v>66</v>
      </c>
      <c r="C3" s="22" t="s">
        <v>169</v>
      </c>
    </row>
    <row r="4" spans="1:3" ht="108">
      <c r="A4" s="6">
        <v>3</v>
      </c>
      <c r="B4" s="15" t="s">
        <v>67</v>
      </c>
      <c r="C4" s="6" t="s">
        <v>68</v>
      </c>
    </row>
    <row r="5" spans="1:3" ht="24">
      <c r="A5" s="6">
        <v>4</v>
      </c>
      <c r="B5" s="14" t="s">
        <v>69</v>
      </c>
      <c r="C5" s="6" t="s">
        <v>70</v>
      </c>
    </row>
    <row r="6" spans="1:3">
      <c r="A6" s="6">
        <v>5</v>
      </c>
      <c r="B6" s="15" t="s">
        <v>71</v>
      </c>
    </row>
    <row r="7" spans="1:3" ht="48">
      <c r="A7" s="6">
        <v>6</v>
      </c>
      <c r="B7" s="6" t="s">
        <v>72</v>
      </c>
      <c r="C7" s="6" t="s">
        <v>170</v>
      </c>
    </row>
    <row r="8" spans="1:3" ht="84">
      <c r="A8" s="6">
        <v>7</v>
      </c>
      <c r="B8" s="6" t="s">
        <v>73</v>
      </c>
      <c r="C8" s="6" t="s">
        <v>74</v>
      </c>
    </row>
    <row r="9" spans="1:3" ht="36">
      <c r="A9" s="6">
        <v>8</v>
      </c>
      <c r="B9" s="6" t="s">
        <v>75</v>
      </c>
      <c r="C9" s="6" t="s">
        <v>76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M18" sqref="M18"/>
    </sheetView>
  </sheetViews>
  <sheetFormatPr defaultRowHeight="12"/>
  <cols>
    <col min="1" max="1" width="4.75" style="6" bestFit="1" customWidth="1"/>
    <col min="2" max="2" width="29.625" style="6" customWidth="1"/>
    <col min="3" max="3" width="40.125" style="6" bestFit="1" customWidth="1"/>
    <col min="4" max="16384" width="9" style="5"/>
  </cols>
  <sheetData>
    <row r="1" spans="1:3">
      <c r="A1" s="4" t="s">
        <v>13</v>
      </c>
      <c r="B1" s="4" t="s">
        <v>14</v>
      </c>
      <c r="C1" s="4" t="s">
        <v>0</v>
      </c>
    </row>
    <row r="2" spans="1:3" ht="36">
      <c r="A2" s="6">
        <v>1</v>
      </c>
      <c r="B2" s="5" t="s">
        <v>114</v>
      </c>
      <c r="C2" s="14"/>
    </row>
    <row r="3" spans="1:3" ht="24">
      <c r="A3" s="6">
        <v>2</v>
      </c>
      <c r="B3" s="6" t="s">
        <v>92</v>
      </c>
      <c r="C3" s="6" t="s">
        <v>86</v>
      </c>
    </row>
    <row r="4" spans="1:3">
      <c r="A4" s="6">
        <v>3</v>
      </c>
      <c r="B4" s="15" t="s">
        <v>87</v>
      </c>
    </row>
    <row r="5" spans="1:3" ht="60">
      <c r="A5" s="6">
        <v>4</v>
      </c>
      <c r="B5" s="14" t="s">
        <v>88</v>
      </c>
    </row>
    <row r="6" spans="1:3" ht="36">
      <c r="A6" s="6">
        <v>5</v>
      </c>
      <c r="B6" s="14" t="s">
        <v>93</v>
      </c>
    </row>
    <row r="7" spans="1:3" ht="24">
      <c r="A7" s="6">
        <v>5</v>
      </c>
      <c r="B7" s="16" t="s">
        <v>89</v>
      </c>
    </row>
    <row r="8" spans="1:3" ht="24">
      <c r="A8" s="6">
        <v>6</v>
      </c>
      <c r="B8" s="6" t="s">
        <v>90</v>
      </c>
    </row>
    <row r="9" spans="1:3" ht="24">
      <c r="A9" s="6">
        <v>7</v>
      </c>
      <c r="B9" s="6" t="s">
        <v>91</v>
      </c>
    </row>
    <row r="10" spans="1:3" ht="60">
      <c r="A10" s="6">
        <v>8</v>
      </c>
      <c r="B10" s="6" t="s">
        <v>94</v>
      </c>
    </row>
    <row r="11" spans="1:3">
      <c r="A11" s="6">
        <v>9</v>
      </c>
      <c r="B11" s="6" t="s">
        <v>95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</vt:i4>
      </vt:variant>
    </vt:vector>
  </HeadingPairs>
  <TitlesOfParts>
    <vt:vector size="13" baseType="lpstr">
      <vt:lpstr>表</vt:lpstr>
      <vt:lpstr>手工关闭</vt:lpstr>
      <vt:lpstr>自动生成标准功能比例返利</vt:lpstr>
      <vt:lpstr>删除比例返利无关的商品</vt:lpstr>
      <vt:lpstr>比例返利重算结果分摊及结果插入合同结果表</vt:lpstr>
      <vt:lpstr>分摊逻辑</vt:lpstr>
      <vt:lpstr>比例返利计算结果插入合同结果表</vt:lpstr>
      <vt:lpstr>合同续签</vt:lpstr>
      <vt:lpstr>奖励计算</vt:lpstr>
      <vt:lpstr>奖励重算</vt:lpstr>
      <vt:lpstr>经销、代销合同范围调整单</vt:lpstr>
      <vt:lpstr>联营、租赁合同范围调整单</vt:lpstr>
      <vt:lpstr>自动生成标准功能比例返利!OLE_LINK2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2013-05-10T12:42:08Z</dcterms:modified>
</cp:coreProperties>
</file>