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<sst xmlns="http://schemas.openxmlformats.org/spreadsheetml/2006/main" count="121" uniqueCount="80">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</sst>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bcffab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bcff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bcffab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16365626.721900003</v>
      </c>
      <c r="F3" s="25">
        <f>RA!I7</f>
        <v>1394115.3587</v>
      </c>
      <c r="G3" s="16">
        <f>SUM(G4:G42)</f>
        <v>14971511.363200001</v>
      </c>
      <c r="H3" s="27">
        <f>RA!J7</f>
        <v>8.5185577209483601</v>
      </c>
      <c r="I3" s="20">
        <f>SUM(I4:I42)</f>
        <v>16365631.886221092</v>
      </c>
      <c r="J3" s="21">
        <f>SUM(J4:J42)</f>
        <v>14971511.375018852</v>
      </c>
      <c r="K3" s="22">
        <f>E3-I3</f>
        <v>-5.1643210891634226</v>
      </c>
      <c r="L3" s="22">
        <f>G3-J3</f>
        <v>-1.1818850412964821E-2</v>
      </c>
    </row>
    <row r="4" spans="1:13">
      <c r="A4" s="69">
        <f>RA!A8</f>
        <v>42702</v>
      </c>
      <c r="B4" s="12">
        <v>12</v>
      </c>
      <c r="C4" s="67" t="s">
        <v>6</v>
      </c>
      <c r="D4" s="67"/>
      <c r="E4" s="15">
        <f>VLOOKUP(C4,RA!B8:D35,3,0)</f>
        <v>581910.88300000003</v>
      </c>
      <c r="F4" s="25">
        <f>VLOOKUP(C4,RA!B8:I38,8,0)</f>
        <v>164424.9088</v>
      </c>
      <c r="G4" s="16">
        <f t="shared" ref="G4:G42" si="0">E4-F4</f>
        <v>417485.97420000006</v>
      </c>
      <c r="H4" s="27">
        <f>RA!J8</f>
        <v>28.2560291624585</v>
      </c>
      <c r="I4" s="20">
        <f>VLOOKUP(B4,RMS!B:D,3,FALSE)</f>
        <v>581911.46153589699</v>
      </c>
      <c r="J4" s="21">
        <f>VLOOKUP(B4,RMS!B:E,4,FALSE)</f>
        <v>417485.98912991403</v>
      </c>
      <c r="K4" s="22">
        <f t="shared" ref="K4:K42" si="1">E4-I4</f>
        <v>-0.57853589695878327</v>
      </c>
      <c r="L4" s="22">
        <f t="shared" ref="L4:L42" si="2">G4-J4</f>
        <v>-1.4929913973901421E-2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56321.292999999998</v>
      </c>
      <c r="F5" s="25">
        <f>VLOOKUP(C5,RA!B9:I39,8,0)</f>
        <v>13832.426600000001</v>
      </c>
      <c r="G5" s="16">
        <f t="shared" si="0"/>
        <v>42488.866399999999</v>
      </c>
      <c r="H5" s="27">
        <f>RA!J9</f>
        <v>24.559852700824901</v>
      </c>
      <c r="I5" s="20">
        <f>VLOOKUP(B5,RMS!B:D,3,FALSE)</f>
        <v>56321.318476923101</v>
      </c>
      <c r="J5" s="21">
        <f>VLOOKUP(B5,RMS!B:E,4,FALSE)</f>
        <v>42488.878919658098</v>
      </c>
      <c r="K5" s="22">
        <f t="shared" si="1"/>
        <v>-2.5476923103269655E-2</v>
      </c>
      <c r="L5" s="22">
        <f t="shared" si="2"/>
        <v>-1.2519658099336084E-2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106225.09179999999</v>
      </c>
      <c r="F6" s="25">
        <f>VLOOKUP(C6,RA!B10:I40,8,0)</f>
        <v>24993.087100000001</v>
      </c>
      <c r="G6" s="16">
        <f t="shared" si="0"/>
        <v>81232.00469999999</v>
      </c>
      <c r="H6" s="27">
        <f>RA!J10</f>
        <v>23.528421276450199</v>
      </c>
      <c r="I6" s="20">
        <f>VLOOKUP(B6,RMS!B:D,3,FALSE)</f>
        <v>106226.99380657999</v>
      </c>
      <c r="J6" s="21">
        <f>VLOOKUP(B6,RMS!B:E,4,FALSE)</f>
        <v>81232.004382159896</v>
      </c>
      <c r="K6" s="22">
        <f>E6-I6</f>
        <v>-1.9020065799995791</v>
      </c>
      <c r="L6" s="22">
        <f t="shared" si="2"/>
        <v>3.1784009479451925E-4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78608.244399999996</v>
      </c>
      <c r="F7" s="25">
        <f>VLOOKUP(C7,RA!B11:I41,8,0)</f>
        <v>14553.9236</v>
      </c>
      <c r="G7" s="16">
        <f t="shared" si="0"/>
        <v>64054.320799999994</v>
      </c>
      <c r="H7" s="27">
        <f>RA!J11</f>
        <v>18.514500242419899</v>
      </c>
      <c r="I7" s="20">
        <f>VLOOKUP(B7,RMS!B:D,3,FALSE)</f>
        <v>78608.266857922994</v>
      </c>
      <c r="J7" s="21">
        <f>VLOOKUP(B7,RMS!B:E,4,FALSE)</f>
        <v>64054.3214071931</v>
      </c>
      <c r="K7" s="22">
        <f t="shared" si="1"/>
        <v>-2.2457922998000868E-2</v>
      </c>
      <c r="L7" s="22">
        <f t="shared" si="2"/>
        <v>-6.0719310567947105E-4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230471.28200000001</v>
      </c>
      <c r="F8" s="25">
        <f>VLOOKUP(C8,RA!B12:I42,8,0)</f>
        <v>48816.371899999998</v>
      </c>
      <c r="G8" s="16">
        <f t="shared" si="0"/>
        <v>181654.91010000001</v>
      </c>
      <c r="H8" s="27">
        <f>RA!J12</f>
        <v>21.181108325678501</v>
      </c>
      <c r="I8" s="20">
        <f>VLOOKUP(B8,RMS!B:D,3,FALSE)</f>
        <v>230471.285707692</v>
      </c>
      <c r="J8" s="21">
        <f>VLOOKUP(B8,RMS!B:E,4,FALSE)</f>
        <v>181654.89787777801</v>
      </c>
      <c r="K8" s="22">
        <f t="shared" si="1"/>
        <v>-3.7076919979881495E-3</v>
      </c>
      <c r="L8" s="22">
        <f t="shared" si="2"/>
        <v>1.2222221994306892E-2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245179.82399999999</v>
      </c>
      <c r="F9" s="25">
        <f>VLOOKUP(C9,RA!B13:I43,8,0)</f>
        <v>76155.491399999999</v>
      </c>
      <c r="G9" s="16">
        <f t="shared" si="0"/>
        <v>169024.33259999999</v>
      </c>
      <c r="H9" s="27">
        <f>RA!J13</f>
        <v>31.0610759717325</v>
      </c>
      <c r="I9" s="20">
        <f>VLOOKUP(B9,RMS!B:D,3,FALSE)</f>
        <v>245179.958613675</v>
      </c>
      <c r="J9" s="21">
        <f>VLOOKUP(B9,RMS!B:E,4,FALSE)</f>
        <v>169024.33317692301</v>
      </c>
      <c r="K9" s="22">
        <f t="shared" si="1"/>
        <v>-0.13461367500713095</v>
      </c>
      <c r="L9" s="22">
        <f t="shared" si="2"/>
        <v>-5.7692301925271749E-4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118903.54760000001</v>
      </c>
      <c r="F10" s="25">
        <f>VLOOKUP(C10,RA!B14:I43,8,0)</f>
        <v>22325.775399999999</v>
      </c>
      <c r="G10" s="16">
        <f t="shared" si="0"/>
        <v>96577.772200000007</v>
      </c>
      <c r="H10" s="27">
        <f>RA!J14</f>
        <v>18.776374507433101</v>
      </c>
      <c r="I10" s="20">
        <f>VLOOKUP(B10,RMS!B:D,3,FALSE)</f>
        <v>118903.551029914</v>
      </c>
      <c r="J10" s="21">
        <f>VLOOKUP(B10,RMS!B:E,4,FALSE)</f>
        <v>96577.770264957304</v>
      </c>
      <c r="K10" s="22">
        <f t="shared" si="1"/>
        <v>-3.4299139952054247E-3</v>
      </c>
      <c r="L10" s="22">
        <f t="shared" si="2"/>
        <v>1.93504270282574E-3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80608.686000000002</v>
      </c>
      <c r="F11" s="25">
        <f>VLOOKUP(C11,RA!B15:I44,8,0)</f>
        <v>19456.363600000001</v>
      </c>
      <c r="G11" s="16">
        <f t="shared" si="0"/>
        <v>61152.322400000005</v>
      </c>
      <c r="H11" s="27">
        <f>RA!J15</f>
        <v>24.136807787686799</v>
      </c>
      <c r="I11" s="20">
        <f>VLOOKUP(B11,RMS!B:D,3,FALSE)</f>
        <v>80608.749477777805</v>
      </c>
      <c r="J11" s="21">
        <f>VLOOKUP(B11,RMS!B:E,4,FALSE)</f>
        <v>61152.322778632501</v>
      </c>
      <c r="K11" s="22">
        <f t="shared" si="1"/>
        <v>-6.3477777803200297E-2</v>
      </c>
      <c r="L11" s="22">
        <f t="shared" si="2"/>
        <v>-3.7863249599467963E-4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707488.10959999997</v>
      </c>
      <c r="F12" s="25">
        <f>VLOOKUP(C12,RA!B16:I45,8,0)</f>
        <v>-118222.59570000001</v>
      </c>
      <c r="G12" s="16">
        <f t="shared" si="0"/>
        <v>825710.70530000003</v>
      </c>
      <c r="H12" s="27">
        <f>RA!J16</f>
        <v>-16.710188354521001</v>
      </c>
      <c r="I12" s="20">
        <f>VLOOKUP(B12,RMS!B:D,3,FALSE)</f>
        <v>707487.68653853703</v>
      </c>
      <c r="J12" s="21">
        <f>VLOOKUP(B12,RMS!B:E,4,FALSE)</f>
        <v>825710.70550000004</v>
      </c>
      <c r="K12" s="22">
        <f t="shared" si="1"/>
        <v>0.42306146293412894</v>
      </c>
      <c r="L12" s="22">
        <f t="shared" si="2"/>
        <v>-2.0000000949949026E-4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540696.06339999998</v>
      </c>
      <c r="F13" s="25">
        <f>VLOOKUP(C13,RA!B17:I46,8,0)</f>
        <v>69772.800099999993</v>
      </c>
      <c r="G13" s="16">
        <f t="shared" si="0"/>
        <v>470923.26329999999</v>
      </c>
      <c r="H13" s="27">
        <f>RA!J17</f>
        <v>12.9042552411525</v>
      </c>
      <c r="I13" s="20">
        <f>VLOOKUP(B13,RMS!B:D,3,FALSE)</f>
        <v>540696.06270512799</v>
      </c>
      <c r="J13" s="21">
        <f>VLOOKUP(B13,RMS!B:E,4,FALSE)</f>
        <v>470923.26421538502</v>
      </c>
      <c r="K13" s="22">
        <f t="shared" si="1"/>
        <v>6.9487199652940035E-4</v>
      </c>
      <c r="L13" s="22">
        <f t="shared" si="2"/>
        <v>-9.1538502601906657E-4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1167936.9287</v>
      </c>
      <c r="F14" s="25">
        <f>VLOOKUP(C14,RA!B18:I47,8,0)</f>
        <v>194394.79019999999</v>
      </c>
      <c r="G14" s="16">
        <f t="shared" si="0"/>
        <v>973542.13850000012</v>
      </c>
      <c r="H14" s="27">
        <f>RA!J18</f>
        <v>16.644288353513701</v>
      </c>
      <c r="I14" s="20">
        <f>VLOOKUP(B14,RMS!B:D,3,FALSE)</f>
        <v>1167937.2202265</v>
      </c>
      <c r="J14" s="21">
        <f>VLOOKUP(B14,RMS!B:E,4,FALSE)</f>
        <v>973542.13714700902</v>
      </c>
      <c r="K14" s="22">
        <f t="shared" si="1"/>
        <v>-0.29152649990282953</v>
      </c>
      <c r="L14" s="22">
        <f t="shared" si="2"/>
        <v>1.3529910938814282E-3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540280.30830000003</v>
      </c>
      <c r="F15" s="25">
        <f>VLOOKUP(C15,RA!B19:I48,8,0)</f>
        <v>25838.1338</v>
      </c>
      <c r="G15" s="16">
        <f t="shared" si="0"/>
        <v>514442.17450000002</v>
      </c>
      <c r="H15" s="27">
        <f>RA!J19</f>
        <v>4.7823571214912599</v>
      </c>
      <c r="I15" s="20">
        <f>VLOOKUP(B15,RMS!B:D,3,FALSE)</f>
        <v>540280.23280427302</v>
      </c>
      <c r="J15" s="21">
        <f>VLOOKUP(B15,RMS!B:E,4,FALSE)</f>
        <v>514442.17342051299</v>
      </c>
      <c r="K15" s="22">
        <f t="shared" si="1"/>
        <v>7.54957270110026E-2</v>
      </c>
      <c r="L15" s="22">
        <f t="shared" si="2"/>
        <v>1.0794870322570205E-3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1130409.4783000001</v>
      </c>
      <c r="F16" s="25">
        <f>VLOOKUP(C16,RA!B20:I49,8,0)</f>
        <v>95403.743499999997</v>
      </c>
      <c r="G16" s="16">
        <f t="shared" si="0"/>
        <v>1035005.7348000001</v>
      </c>
      <c r="H16" s="27">
        <f>RA!J20</f>
        <v>8.4397508452844701</v>
      </c>
      <c r="I16" s="20">
        <f>VLOOKUP(B16,RMS!B:D,3,FALSE)</f>
        <v>1130409.6554677901</v>
      </c>
      <c r="J16" s="21">
        <f>VLOOKUP(B16,RMS!B:E,4,FALSE)</f>
        <v>1035005.7348</v>
      </c>
      <c r="K16" s="22">
        <f t="shared" si="1"/>
        <v>-0.17716779001057148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310558.99660000001</v>
      </c>
      <c r="F17" s="25">
        <f>VLOOKUP(C17,RA!B21:I50,8,0)</f>
        <v>41397.925499999998</v>
      </c>
      <c r="G17" s="16">
        <f t="shared" si="0"/>
        <v>269161.0711</v>
      </c>
      <c r="H17" s="27">
        <f>RA!J21</f>
        <v>13.330132423540899</v>
      </c>
      <c r="I17" s="20">
        <f>VLOOKUP(B17,RMS!B:D,3,FALSE)</f>
        <v>310558.60972822801</v>
      </c>
      <c r="J17" s="21">
        <f>VLOOKUP(B17,RMS!B:E,4,FALSE)</f>
        <v>269161.07115640998</v>
      </c>
      <c r="K17" s="22">
        <f t="shared" si="1"/>
        <v>0.38687177200336009</v>
      </c>
      <c r="L17" s="22">
        <f t="shared" si="2"/>
        <v>-5.640997551381588E-5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951443.96539999999</v>
      </c>
      <c r="F18" s="25">
        <f>VLOOKUP(C18,RA!B22:I51,8,0)</f>
        <v>43685.4228</v>
      </c>
      <c r="G18" s="16">
        <f t="shared" si="0"/>
        <v>907758.54260000004</v>
      </c>
      <c r="H18" s="27">
        <f>RA!J22</f>
        <v>4.5914866653901196</v>
      </c>
      <c r="I18" s="20">
        <f>VLOOKUP(B18,RMS!B:D,3,FALSE)</f>
        <v>951445.13407062204</v>
      </c>
      <c r="J18" s="21">
        <f>VLOOKUP(B18,RMS!B:E,4,FALSE)</f>
        <v>907758.53581862897</v>
      </c>
      <c r="K18" s="22">
        <f t="shared" si="1"/>
        <v>-1.1686706220498309</v>
      </c>
      <c r="L18" s="22">
        <f t="shared" si="2"/>
        <v>6.7813710775226355E-3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2174920.9238999998</v>
      </c>
      <c r="F19" s="25">
        <f>VLOOKUP(C19,RA!B23:I52,8,0)</f>
        <v>221613.56099999999</v>
      </c>
      <c r="G19" s="16">
        <f t="shared" si="0"/>
        <v>1953307.3628999998</v>
      </c>
      <c r="H19" s="27">
        <f>RA!J23</f>
        <v>10.1894996992631</v>
      </c>
      <c r="I19" s="20">
        <f>VLOOKUP(B19,RMS!B:D,3,FALSE)</f>
        <v>2174922.6475812001</v>
      </c>
      <c r="J19" s="21">
        <f>VLOOKUP(B19,RMS!B:E,4,FALSE)</f>
        <v>1953307.3854427401</v>
      </c>
      <c r="K19" s="22">
        <f t="shared" si="1"/>
        <v>-1.7236812002956867</v>
      </c>
      <c r="L19" s="22">
        <f t="shared" si="2"/>
        <v>-2.2542740218341351E-2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264458.51140000002</v>
      </c>
      <c r="F20" s="25">
        <f>VLOOKUP(C20,RA!B24:I53,8,0)</f>
        <v>33031.120699999999</v>
      </c>
      <c r="G20" s="16">
        <f t="shared" si="0"/>
        <v>231427.39070000002</v>
      </c>
      <c r="H20" s="27">
        <f>RA!J24</f>
        <v>12.4900955258118</v>
      </c>
      <c r="I20" s="20">
        <f>VLOOKUP(B20,RMS!B:D,3,FALSE)</f>
        <v>264458.604939165</v>
      </c>
      <c r="J20" s="21">
        <f>VLOOKUP(B20,RMS!B:E,4,FALSE)</f>
        <v>231427.39412068401</v>
      </c>
      <c r="K20" s="22">
        <f t="shared" si="1"/>
        <v>-9.3539164983667433E-2</v>
      </c>
      <c r="L20" s="22">
        <f t="shared" si="2"/>
        <v>-3.420683991862461E-3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471031.28249999997</v>
      </c>
      <c r="F21" s="25">
        <f>VLOOKUP(C21,RA!B25:I54,8,0)</f>
        <v>13990.3431</v>
      </c>
      <c r="G21" s="16">
        <f t="shared" si="0"/>
        <v>457040.93939999997</v>
      </c>
      <c r="H21" s="27">
        <f>RA!J25</f>
        <v>2.9701515843589399</v>
      </c>
      <c r="I21" s="20">
        <f>VLOOKUP(B21,RMS!B:D,3,FALSE)</f>
        <v>471031.29133903602</v>
      </c>
      <c r="J21" s="21">
        <f>VLOOKUP(B21,RMS!B:E,4,FALSE)</f>
        <v>457040.93624454999</v>
      </c>
      <c r="K21" s="22">
        <f t="shared" si="1"/>
        <v>-8.8390360469929874E-3</v>
      </c>
      <c r="L21" s="22">
        <f t="shared" si="2"/>
        <v>3.1554499873891473E-3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634594.28170000005</v>
      </c>
      <c r="F22" s="25">
        <f>VLOOKUP(C22,RA!B26:I55,8,0)</f>
        <v>138123.7157</v>
      </c>
      <c r="G22" s="16">
        <f t="shared" si="0"/>
        <v>496470.56600000005</v>
      </c>
      <c r="H22" s="27">
        <f>RA!J26</f>
        <v>21.765672916242401</v>
      </c>
      <c r="I22" s="20">
        <f>VLOOKUP(B22,RMS!B:D,3,FALSE)</f>
        <v>634594.299146562</v>
      </c>
      <c r="J22" s="21">
        <f>VLOOKUP(B22,RMS!B:E,4,FALSE)</f>
        <v>496470.57371858601</v>
      </c>
      <c r="K22" s="22">
        <f t="shared" si="1"/>
        <v>-1.7446561949327588E-2</v>
      </c>
      <c r="L22" s="22">
        <f t="shared" si="2"/>
        <v>-7.7185859554447234E-3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275630.15759999998</v>
      </c>
      <c r="F23" s="25">
        <f>VLOOKUP(C23,RA!B27:I56,8,0)</f>
        <v>50545.719799999999</v>
      </c>
      <c r="G23" s="16">
        <f t="shared" si="0"/>
        <v>225084.43779999999</v>
      </c>
      <c r="H23" s="27">
        <f>RA!J27</f>
        <v>18.338239995259499</v>
      </c>
      <c r="I23" s="20">
        <f>VLOOKUP(B23,RMS!B:D,3,FALSE)</f>
        <v>275630.059942319</v>
      </c>
      <c r="J23" s="21">
        <f>VLOOKUP(B23,RMS!B:E,4,FALSE)</f>
        <v>225084.44212114601</v>
      </c>
      <c r="K23" s="22">
        <f t="shared" si="1"/>
        <v>9.7657680977135897E-2</v>
      </c>
      <c r="L23" s="22">
        <f t="shared" si="2"/>
        <v>-4.3211460288148373E-3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1292377.0889999999</v>
      </c>
      <c r="F24" s="25">
        <f>VLOOKUP(C24,RA!B28:I57,8,0)</f>
        <v>29102.149799999999</v>
      </c>
      <c r="G24" s="16">
        <f t="shared" si="0"/>
        <v>1263274.9391999999</v>
      </c>
      <c r="H24" s="27">
        <f>RA!J28</f>
        <v>2.2518311449267698</v>
      </c>
      <c r="I24" s="20">
        <f>VLOOKUP(B24,RMS!B:D,3,FALSE)</f>
        <v>1292377.0839769901</v>
      </c>
      <c r="J24" s="21">
        <f>VLOOKUP(B24,RMS!B:E,4,FALSE)</f>
        <v>1263274.9407637201</v>
      </c>
      <c r="K24" s="22">
        <f t="shared" si="1"/>
        <v>5.023009842261672E-3</v>
      </c>
      <c r="L24" s="22">
        <f t="shared" si="2"/>
        <v>-1.5637201722711325E-3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811485.26580000005</v>
      </c>
      <c r="F25" s="25">
        <f>VLOOKUP(C25,RA!B29:I58,8,0)</f>
        <v>71526.928899999999</v>
      </c>
      <c r="G25" s="16">
        <f t="shared" si="0"/>
        <v>739958.33689999999</v>
      </c>
      <c r="H25" s="27">
        <f>RA!J29</f>
        <v>8.8143225656088102</v>
      </c>
      <c r="I25" s="20">
        <f>VLOOKUP(B25,RMS!B:D,3,FALSE)</f>
        <v>811485.26539203501</v>
      </c>
      <c r="J25" s="21">
        <f>VLOOKUP(B25,RMS!B:E,4,FALSE)</f>
        <v>739958.34007360099</v>
      </c>
      <c r="K25" s="22">
        <f t="shared" si="1"/>
        <v>4.0796503890305758E-4</v>
      </c>
      <c r="L25" s="22">
        <f t="shared" si="2"/>
        <v>-3.1736009987071157E-3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895886.06259999995</v>
      </c>
      <c r="F26" s="25">
        <f>VLOOKUP(C26,RA!B30:I59,8,0)</f>
        <v>81012.402799999996</v>
      </c>
      <c r="G26" s="16">
        <f t="shared" si="0"/>
        <v>814873.65979999991</v>
      </c>
      <c r="H26" s="27">
        <f>RA!J30</f>
        <v>9.0427127044358109</v>
      </c>
      <c r="I26" s="20">
        <f>VLOOKUP(B26,RMS!B:D,3,FALSE)</f>
        <v>895886.11250372103</v>
      </c>
      <c r="J26" s="21">
        <f>VLOOKUP(B26,RMS!B:E,4,FALSE)</f>
        <v>814873.68311640003</v>
      </c>
      <c r="K26" s="22">
        <f t="shared" si="1"/>
        <v>-4.9903721082955599E-2</v>
      </c>
      <c r="L26" s="22">
        <f t="shared" si="2"/>
        <v>-2.3316400125622749E-2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938528.772</v>
      </c>
      <c r="F27" s="25">
        <f>VLOOKUP(C27,RA!B31:I60,8,0)</f>
        <v>-9085.2739999999994</v>
      </c>
      <c r="G27" s="16">
        <f t="shared" si="0"/>
        <v>947614.04599999997</v>
      </c>
      <c r="H27" s="27">
        <f>RA!J31</f>
        <v>-0.96803361506321495</v>
      </c>
      <c r="I27" s="20">
        <f>VLOOKUP(B27,RMS!B:D,3,FALSE)</f>
        <v>938528.745868142</v>
      </c>
      <c r="J27" s="21">
        <f>VLOOKUP(B27,RMS!B:E,4,FALSE)</f>
        <v>947613.97964513302</v>
      </c>
      <c r="K27" s="22">
        <f t="shared" si="1"/>
        <v>2.6131858001463115E-2</v>
      </c>
      <c r="L27" s="22">
        <f t="shared" si="2"/>
        <v>6.6354866954497993E-2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142425.10920000001</v>
      </c>
      <c r="F28" s="25">
        <f>VLOOKUP(C28,RA!B32:I61,8,0)</f>
        <v>29054.121500000001</v>
      </c>
      <c r="G28" s="16">
        <f t="shared" si="0"/>
        <v>113370.9877</v>
      </c>
      <c r="H28" s="27">
        <f>RA!J32</f>
        <v>20.399578180558599</v>
      </c>
      <c r="I28" s="20">
        <f>VLOOKUP(B28,RMS!B:D,3,FALSE)</f>
        <v>142425.02853653999</v>
      </c>
      <c r="J28" s="21">
        <f>VLOOKUP(B28,RMS!B:E,4,FALSE)</f>
        <v>113371.00522077701</v>
      </c>
      <c r="K28" s="22">
        <f t="shared" si="1"/>
        <v>8.0663460015784949E-2</v>
      </c>
      <c r="L28" s="22">
        <f t="shared" si="2"/>
        <v>-1.7520777008030564E-2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348460.62150000001</v>
      </c>
      <c r="F30" s="25">
        <f>VLOOKUP(C30,RA!B34:I64,8,0)</f>
        <v>23708.0877</v>
      </c>
      <c r="G30" s="16">
        <f t="shared" si="0"/>
        <v>324752.53380000003</v>
      </c>
      <c r="H30" s="27">
        <f>RA!J34</f>
        <v>0</v>
      </c>
      <c r="I30" s="20">
        <f>VLOOKUP(B30,RMS!B:D,3,FALSE)</f>
        <v>348460.62109999999</v>
      </c>
      <c r="J30" s="21">
        <f>VLOOKUP(B30,RMS!B:E,4,FALSE)</f>
        <v>324752.52649999998</v>
      </c>
      <c r="K30" s="22">
        <f t="shared" si="1"/>
        <v>4.0000001899898052E-4</v>
      </c>
      <c r="L30" s="22">
        <f t="shared" si="2"/>
        <v>7.30000005569309E-3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6.8036633803684996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108934.66</v>
      </c>
      <c r="F32" s="25">
        <f>VLOOKUP(C32,RA!B34:I65,8,0)</f>
        <v>5874</v>
      </c>
      <c r="G32" s="16">
        <f t="shared" si="0"/>
        <v>103060.66</v>
      </c>
      <c r="H32" s="27">
        <f>RA!J34</f>
        <v>0</v>
      </c>
      <c r="I32" s="20">
        <f>VLOOKUP(B32,RMS!B:D,3,FALSE)</f>
        <v>108934.66</v>
      </c>
      <c r="J32" s="21">
        <f>VLOOKUP(B32,RMS!B:E,4,FALSE)</f>
        <v>103060.66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244285.52</v>
      </c>
      <c r="F33" s="25">
        <f>VLOOKUP(C33,RA!B34:I65,8,0)</f>
        <v>-24153.19</v>
      </c>
      <c r="G33" s="16">
        <f t="shared" si="0"/>
        <v>268438.70999999996</v>
      </c>
      <c r="H33" s="27">
        <f>RA!J34</f>
        <v>0</v>
      </c>
      <c r="I33" s="20">
        <f>VLOOKUP(B33,RMS!B:D,3,FALSE)</f>
        <v>244285.52</v>
      </c>
      <c r="J33" s="21">
        <f>VLOOKUP(B33,RMS!B:E,4,FALSE)</f>
        <v>268438.71000000002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125083.15</v>
      </c>
      <c r="F34" s="25">
        <f>VLOOKUP(C34,RA!B34:I66,8,0)</f>
        <v>1740.28</v>
      </c>
      <c r="G34" s="16">
        <f t="shared" si="0"/>
        <v>123342.87</v>
      </c>
      <c r="H34" s="27">
        <f>RA!J35</f>
        <v>6.8036633803684996</v>
      </c>
      <c r="I34" s="20">
        <f>VLOOKUP(B34,RMS!B:D,3,FALSE)</f>
        <v>125083.15</v>
      </c>
      <c r="J34" s="21">
        <f>VLOOKUP(B34,RMS!B:E,4,FALSE)</f>
        <v>123342.87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128696.81</v>
      </c>
      <c r="F35" s="25">
        <f>VLOOKUP(C35,RA!B34:I67,8,0)</f>
        <v>-21540.41</v>
      </c>
      <c r="G35" s="16">
        <f t="shared" si="0"/>
        <v>150237.22</v>
      </c>
      <c r="H35" s="27">
        <f>RA!J34</f>
        <v>0</v>
      </c>
      <c r="I35" s="20">
        <f>VLOOKUP(B35,RMS!B:D,3,FALSE)</f>
        <v>128696.81</v>
      </c>
      <c r="J35" s="21">
        <f>VLOOKUP(B35,RMS!B:E,4,FALSE)</f>
        <v>150237.22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6.8036633803684996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11293.162200000001</v>
      </c>
      <c r="F37" s="25">
        <f>VLOOKUP(C37,RA!B8:I68,8,0)</f>
        <v>972.93119999999999</v>
      </c>
      <c r="G37" s="16">
        <f t="shared" si="0"/>
        <v>10320.231</v>
      </c>
      <c r="H37" s="27">
        <f>RA!J35</f>
        <v>6.8036633803684996</v>
      </c>
      <c r="I37" s="20">
        <f>VLOOKUP(B37,RMS!B:D,3,FALSE)</f>
        <v>11293.1623931624</v>
      </c>
      <c r="J37" s="21">
        <f>VLOOKUP(B37,RMS!B:E,4,FALSE)</f>
        <v>10320.2307692308</v>
      </c>
      <c r="K37" s="22">
        <f t="shared" si="1"/>
        <v>-1.9316239922773093E-4</v>
      </c>
      <c r="L37" s="22">
        <f t="shared" si="2"/>
        <v>2.3076919933373574E-4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403789.67930000002</v>
      </c>
      <c r="F38" s="25">
        <f>VLOOKUP(C38,RA!B8:I69,8,0)</f>
        <v>26731.899300000001</v>
      </c>
      <c r="G38" s="16">
        <f t="shared" si="0"/>
        <v>377057.78</v>
      </c>
      <c r="H38" s="27">
        <f>RA!J36</f>
        <v>0</v>
      </c>
      <c r="I38" s="20">
        <f>VLOOKUP(B38,RMS!B:D,3,FALSE)</f>
        <v>403789.67527179501</v>
      </c>
      <c r="J38" s="21">
        <f>VLOOKUP(B38,RMS!B:E,4,FALSE)</f>
        <v>377057.779219658</v>
      </c>
      <c r="K38" s="22">
        <f t="shared" si="1"/>
        <v>4.0282050031237304E-3</v>
      </c>
      <c r="L38" s="22">
        <f t="shared" si="2"/>
        <v>7.80342030338943E-4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162236.82999999999</v>
      </c>
      <c r="F39" s="25">
        <f>VLOOKUP(C39,RA!B9:I70,8,0)</f>
        <v>-24696.86</v>
      </c>
      <c r="G39" s="16">
        <f t="shared" si="0"/>
        <v>186933.69</v>
      </c>
      <c r="H39" s="27">
        <f>RA!J37</f>
        <v>5.3922231914066696</v>
      </c>
      <c r="I39" s="20">
        <f>VLOOKUP(B39,RMS!B:D,3,FALSE)</f>
        <v>162236.82999999999</v>
      </c>
      <c r="J39" s="21">
        <f>VLOOKUP(B39,RMS!B:E,4,FALSE)</f>
        <v>186933.69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70976.97</v>
      </c>
      <c r="F40" s="25">
        <f>VLOOKUP(C40,RA!B10:I71,8,0)</f>
        <v>8635.85</v>
      </c>
      <c r="G40" s="16">
        <f t="shared" si="0"/>
        <v>62341.120000000003</v>
      </c>
      <c r="H40" s="27">
        <f>RA!J38</f>
        <v>-9.8872786238005403</v>
      </c>
      <c r="I40" s="20">
        <f>VLOOKUP(B40,RMS!B:D,3,FALSE)</f>
        <v>70976.97</v>
      </c>
      <c r="J40" s="21">
        <f>VLOOKUP(B40,RMS!B:E,4,FALSE)</f>
        <v>62341.120000000003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1.3912985082323199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13489.161099999999</v>
      </c>
      <c r="F42" s="25">
        <f>VLOOKUP(C42,RA!B8:I72,8,0)</f>
        <v>1099.4126000000001</v>
      </c>
      <c r="G42" s="16">
        <f t="shared" si="0"/>
        <v>12389.7485</v>
      </c>
      <c r="H42" s="27">
        <f>RA!J39</f>
        <v>1.3912985082323199</v>
      </c>
      <c r="I42" s="20">
        <f>VLOOKUP(B42,RMS!B:D,3,FALSE)</f>
        <v>13489.1611829665</v>
      </c>
      <c r="J42" s="21">
        <f>VLOOKUP(B42,RMS!B:E,4,FALSE)</f>
        <v>12389.748067468399</v>
      </c>
      <c r="K42" s="22">
        <f t="shared" si="1"/>
        <v>-8.296650048578158E-5</v>
      </c>
      <c r="L42" s="22">
        <f t="shared" si="2"/>
        <v>4.3253160038148053E-4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16365626.721899999</v>
      </c>
      <c r="E7" s="65"/>
      <c r="F7" s="65"/>
      <c r="G7" s="53">
        <v>25114171.0427</v>
      </c>
      <c r="H7" s="54">
        <v>-34.835090937006903</v>
      </c>
      <c r="I7" s="53">
        <v>1394115.3587</v>
      </c>
      <c r="J7" s="54">
        <v>8.5185577209483601</v>
      </c>
      <c r="K7" s="53">
        <v>1596398.5199</v>
      </c>
      <c r="L7" s="54">
        <v>6.3565646550138801</v>
      </c>
      <c r="M7" s="54">
        <v>-0.126712195406365</v>
      </c>
      <c r="N7" s="53">
        <v>705355361.00829995</v>
      </c>
      <c r="O7" s="53">
        <v>7387514139.4378996</v>
      </c>
      <c r="P7" s="53">
        <v>824321</v>
      </c>
      <c r="Q7" s="53">
        <v>1358499</v>
      </c>
      <c r="R7" s="54">
        <v>-39.321191992044199</v>
      </c>
      <c r="S7" s="53">
        <v>19.853463301189699</v>
      </c>
      <c r="T7" s="53">
        <v>23.856522710358998</v>
      </c>
      <c r="U7" s="55">
        <v>-20.163028225556101</v>
      </c>
    </row>
    <row r="8" spans="1:23" ht="12" thickBot="1">
      <c r="A8" s="74">
        <v>42702</v>
      </c>
      <c r="B8" s="70" t="s">
        <v>6</v>
      </c>
      <c r="C8" s="71"/>
      <c r="D8" s="56">
        <v>581910.88300000003</v>
      </c>
      <c r="E8" s="59"/>
      <c r="F8" s="59"/>
      <c r="G8" s="56">
        <v>850780.77119999996</v>
      </c>
      <c r="H8" s="57">
        <v>-31.602722734408701</v>
      </c>
      <c r="I8" s="56">
        <v>164424.9088</v>
      </c>
      <c r="J8" s="57">
        <v>28.2560291624585</v>
      </c>
      <c r="K8" s="56">
        <v>124419.4681</v>
      </c>
      <c r="L8" s="57">
        <v>14.6241514044223</v>
      </c>
      <c r="M8" s="57">
        <v>0.32153682466996503</v>
      </c>
      <c r="N8" s="56">
        <v>29421760.7522</v>
      </c>
      <c r="O8" s="56">
        <v>276173375.61690003</v>
      </c>
      <c r="P8" s="56">
        <v>20066</v>
      </c>
      <c r="Q8" s="56">
        <v>28677</v>
      </c>
      <c r="R8" s="57">
        <v>-30.027548209366401</v>
      </c>
      <c r="S8" s="56">
        <v>28.999844662613398</v>
      </c>
      <c r="T8" s="56">
        <v>28.736103100045302</v>
      </c>
      <c r="U8" s="58">
        <v>0.90945853550746503</v>
      </c>
    </row>
    <row r="9" spans="1:23" ht="12" thickBot="1">
      <c r="A9" s="75"/>
      <c r="B9" s="70" t="s">
        <v>7</v>
      </c>
      <c r="C9" s="71"/>
      <c r="D9" s="56">
        <v>56321.292999999998</v>
      </c>
      <c r="E9" s="59"/>
      <c r="F9" s="59"/>
      <c r="G9" s="56">
        <v>145507.5233</v>
      </c>
      <c r="H9" s="57">
        <v>-61.293208953959301</v>
      </c>
      <c r="I9" s="56">
        <v>13832.426600000001</v>
      </c>
      <c r="J9" s="57">
        <v>24.559852700824901</v>
      </c>
      <c r="K9" s="56">
        <v>33536.466099999998</v>
      </c>
      <c r="L9" s="57">
        <v>23.047925866249699</v>
      </c>
      <c r="M9" s="57">
        <v>-0.58754072182936401</v>
      </c>
      <c r="N9" s="56">
        <v>2406243.4119000002</v>
      </c>
      <c r="O9" s="56">
        <v>37632490.516999997</v>
      </c>
      <c r="P9" s="56">
        <v>3441</v>
      </c>
      <c r="Q9" s="56">
        <v>7340</v>
      </c>
      <c r="R9" s="57">
        <v>-53.119891008174399</v>
      </c>
      <c r="S9" s="56">
        <v>16.3677108398721</v>
      </c>
      <c r="T9" s="56">
        <v>16.805873256130798</v>
      </c>
      <c r="U9" s="58">
        <v>-2.6769926506233599</v>
      </c>
    </row>
    <row r="10" spans="1:23" ht="12" thickBot="1">
      <c r="A10" s="75"/>
      <c r="B10" s="70" t="s">
        <v>8</v>
      </c>
      <c r="C10" s="71"/>
      <c r="D10" s="56">
        <v>106225.09179999999</v>
      </c>
      <c r="E10" s="59"/>
      <c r="F10" s="59"/>
      <c r="G10" s="56">
        <v>163814.36429999999</v>
      </c>
      <c r="H10" s="57">
        <v>-35.155203114260701</v>
      </c>
      <c r="I10" s="56">
        <v>24993.087100000001</v>
      </c>
      <c r="J10" s="57">
        <v>23.528421276450199</v>
      </c>
      <c r="K10" s="56">
        <v>46070.109600000003</v>
      </c>
      <c r="L10" s="57">
        <v>28.1233637824519</v>
      </c>
      <c r="M10" s="57">
        <v>-0.45749885735023299</v>
      </c>
      <c r="N10" s="56">
        <v>4356714.3739</v>
      </c>
      <c r="O10" s="56">
        <v>60477560.493500002</v>
      </c>
      <c r="P10" s="56">
        <v>82685</v>
      </c>
      <c r="Q10" s="56">
        <v>150636</v>
      </c>
      <c r="R10" s="57">
        <v>-45.109402798799799</v>
      </c>
      <c r="S10" s="56">
        <v>1.2846960367660401</v>
      </c>
      <c r="T10" s="56">
        <v>1.2397889422183299</v>
      </c>
      <c r="U10" s="58">
        <v>3.4955423899926399</v>
      </c>
    </row>
    <row r="11" spans="1:23" ht="12" thickBot="1">
      <c r="A11" s="75"/>
      <c r="B11" s="70" t="s">
        <v>9</v>
      </c>
      <c r="C11" s="71"/>
      <c r="D11" s="56">
        <v>78608.244399999996</v>
      </c>
      <c r="E11" s="59"/>
      <c r="F11" s="59"/>
      <c r="G11" s="56">
        <v>191046.5117</v>
      </c>
      <c r="H11" s="57">
        <v>-58.853870871278502</v>
      </c>
      <c r="I11" s="56">
        <v>14553.9236</v>
      </c>
      <c r="J11" s="57">
        <v>18.514500242419899</v>
      </c>
      <c r="K11" s="56">
        <v>-11376.9023</v>
      </c>
      <c r="L11" s="57">
        <v>-5.9550431979962699</v>
      </c>
      <c r="M11" s="57">
        <v>-2.27925187509081</v>
      </c>
      <c r="N11" s="56">
        <v>2411281.4279</v>
      </c>
      <c r="O11" s="56">
        <v>22368876.705800001</v>
      </c>
      <c r="P11" s="56">
        <v>3202</v>
      </c>
      <c r="Q11" s="56">
        <v>5176</v>
      </c>
      <c r="R11" s="57">
        <v>-38.137557959814501</v>
      </c>
      <c r="S11" s="56">
        <v>24.549732792004999</v>
      </c>
      <c r="T11" s="56">
        <v>23.872135007728001</v>
      </c>
      <c r="U11" s="58">
        <v>2.7601024826538798</v>
      </c>
    </row>
    <row r="12" spans="1:23" ht="12" thickBot="1">
      <c r="A12" s="75"/>
      <c r="B12" s="70" t="s">
        <v>10</v>
      </c>
      <c r="C12" s="71"/>
      <c r="D12" s="56">
        <v>230471.28200000001</v>
      </c>
      <c r="E12" s="59"/>
      <c r="F12" s="59"/>
      <c r="G12" s="56">
        <v>417706.3309</v>
      </c>
      <c r="H12" s="57">
        <v>-44.8245657413377</v>
      </c>
      <c r="I12" s="56">
        <v>48816.371899999998</v>
      </c>
      <c r="J12" s="57">
        <v>21.181108325678501</v>
      </c>
      <c r="K12" s="56">
        <v>34490.590199999999</v>
      </c>
      <c r="L12" s="57">
        <v>8.2571384842757301</v>
      </c>
      <c r="M12" s="57">
        <v>0.415353335994813</v>
      </c>
      <c r="N12" s="56">
        <v>13963405.6461</v>
      </c>
      <c r="O12" s="56">
        <v>86171831.316100001</v>
      </c>
      <c r="P12" s="56">
        <v>2022</v>
      </c>
      <c r="Q12" s="56">
        <v>3029</v>
      </c>
      <c r="R12" s="57">
        <v>-33.245295477055102</v>
      </c>
      <c r="S12" s="56">
        <v>113.981840751731</v>
      </c>
      <c r="T12" s="56">
        <v>113.73218742159099</v>
      </c>
      <c r="U12" s="58">
        <v>0.219029038742624</v>
      </c>
    </row>
    <row r="13" spans="1:23" ht="12" thickBot="1">
      <c r="A13" s="75"/>
      <c r="B13" s="70" t="s">
        <v>11</v>
      </c>
      <c r="C13" s="71"/>
      <c r="D13" s="56">
        <v>245179.82399999999</v>
      </c>
      <c r="E13" s="59"/>
      <c r="F13" s="59"/>
      <c r="G13" s="56">
        <v>452393.4939</v>
      </c>
      <c r="H13" s="57">
        <v>-45.803857193800397</v>
      </c>
      <c r="I13" s="56">
        <v>76155.491399999999</v>
      </c>
      <c r="J13" s="57">
        <v>31.0610759717325</v>
      </c>
      <c r="K13" s="56">
        <v>136592.95300000001</v>
      </c>
      <c r="L13" s="57">
        <v>30.1933946535034</v>
      </c>
      <c r="M13" s="57">
        <v>-0.44246397982185798</v>
      </c>
      <c r="N13" s="56">
        <v>15362547.456599999</v>
      </c>
      <c r="O13" s="56">
        <v>119193403.6215</v>
      </c>
      <c r="P13" s="56">
        <v>7522</v>
      </c>
      <c r="Q13" s="56">
        <v>11614</v>
      </c>
      <c r="R13" s="57">
        <v>-35.233339073531901</v>
      </c>
      <c r="S13" s="56">
        <v>32.595031108747698</v>
      </c>
      <c r="T13" s="56">
        <v>33.168240296194298</v>
      </c>
      <c r="U13" s="58">
        <v>-1.7585784334248999</v>
      </c>
    </row>
    <row r="14" spans="1:23" ht="12" thickBot="1">
      <c r="A14" s="75"/>
      <c r="B14" s="70" t="s">
        <v>12</v>
      </c>
      <c r="C14" s="71"/>
      <c r="D14" s="56">
        <v>118903.54760000001</v>
      </c>
      <c r="E14" s="59"/>
      <c r="F14" s="59"/>
      <c r="G14" s="56">
        <v>272082.9718</v>
      </c>
      <c r="H14" s="57">
        <v>-56.298791205720001</v>
      </c>
      <c r="I14" s="56">
        <v>22325.775399999999</v>
      </c>
      <c r="J14" s="57">
        <v>18.776374507433101</v>
      </c>
      <c r="K14" s="56">
        <v>50862.639499999997</v>
      </c>
      <c r="L14" s="57">
        <v>18.693797396989499</v>
      </c>
      <c r="M14" s="57">
        <v>-0.56105747520240301</v>
      </c>
      <c r="N14" s="56">
        <v>4927434.5</v>
      </c>
      <c r="O14" s="56">
        <v>48185115.834700003</v>
      </c>
      <c r="P14" s="56">
        <v>1989</v>
      </c>
      <c r="Q14" s="56">
        <v>3179</v>
      </c>
      <c r="R14" s="57">
        <v>-37.433155080213901</v>
      </c>
      <c r="S14" s="56">
        <v>59.780566918049303</v>
      </c>
      <c r="T14" s="56">
        <v>62.602965272098103</v>
      </c>
      <c r="U14" s="58">
        <v>-4.7212639483964098</v>
      </c>
    </row>
    <row r="15" spans="1:23" ht="12" thickBot="1">
      <c r="A15" s="75"/>
      <c r="B15" s="70" t="s">
        <v>13</v>
      </c>
      <c r="C15" s="71"/>
      <c r="D15" s="56">
        <v>80608.686000000002</v>
      </c>
      <c r="E15" s="59"/>
      <c r="F15" s="59"/>
      <c r="G15" s="56">
        <v>185472.1691</v>
      </c>
      <c r="H15" s="57">
        <v>-56.538662166322801</v>
      </c>
      <c r="I15" s="56">
        <v>19456.363600000001</v>
      </c>
      <c r="J15" s="57">
        <v>24.136807787686799</v>
      </c>
      <c r="K15" s="56">
        <v>8164.5502999999999</v>
      </c>
      <c r="L15" s="57">
        <v>4.4020352700991801</v>
      </c>
      <c r="M15" s="57">
        <v>1.3830294241680401</v>
      </c>
      <c r="N15" s="56">
        <v>5483634.9563999996</v>
      </c>
      <c r="O15" s="56">
        <v>44018345.992200002</v>
      </c>
      <c r="P15" s="56">
        <v>2861</v>
      </c>
      <c r="Q15" s="56">
        <v>8389</v>
      </c>
      <c r="R15" s="57">
        <v>-65.895815949457599</v>
      </c>
      <c r="S15" s="56">
        <v>28.175003844809499</v>
      </c>
      <c r="T15" s="56">
        <v>25.049516152103902</v>
      </c>
      <c r="U15" s="58">
        <v>11.093122506463599</v>
      </c>
    </row>
    <row r="16" spans="1:23" ht="12" thickBot="1">
      <c r="A16" s="75"/>
      <c r="B16" s="70" t="s">
        <v>14</v>
      </c>
      <c r="C16" s="71"/>
      <c r="D16" s="56">
        <v>707488.10959999997</v>
      </c>
      <c r="E16" s="59"/>
      <c r="F16" s="59"/>
      <c r="G16" s="56">
        <v>870403.59439999994</v>
      </c>
      <c r="H16" s="57">
        <v>-18.717234837742499</v>
      </c>
      <c r="I16" s="56">
        <v>-118222.59570000001</v>
      </c>
      <c r="J16" s="57">
        <v>-16.710188354521001</v>
      </c>
      <c r="K16" s="56">
        <v>15847.627399999999</v>
      </c>
      <c r="L16" s="57">
        <v>1.82072173207469</v>
      </c>
      <c r="M16" s="57">
        <v>-8.4599555325234395</v>
      </c>
      <c r="N16" s="56">
        <v>27528277.0889</v>
      </c>
      <c r="O16" s="56">
        <v>376730632.98180002</v>
      </c>
      <c r="P16" s="56">
        <v>27696</v>
      </c>
      <c r="Q16" s="56">
        <v>54728</v>
      </c>
      <c r="R16" s="57">
        <v>-49.3933635433416</v>
      </c>
      <c r="S16" s="56">
        <v>25.544775765453501</v>
      </c>
      <c r="T16" s="56">
        <v>25.627094836281199</v>
      </c>
      <c r="U16" s="58">
        <v>-0.32225403575110301</v>
      </c>
    </row>
    <row r="17" spans="1:21" ht="12" thickBot="1">
      <c r="A17" s="75"/>
      <c r="B17" s="70" t="s">
        <v>15</v>
      </c>
      <c r="C17" s="71"/>
      <c r="D17" s="56">
        <v>540696.06339999998</v>
      </c>
      <c r="E17" s="59"/>
      <c r="F17" s="59"/>
      <c r="G17" s="56">
        <v>516801.08760000003</v>
      </c>
      <c r="H17" s="57">
        <v>4.6236310977918</v>
      </c>
      <c r="I17" s="56">
        <v>69772.800099999993</v>
      </c>
      <c r="J17" s="57">
        <v>12.9042552411525</v>
      </c>
      <c r="K17" s="56">
        <v>56989.570399999997</v>
      </c>
      <c r="L17" s="57">
        <v>11.027370446269201</v>
      </c>
      <c r="M17" s="57">
        <v>0.224308230616176</v>
      </c>
      <c r="N17" s="56">
        <v>22421006.480799999</v>
      </c>
      <c r="O17" s="56">
        <v>374119027.68769997</v>
      </c>
      <c r="P17" s="56">
        <v>8418</v>
      </c>
      <c r="Q17" s="56">
        <v>10908</v>
      </c>
      <c r="R17" s="57">
        <v>-22.827282728272799</v>
      </c>
      <c r="S17" s="56">
        <v>64.230941244951296</v>
      </c>
      <c r="T17" s="56">
        <v>55.506656811514503</v>
      </c>
      <c r="U17" s="58">
        <v>13.582681904295701</v>
      </c>
    </row>
    <row r="18" spans="1:21" ht="12" customHeight="1" thickBot="1">
      <c r="A18" s="75"/>
      <c r="B18" s="70" t="s">
        <v>16</v>
      </c>
      <c r="C18" s="71"/>
      <c r="D18" s="56">
        <v>1167936.9287</v>
      </c>
      <c r="E18" s="59"/>
      <c r="F18" s="59"/>
      <c r="G18" s="56">
        <v>2517256.3363000001</v>
      </c>
      <c r="H18" s="57">
        <v>-53.602781256012399</v>
      </c>
      <c r="I18" s="56">
        <v>194394.79019999999</v>
      </c>
      <c r="J18" s="57">
        <v>16.644288353513701</v>
      </c>
      <c r="K18" s="56">
        <v>223441.97289999999</v>
      </c>
      <c r="L18" s="57">
        <v>8.8764091951170592</v>
      </c>
      <c r="M18" s="57">
        <v>-0.12999877472886401</v>
      </c>
      <c r="N18" s="56">
        <v>59097715.137199998</v>
      </c>
      <c r="O18" s="56">
        <v>717662863.67260003</v>
      </c>
      <c r="P18" s="56">
        <v>55067</v>
      </c>
      <c r="Q18" s="56">
        <v>185639</v>
      </c>
      <c r="R18" s="57">
        <v>-70.336513340408004</v>
      </c>
      <c r="S18" s="56">
        <v>21.209380004358302</v>
      </c>
      <c r="T18" s="56">
        <v>36.139541958855602</v>
      </c>
      <c r="U18" s="58">
        <v>-70.394146134537195</v>
      </c>
    </row>
    <row r="19" spans="1:21" ht="12" customHeight="1" thickBot="1">
      <c r="A19" s="75"/>
      <c r="B19" s="70" t="s">
        <v>17</v>
      </c>
      <c r="C19" s="71"/>
      <c r="D19" s="56">
        <v>540280.30830000003</v>
      </c>
      <c r="E19" s="59"/>
      <c r="F19" s="59"/>
      <c r="G19" s="56">
        <v>775411.02260000003</v>
      </c>
      <c r="H19" s="57">
        <v>-30.323364957025301</v>
      </c>
      <c r="I19" s="56">
        <v>25838.1338</v>
      </c>
      <c r="J19" s="57">
        <v>4.7823571214912599</v>
      </c>
      <c r="K19" s="56">
        <v>23972.185300000001</v>
      </c>
      <c r="L19" s="57">
        <v>3.0915455934092599</v>
      </c>
      <c r="M19" s="57">
        <v>7.7838064266922996E-2</v>
      </c>
      <c r="N19" s="56">
        <v>21983486.7018</v>
      </c>
      <c r="O19" s="56">
        <v>220454257.7281</v>
      </c>
      <c r="P19" s="56">
        <v>12472</v>
      </c>
      <c r="Q19" s="56">
        <v>24604</v>
      </c>
      <c r="R19" s="57">
        <v>-49.309055438140099</v>
      </c>
      <c r="S19" s="56">
        <v>43.319460254971098</v>
      </c>
      <c r="T19" s="56">
        <v>40.376940745407303</v>
      </c>
      <c r="U19" s="58">
        <v>6.7926042758721099</v>
      </c>
    </row>
    <row r="20" spans="1:21" ht="12" thickBot="1">
      <c r="A20" s="75"/>
      <c r="B20" s="70" t="s">
        <v>18</v>
      </c>
      <c r="C20" s="71"/>
      <c r="D20" s="56">
        <v>1130409.4783000001</v>
      </c>
      <c r="E20" s="59"/>
      <c r="F20" s="59"/>
      <c r="G20" s="56">
        <v>1303919.7903</v>
      </c>
      <c r="H20" s="57">
        <v>-13.306824030953599</v>
      </c>
      <c r="I20" s="56">
        <v>95403.743499999997</v>
      </c>
      <c r="J20" s="57">
        <v>8.4397508452844701</v>
      </c>
      <c r="K20" s="56">
        <v>72307.9611</v>
      </c>
      <c r="L20" s="57">
        <v>5.5454301436259099</v>
      </c>
      <c r="M20" s="57">
        <v>0.31940856924535799</v>
      </c>
      <c r="N20" s="56">
        <v>52896071.453100003</v>
      </c>
      <c r="O20" s="56">
        <v>443684403.56370002</v>
      </c>
      <c r="P20" s="56">
        <v>41051</v>
      </c>
      <c r="Q20" s="56">
        <v>57139</v>
      </c>
      <c r="R20" s="57">
        <v>-28.1559005232853</v>
      </c>
      <c r="S20" s="56">
        <v>27.536709904752598</v>
      </c>
      <c r="T20" s="56">
        <v>28.177616424858702</v>
      </c>
      <c r="U20" s="58">
        <v>-2.3274622216048901</v>
      </c>
    </row>
    <row r="21" spans="1:21" ht="12" customHeight="1" thickBot="1">
      <c r="A21" s="75"/>
      <c r="B21" s="70" t="s">
        <v>19</v>
      </c>
      <c r="C21" s="71"/>
      <c r="D21" s="56">
        <v>310558.99660000001</v>
      </c>
      <c r="E21" s="59"/>
      <c r="F21" s="59"/>
      <c r="G21" s="56">
        <v>465677.84970000002</v>
      </c>
      <c r="H21" s="57">
        <v>-33.310335288640204</v>
      </c>
      <c r="I21" s="56">
        <v>41397.925499999998</v>
      </c>
      <c r="J21" s="57">
        <v>13.330132423540899</v>
      </c>
      <c r="K21" s="56">
        <v>39321.190300000002</v>
      </c>
      <c r="L21" s="57">
        <v>8.4438609921712207</v>
      </c>
      <c r="M21" s="57">
        <v>5.2814657546111997E-2</v>
      </c>
      <c r="N21" s="56">
        <v>13804900.782600001</v>
      </c>
      <c r="O21" s="56">
        <v>138636780.23410001</v>
      </c>
      <c r="P21" s="56">
        <v>26280</v>
      </c>
      <c r="Q21" s="56">
        <v>39892</v>
      </c>
      <c r="R21" s="57">
        <v>-34.122129750325897</v>
      </c>
      <c r="S21" s="56">
        <v>11.817313417047201</v>
      </c>
      <c r="T21" s="56">
        <v>17.041768066279001</v>
      </c>
      <c r="U21" s="58">
        <v>-44.2101725227595</v>
      </c>
    </row>
    <row r="22" spans="1:21" ht="12" customHeight="1" thickBot="1">
      <c r="A22" s="75"/>
      <c r="B22" s="70" t="s">
        <v>20</v>
      </c>
      <c r="C22" s="71"/>
      <c r="D22" s="56">
        <v>951443.96539999999</v>
      </c>
      <c r="E22" s="59"/>
      <c r="F22" s="59"/>
      <c r="G22" s="56">
        <v>1421147.9822</v>
      </c>
      <c r="H22" s="57">
        <v>-33.051027949452298</v>
      </c>
      <c r="I22" s="56">
        <v>43685.4228</v>
      </c>
      <c r="J22" s="57">
        <v>4.5914866653901196</v>
      </c>
      <c r="K22" s="56">
        <v>145474.70139999999</v>
      </c>
      <c r="L22" s="57">
        <v>10.236421767619101</v>
      </c>
      <c r="M22" s="57">
        <v>-0.69970433085900097</v>
      </c>
      <c r="N22" s="56">
        <v>36107455.405699998</v>
      </c>
      <c r="O22" s="56">
        <v>480167169.32990003</v>
      </c>
      <c r="P22" s="56">
        <v>56142</v>
      </c>
      <c r="Q22" s="56">
        <v>90325</v>
      </c>
      <c r="R22" s="57">
        <v>-37.844450595073297</v>
      </c>
      <c r="S22" s="56">
        <v>16.9470978126893</v>
      </c>
      <c r="T22" s="56">
        <v>17.32583152062</v>
      </c>
      <c r="U22" s="58">
        <v>-2.2347997994509501</v>
      </c>
    </row>
    <row r="23" spans="1:21" ht="12" thickBot="1">
      <c r="A23" s="75"/>
      <c r="B23" s="70" t="s">
        <v>21</v>
      </c>
      <c r="C23" s="71"/>
      <c r="D23" s="56">
        <v>2174920.9238999998</v>
      </c>
      <c r="E23" s="59"/>
      <c r="F23" s="59"/>
      <c r="G23" s="56">
        <v>3646391.6532999999</v>
      </c>
      <c r="H23" s="57">
        <v>-40.354160202958802</v>
      </c>
      <c r="I23" s="56">
        <v>221613.56099999999</v>
      </c>
      <c r="J23" s="57">
        <v>10.1894996992631</v>
      </c>
      <c r="K23" s="56">
        <v>139433.1501</v>
      </c>
      <c r="L23" s="57">
        <v>3.8238665332017301</v>
      </c>
      <c r="M23" s="57">
        <v>0.58938932987643899</v>
      </c>
      <c r="N23" s="56">
        <v>104736074.38770001</v>
      </c>
      <c r="O23" s="56">
        <v>1083235147.6097</v>
      </c>
      <c r="P23" s="56">
        <v>73370</v>
      </c>
      <c r="Q23" s="56">
        <v>125174</v>
      </c>
      <c r="R23" s="57">
        <v>-41.385591256970301</v>
      </c>
      <c r="S23" s="56">
        <v>29.643191003134799</v>
      </c>
      <c r="T23" s="56">
        <v>35.502808553693299</v>
      </c>
      <c r="U23" s="58">
        <v>-19.767161875180101</v>
      </c>
    </row>
    <row r="24" spans="1:21" ht="12" thickBot="1">
      <c r="A24" s="75"/>
      <c r="B24" s="70" t="s">
        <v>22</v>
      </c>
      <c r="C24" s="71"/>
      <c r="D24" s="56">
        <v>264458.51140000002</v>
      </c>
      <c r="E24" s="59"/>
      <c r="F24" s="59"/>
      <c r="G24" s="56">
        <v>373707.57630000002</v>
      </c>
      <c r="H24" s="57">
        <v>-29.233837317844099</v>
      </c>
      <c r="I24" s="56">
        <v>33031.120699999999</v>
      </c>
      <c r="J24" s="57">
        <v>12.4900955258118</v>
      </c>
      <c r="K24" s="56">
        <v>57340.235099999998</v>
      </c>
      <c r="L24" s="57">
        <v>15.343610549112601</v>
      </c>
      <c r="M24" s="57">
        <v>-0.42394514702643799</v>
      </c>
      <c r="N24" s="56">
        <v>8864375.9370000008</v>
      </c>
      <c r="O24" s="56">
        <v>104466173.705</v>
      </c>
      <c r="P24" s="56">
        <v>25079</v>
      </c>
      <c r="Q24" s="56">
        <v>35605</v>
      </c>
      <c r="R24" s="57">
        <v>-29.563263586574902</v>
      </c>
      <c r="S24" s="56">
        <v>10.5450181984928</v>
      </c>
      <c r="T24" s="56">
        <v>10.8354235023171</v>
      </c>
      <c r="U24" s="58">
        <v>-2.7539573508354702</v>
      </c>
    </row>
    <row r="25" spans="1:21" ht="12" thickBot="1">
      <c r="A25" s="75"/>
      <c r="B25" s="70" t="s">
        <v>23</v>
      </c>
      <c r="C25" s="71"/>
      <c r="D25" s="56">
        <v>471031.28249999997</v>
      </c>
      <c r="E25" s="59"/>
      <c r="F25" s="59"/>
      <c r="G25" s="56">
        <v>554307.48580000002</v>
      </c>
      <c r="H25" s="57">
        <v>-15.023467197058</v>
      </c>
      <c r="I25" s="56">
        <v>13990.3431</v>
      </c>
      <c r="J25" s="57">
        <v>2.9701515843589399</v>
      </c>
      <c r="K25" s="56">
        <v>29259.383999999998</v>
      </c>
      <c r="L25" s="57">
        <v>5.2785475119051704</v>
      </c>
      <c r="M25" s="57">
        <v>-0.52185107177922796</v>
      </c>
      <c r="N25" s="56">
        <v>12686937.8387</v>
      </c>
      <c r="O25" s="56">
        <v>124529302.6895</v>
      </c>
      <c r="P25" s="56">
        <v>17847</v>
      </c>
      <c r="Q25" s="56">
        <v>28695</v>
      </c>
      <c r="R25" s="57">
        <v>-37.8044955567172</v>
      </c>
      <c r="S25" s="56">
        <v>26.392742897965999</v>
      </c>
      <c r="T25" s="56">
        <v>22.7097844049486</v>
      </c>
      <c r="U25" s="58">
        <v>13.9544362905201</v>
      </c>
    </row>
    <row r="26" spans="1:21" ht="12" thickBot="1">
      <c r="A26" s="75"/>
      <c r="B26" s="70" t="s">
        <v>24</v>
      </c>
      <c r="C26" s="71"/>
      <c r="D26" s="56">
        <v>634594.28170000005</v>
      </c>
      <c r="E26" s="59"/>
      <c r="F26" s="59"/>
      <c r="G26" s="56">
        <v>693536.67729999998</v>
      </c>
      <c r="H26" s="57">
        <v>-8.4988144865630098</v>
      </c>
      <c r="I26" s="56">
        <v>138123.7157</v>
      </c>
      <c r="J26" s="57">
        <v>21.765672916242401</v>
      </c>
      <c r="K26" s="56">
        <v>154409.0974</v>
      </c>
      <c r="L26" s="57">
        <v>22.2640132027521</v>
      </c>
      <c r="M26" s="57">
        <v>-0.105469055737127</v>
      </c>
      <c r="N26" s="56">
        <v>20596447.353700001</v>
      </c>
      <c r="O26" s="56">
        <v>232999972.3888</v>
      </c>
      <c r="P26" s="56">
        <v>44249</v>
      </c>
      <c r="Q26" s="56">
        <v>61256</v>
      </c>
      <c r="R26" s="57">
        <v>-27.7638108919943</v>
      </c>
      <c r="S26" s="56">
        <v>14.341437811024001</v>
      </c>
      <c r="T26" s="56">
        <v>14.1200359262766</v>
      </c>
      <c r="U26" s="58">
        <v>1.5437914082588</v>
      </c>
    </row>
    <row r="27" spans="1:21" ht="12" thickBot="1">
      <c r="A27" s="75"/>
      <c r="B27" s="70" t="s">
        <v>25</v>
      </c>
      <c r="C27" s="71"/>
      <c r="D27" s="56">
        <v>275630.15759999998</v>
      </c>
      <c r="E27" s="59"/>
      <c r="F27" s="59"/>
      <c r="G27" s="56">
        <v>328211.0061</v>
      </c>
      <c r="H27" s="57">
        <v>-16.020440363897901</v>
      </c>
      <c r="I27" s="56">
        <v>50545.719799999999</v>
      </c>
      <c r="J27" s="57">
        <v>18.338239995259499</v>
      </c>
      <c r="K27" s="56">
        <v>81965.172699999996</v>
      </c>
      <c r="L27" s="57">
        <v>24.973316304641699</v>
      </c>
      <c r="M27" s="57">
        <v>-0.38332686755871398</v>
      </c>
      <c r="N27" s="56">
        <v>7261629.9365999997</v>
      </c>
      <c r="O27" s="56">
        <v>85049290.670000002</v>
      </c>
      <c r="P27" s="56">
        <v>29298</v>
      </c>
      <c r="Q27" s="56">
        <v>39945</v>
      </c>
      <c r="R27" s="57">
        <v>-26.654149455501301</v>
      </c>
      <c r="S27" s="56">
        <v>9.4078147859922208</v>
      </c>
      <c r="T27" s="56">
        <v>8.9806645863061707</v>
      </c>
      <c r="U27" s="58">
        <v>4.5403763722267598</v>
      </c>
    </row>
    <row r="28" spans="1:21" ht="12" thickBot="1">
      <c r="A28" s="75"/>
      <c r="B28" s="70" t="s">
        <v>26</v>
      </c>
      <c r="C28" s="71"/>
      <c r="D28" s="56">
        <v>1292377.0889999999</v>
      </c>
      <c r="E28" s="59"/>
      <c r="F28" s="59"/>
      <c r="G28" s="56">
        <v>1606770.7921</v>
      </c>
      <c r="H28" s="57">
        <v>-19.5668047145105</v>
      </c>
      <c r="I28" s="56">
        <v>29102.149799999999</v>
      </c>
      <c r="J28" s="57">
        <v>2.2518311449267698</v>
      </c>
      <c r="K28" s="56">
        <v>96300.028900000005</v>
      </c>
      <c r="L28" s="57">
        <v>5.9933893106271103</v>
      </c>
      <c r="M28" s="57">
        <v>-0.69779708134646301</v>
      </c>
      <c r="N28" s="56">
        <v>42761680.761</v>
      </c>
      <c r="O28" s="56">
        <v>369753055.36500001</v>
      </c>
      <c r="P28" s="56">
        <v>43892</v>
      </c>
      <c r="Q28" s="56">
        <v>57011</v>
      </c>
      <c r="R28" s="57">
        <v>-23.011348687095499</v>
      </c>
      <c r="S28" s="56">
        <v>29.444479381208399</v>
      </c>
      <c r="T28" s="56">
        <v>32.190058704460498</v>
      </c>
      <c r="U28" s="58">
        <v>-9.3245979584355005</v>
      </c>
    </row>
    <row r="29" spans="1:21" ht="12" thickBot="1">
      <c r="A29" s="75"/>
      <c r="B29" s="70" t="s">
        <v>27</v>
      </c>
      <c r="C29" s="71"/>
      <c r="D29" s="56">
        <v>811485.26580000005</v>
      </c>
      <c r="E29" s="59"/>
      <c r="F29" s="59"/>
      <c r="G29" s="56">
        <v>855987.25829999999</v>
      </c>
      <c r="H29" s="57">
        <v>-5.1989082861328297</v>
      </c>
      <c r="I29" s="56">
        <v>71526.928899999999</v>
      </c>
      <c r="J29" s="57">
        <v>8.8143225656088102</v>
      </c>
      <c r="K29" s="56">
        <v>137685.94149999999</v>
      </c>
      <c r="L29" s="57">
        <v>16.0850456785357</v>
      </c>
      <c r="M29" s="57">
        <v>-0.48050666523568097</v>
      </c>
      <c r="N29" s="56">
        <v>24464542.274900001</v>
      </c>
      <c r="O29" s="56">
        <v>256983154.9524</v>
      </c>
      <c r="P29" s="56">
        <v>104854</v>
      </c>
      <c r="Q29" s="56">
        <v>118593</v>
      </c>
      <c r="R29" s="57">
        <v>-11.585000801059101</v>
      </c>
      <c r="S29" s="56">
        <v>7.7391922654357499</v>
      </c>
      <c r="T29" s="56">
        <v>7.7539677459883798</v>
      </c>
      <c r="U29" s="58">
        <v>-0.19091760542790601</v>
      </c>
    </row>
    <row r="30" spans="1:21" ht="12" thickBot="1">
      <c r="A30" s="75"/>
      <c r="B30" s="70" t="s">
        <v>28</v>
      </c>
      <c r="C30" s="71"/>
      <c r="D30" s="56">
        <v>895886.06259999995</v>
      </c>
      <c r="E30" s="59"/>
      <c r="F30" s="59"/>
      <c r="G30" s="56">
        <v>956816.11049999995</v>
      </c>
      <c r="H30" s="57">
        <v>-6.3679997892343003</v>
      </c>
      <c r="I30" s="56">
        <v>81012.402799999996</v>
      </c>
      <c r="J30" s="57">
        <v>9.0427127044358109</v>
      </c>
      <c r="K30" s="56">
        <v>128615.39169999999</v>
      </c>
      <c r="L30" s="57">
        <v>13.442017780489699</v>
      </c>
      <c r="M30" s="57">
        <v>-0.37011891244739697</v>
      </c>
      <c r="N30" s="56">
        <v>28644136.075199999</v>
      </c>
      <c r="O30" s="56">
        <v>404586988.3592</v>
      </c>
      <c r="P30" s="56">
        <v>67193</v>
      </c>
      <c r="Q30" s="56">
        <v>98637</v>
      </c>
      <c r="R30" s="57">
        <v>-31.8785040096516</v>
      </c>
      <c r="S30" s="56">
        <v>13.3330266932567</v>
      </c>
      <c r="T30" s="56">
        <v>13.4166958686902</v>
      </c>
      <c r="U30" s="58">
        <v>-0.627533247764548</v>
      </c>
    </row>
    <row r="31" spans="1:21" ht="12" thickBot="1">
      <c r="A31" s="75"/>
      <c r="B31" s="70" t="s">
        <v>29</v>
      </c>
      <c r="C31" s="71"/>
      <c r="D31" s="56">
        <v>938528.772</v>
      </c>
      <c r="E31" s="59"/>
      <c r="F31" s="59"/>
      <c r="G31" s="56">
        <v>850746.94079999998</v>
      </c>
      <c r="H31" s="57">
        <v>10.318207094280501</v>
      </c>
      <c r="I31" s="56">
        <v>-9085.2739999999994</v>
      </c>
      <c r="J31" s="57">
        <v>-0.96803361506321495</v>
      </c>
      <c r="K31" s="56">
        <v>30489.579600000001</v>
      </c>
      <c r="L31" s="57">
        <v>3.5838600337873801</v>
      </c>
      <c r="M31" s="57">
        <v>-1.29797964154284</v>
      </c>
      <c r="N31" s="56">
        <v>51445043.419</v>
      </c>
      <c r="O31" s="56">
        <v>439813358.99239999</v>
      </c>
      <c r="P31" s="56">
        <v>28237</v>
      </c>
      <c r="Q31" s="56">
        <v>55204</v>
      </c>
      <c r="R31" s="57">
        <v>-48.849721034707599</v>
      </c>
      <c r="S31" s="56">
        <v>33.237552572865397</v>
      </c>
      <c r="T31" s="56">
        <v>57.131845261213002</v>
      </c>
      <c r="U31" s="58">
        <v>-71.889446841686194</v>
      </c>
    </row>
    <row r="32" spans="1:21" ht="12" thickBot="1">
      <c r="A32" s="75"/>
      <c r="B32" s="70" t="s">
        <v>30</v>
      </c>
      <c r="C32" s="71"/>
      <c r="D32" s="56">
        <v>142425.10920000001</v>
      </c>
      <c r="E32" s="59"/>
      <c r="F32" s="59"/>
      <c r="G32" s="56">
        <v>134252.52970000001</v>
      </c>
      <c r="H32" s="57">
        <v>6.0874677879533499</v>
      </c>
      <c r="I32" s="56">
        <v>29054.121500000001</v>
      </c>
      <c r="J32" s="57">
        <v>20.399578180558599</v>
      </c>
      <c r="K32" s="56">
        <v>35302.922299999998</v>
      </c>
      <c r="L32" s="57">
        <v>26.295908448717999</v>
      </c>
      <c r="M32" s="57">
        <v>-0.177005199368439</v>
      </c>
      <c r="N32" s="56">
        <v>3856506.7089999998</v>
      </c>
      <c r="O32" s="56">
        <v>42237400.382200003</v>
      </c>
      <c r="P32" s="56">
        <v>22682</v>
      </c>
      <c r="Q32" s="56">
        <v>31472</v>
      </c>
      <c r="R32" s="57">
        <v>-27.9295882053889</v>
      </c>
      <c r="S32" s="56">
        <v>6.2792129970902</v>
      </c>
      <c r="T32" s="56">
        <v>5.5874625826131199</v>
      </c>
      <c r="U32" s="58">
        <v>11.016514566358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348460.62150000001</v>
      </c>
      <c r="E35" s="59"/>
      <c r="F35" s="59"/>
      <c r="G35" s="56">
        <v>360490.50380000001</v>
      </c>
      <c r="H35" s="57">
        <v>-3.3370871557477102</v>
      </c>
      <c r="I35" s="56">
        <v>23708.0877</v>
      </c>
      <c r="J35" s="57">
        <v>6.8036633803684996</v>
      </c>
      <c r="K35" s="56">
        <v>20169.991600000001</v>
      </c>
      <c r="L35" s="57">
        <v>5.5951519907970502</v>
      </c>
      <c r="M35" s="57">
        <v>0.17541386085654101</v>
      </c>
      <c r="N35" s="56">
        <v>8514473.3888000008</v>
      </c>
      <c r="O35" s="56">
        <v>72583840.168699995</v>
      </c>
      <c r="P35" s="56">
        <v>14152</v>
      </c>
      <c r="Q35" s="56">
        <v>22132</v>
      </c>
      <c r="R35" s="57">
        <v>-36.056388939092699</v>
      </c>
      <c r="S35" s="56">
        <v>24.622712090163901</v>
      </c>
      <c r="T35" s="56">
        <v>18.5492020242183</v>
      </c>
      <c r="U35" s="58">
        <v>24.666292014078401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108934.66</v>
      </c>
      <c r="E37" s="59"/>
      <c r="F37" s="59"/>
      <c r="G37" s="56">
        <v>313565.94</v>
      </c>
      <c r="H37" s="57">
        <v>-65.259409233030894</v>
      </c>
      <c r="I37" s="56">
        <v>5874</v>
      </c>
      <c r="J37" s="57">
        <v>5.3922231914066696</v>
      </c>
      <c r="K37" s="56">
        <v>-8955.85</v>
      </c>
      <c r="L37" s="57">
        <v>-2.8561297186805401</v>
      </c>
      <c r="M37" s="57">
        <v>-1.6558841427670199</v>
      </c>
      <c r="N37" s="56">
        <v>21296413.82</v>
      </c>
      <c r="O37" s="56">
        <v>85911528.439999998</v>
      </c>
      <c r="P37" s="56">
        <v>85</v>
      </c>
      <c r="Q37" s="56">
        <v>91</v>
      </c>
      <c r="R37" s="57">
        <v>-6.5934065934065904</v>
      </c>
      <c r="S37" s="56">
        <v>1281.5842352941199</v>
      </c>
      <c r="T37" s="56">
        <v>1637.09450549451</v>
      </c>
      <c r="U37" s="58">
        <v>-27.7399066257084</v>
      </c>
    </row>
    <row r="38" spans="1:21" ht="12" thickBot="1">
      <c r="A38" s="75"/>
      <c r="B38" s="70" t="s">
        <v>35</v>
      </c>
      <c r="C38" s="71"/>
      <c r="D38" s="56">
        <v>244285.52</v>
      </c>
      <c r="E38" s="59"/>
      <c r="F38" s="59"/>
      <c r="G38" s="56">
        <v>743227.45</v>
      </c>
      <c r="H38" s="57">
        <v>-67.131795253256598</v>
      </c>
      <c r="I38" s="56">
        <v>-24153.19</v>
      </c>
      <c r="J38" s="57">
        <v>-9.8872786238005403</v>
      </c>
      <c r="K38" s="56">
        <v>-127839.35</v>
      </c>
      <c r="L38" s="57">
        <v>-17.2005689509988</v>
      </c>
      <c r="M38" s="57">
        <v>-0.81106607629028205</v>
      </c>
      <c r="N38" s="56">
        <v>12734947.449999999</v>
      </c>
      <c r="O38" s="56">
        <v>136418819.43000001</v>
      </c>
      <c r="P38" s="56">
        <v>102</v>
      </c>
      <c r="Q38" s="56">
        <v>142</v>
      </c>
      <c r="R38" s="57">
        <v>-28.169014084507001</v>
      </c>
      <c r="S38" s="56">
        <v>2394.9560784313699</v>
      </c>
      <c r="T38" s="56">
        <v>2458.12422535211</v>
      </c>
      <c r="U38" s="58">
        <v>-2.6375492849168798</v>
      </c>
    </row>
    <row r="39" spans="1:21" ht="12" thickBot="1">
      <c r="A39" s="75"/>
      <c r="B39" s="70" t="s">
        <v>36</v>
      </c>
      <c r="C39" s="71"/>
      <c r="D39" s="56">
        <v>125083.15</v>
      </c>
      <c r="E39" s="59"/>
      <c r="F39" s="59"/>
      <c r="G39" s="56">
        <v>1138033.0900000001</v>
      </c>
      <c r="H39" s="57">
        <v>-89.008830138673702</v>
      </c>
      <c r="I39" s="56">
        <v>1740.28</v>
      </c>
      <c r="J39" s="57">
        <v>1.3912985082323199</v>
      </c>
      <c r="K39" s="56">
        <v>-37994.03</v>
      </c>
      <c r="L39" s="57">
        <v>-3.3385698828845101</v>
      </c>
      <c r="M39" s="57">
        <v>-1.0458040381607301</v>
      </c>
      <c r="N39" s="56">
        <v>11558563.43</v>
      </c>
      <c r="O39" s="56">
        <v>119720322.29000001</v>
      </c>
      <c r="P39" s="56">
        <v>48</v>
      </c>
      <c r="Q39" s="56">
        <v>57</v>
      </c>
      <c r="R39" s="57">
        <v>-15.789473684210501</v>
      </c>
      <c r="S39" s="56">
        <v>2605.89895833333</v>
      </c>
      <c r="T39" s="56">
        <v>2351.0522807017501</v>
      </c>
      <c r="U39" s="58">
        <v>9.7796070264586206</v>
      </c>
    </row>
    <row r="40" spans="1:21" ht="12" thickBot="1">
      <c r="A40" s="75"/>
      <c r="B40" s="70" t="s">
        <v>37</v>
      </c>
      <c r="C40" s="71"/>
      <c r="D40" s="56">
        <v>128696.81</v>
      </c>
      <c r="E40" s="59"/>
      <c r="F40" s="59"/>
      <c r="G40" s="56">
        <v>423052.26</v>
      </c>
      <c r="H40" s="57">
        <v>-69.578980620503003</v>
      </c>
      <c r="I40" s="56">
        <v>-21540.41</v>
      </c>
      <c r="J40" s="57">
        <v>-16.7373301638168</v>
      </c>
      <c r="K40" s="56">
        <v>-96470.16</v>
      </c>
      <c r="L40" s="57">
        <v>-22.803367130103499</v>
      </c>
      <c r="M40" s="57">
        <v>-0.776714271024325</v>
      </c>
      <c r="N40" s="56">
        <v>7662488.7000000002</v>
      </c>
      <c r="O40" s="56">
        <v>97737388.030000001</v>
      </c>
      <c r="P40" s="56">
        <v>62</v>
      </c>
      <c r="Q40" s="56">
        <v>97</v>
      </c>
      <c r="R40" s="57">
        <v>-36.082474226804102</v>
      </c>
      <c r="S40" s="56">
        <v>2075.7550000000001</v>
      </c>
      <c r="T40" s="56">
        <v>1916.1121649484501</v>
      </c>
      <c r="U40" s="58">
        <v>7.6908322538809397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2.5499999999999998</v>
      </c>
      <c r="H41" s="59"/>
      <c r="I41" s="59"/>
      <c r="J41" s="59"/>
      <c r="K41" s="56">
        <v>-108.57</v>
      </c>
      <c r="L41" s="57">
        <v>-4257.6470588235297</v>
      </c>
      <c r="M41" s="59"/>
      <c r="N41" s="56">
        <v>12.94</v>
      </c>
      <c r="O41" s="56">
        <v>1385.84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11293.162200000001</v>
      </c>
      <c r="E42" s="59"/>
      <c r="F42" s="59"/>
      <c r="G42" s="56">
        <v>141405.128</v>
      </c>
      <c r="H42" s="57">
        <v>-92.013611981596597</v>
      </c>
      <c r="I42" s="56">
        <v>972.93119999999999</v>
      </c>
      <c r="J42" s="57">
        <v>8.6152238210126804</v>
      </c>
      <c r="K42" s="56">
        <v>10126.5056</v>
      </c>
      <c r="L42" s="57">
        <v>7.1613425504625301</v>
      </c>
      <c r="M42" s="57">
        <v>-0.90392231649978105</v>
      </c>
      <c r="N42" s="56">
        <v>701845.54969999997</v>
      </c>
      <c r="O42" s="56">
        <v>21205805.615400001</v>
      </c>
      <c r="P42" s="56">
        <v>53</v>
      </c>
      <c r="Q42" s="56">
        <v>105</v>
      </c>
      <c r="R42" s="57">
        <v>-49.523809523809497</v>
      </c>
      <c r="S42" s="56">
        <v>213.078532075472</v>
      </c>
      <c r="T42" s="56">
        <v>284.26535999999999</v>
      </c>
      <c r="U42" s="58">
        <v>-33.408728336514997</v>
      </c>
    </row>
    <row r="43" spans="1:21" ht="12" thickBot="1">
      <c r="A43" s="75"/>
      <c r="B43" s="70" t="s">
        <v>33</v>
      </c>
      <c r="C43" s="71"/>
      <c r="D43" s="56">
        <v>403789.67930000002</v>
      </c>
      <c r="E43" s="59"/>
      <c r="F43" s="59"/>
      <c r="G43" s="56">
        <v>652498.24910000002</v>
      </c>
      <c r="H43" s="57">
        <v>-38.116358188400802</v>
      </c>
      <c r="I43" s="56">
        <v>26731.899300000001</v>
      </c>
      <c r="J43" s="57">
        <v>6.6202532334015496</v>
      </c>
      <c r="K43" s="56">
        <v>30938.0671</v>
      </c>
      <c r="L43" s="57">
        <v>4.74147894537239</v>
      </c>
      <c r="M43" s="57">
        <v>-0.13595444687622399</v>
      </c>
      <c r="N43" s="56">
        <v>13030437.6008</v>
      </c>
      <c r="O43" s="56">
        <v>154214995.95449999</v>
      </c>
      <c r="P43" s="56">
        <v>2016</v>
      </c>
      <c r="Q43" s="56">
        <v>2726</v>
      </c>
      <c r="R43" s="57">
        <v>-26.0454878943507</v>
      </c>
      <c r="S43" s="56">
        <v>200.29249965277799</v>
      </c>
      <c r="T43" s="56">
        <v>209.57108444607499</v>
      </c>
      <c r="U43" s="58">
        <v>-4.6325173480695598</v>
      </c>
    </row>
    <row r="44" spans="1:21" ht="12" thickBot="1">
      <c r="A44" s="75"/>
      <c r="B44" s="70" t="s">
        <v>38</v>
      </c>
      <c r="C44" s="71"/>
      <c r="D44" s="56">
        <v>162236.82999999999</v>
      </c>
      <c r="E44" s="59"/>
      <c r="F44" s="59"/>
      <c r="G44" s="56">
        <v>575540.16</v>
      </c>
      <c r="H44" s="57">
        <v>-71.811379765401597</v>
      </c>
      <c r="I44" s="56">
        <v>-24696.86</v>
      </c>
      <c r="J44" s="57">
        <v>-15.222721006074901</v>
      </c>
      <c r="K44" s="56">
        <v>-92109.33</v>
      </c>
      <c r="L44" s="57">
        <v>-16.0039796354089</v>
      </c>
      <c r="M44" s="57">
        <v>-0.73187450174699997</v>
      </c>
      <c r="N44" s="56">
        <v>8485800.3599999994</v>
      </c>
      <c r="O44" s="56">
        <v>71037233.930000007</v>
      </c>
      <c r="P44" s="56">
        <v>105</v>
      </c>
      <c r="Q44" s="56">
        <v>151</v>
      </c>
      <c r="R44" s="57">
        <v>-30.463576158940398</v>
      </c>
      <c r="S44" s="56">
        <v>1545.1126666666701</v>
      </c>
      <c r="T44" s="56">
        <v>1386.1964238410601</v>
      </c>
      <c r="U44" s="58">
        <v>10.2850909356949</v>
      </c>
    </row>
    <row r="45" spans="1:21" ht="12" thickBot="1">
      <c r="A45" s="75"/>
      <c r="B45" s="70" t="s">
        <v>39</v>
      </c>
      <c r="C45" s="71"/>
      <c r="D45" s="56">
        <v>70976.97</v>
      </c>
      <c r="E45" s="59"/>
      <c r="F45" s="59"/>
      <c r="G45" s="56">
        <v>179731.75</v>
      </c>
      <c r="H45" s="57">
        <v>-60.509498182708398</v>
      </c>
      <c r="I45" s="56">
        <v>8635.85</v>
      </c>
      <c r="J45" s="57">
        <v>12.167115615107299</v>
      </c>
      <c r="K45" s="56">
        <v>5141.9799999999996</v>
      </c>
      <c r="L45" s="57">
        <v>2.86091911974373</v>
      </c>
      <c r="M45" s="57">
        <v>0.67947950011474201</v>
      </c>
      <c r="N45" s="56">
        <v>3429310.76</v>
      </c>
      <c r="O45" s="56">
        <v>31008582.050000001</v>
      </c>
      <c r="P45" s="56">
        <v>70</v>
      </c>
      <c r="Q45" s="56">
        <v>116</v>
      </c>
      <c r="R45" s="57">
        <v>-39.655172413793103</v>
      </c>
      <c r="S45" s="56">
        <v>1013.9567142857099</v>
      </c>
      <c r="T45" s="56">
        <v>2375.6828448275901</v>
      </c>
      <c r="U45" s="58">
        <v>-134.29825073954399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13489.161099999999</v>
      </c>
      <c r="E47" s="62"/>
      <c r="F47" s="62"/>
      <c r="G47" s="61">
        <v>36474.132299999997</v>
      </c>
      <c r="H47" s="63">
        <v>-63.017184373156397</v>
      </c>
      <c r="I47" s="61">
        <v>1099.4126000000001</v>
      </c>
      <c r="J47" s="63">
        <v>8.1503407947288906</v>
      </c>
      <c r="K47" s="61">
        <v>2583.279</v>
      </c>
      <c r="L47" s="63">
        <v>7.0824961064255403</v>
      </c>
      <c r="M47" s="63">
        <v>-0.57441197795514898</v>
      </c>
      <c r="N47" s="61">
        <v>451746.56410000002</v>
      </c>
      <c r="O47" s="61">
        <v>7914916.0508000003</v>
      </c>
      <c r="P47" s="61">
        <v>13</v>
      </c>
      <c r="Q47" s="61">
        <v>15</v>
      </c>
      <c r="R47" s="63">
        <v>-13.3333333333333</v>
      </c>
      <c r="S47" s="61">
        <v>1037.6277769230801</v>
      </c>
      <c r="T47" s="61">
        <v>1319.51084666667</v>
      </c>
      <c r="U47" s="64">
        <v>-27.166106768987099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48951</v>
      </c>
      <c r="D2" s="37">
        <v>581911.46153589699</v>
      </c>
      <c r="E2" s="37">
        <v>417485.98912991403</v>
      </c>
      <c r="F2" s="37">
        <v>163521.62625213701</v>
      </c>
      <c r="G2" s="37">
        <v>417485.98912991403</v>
      </c>
      <c r="H2" s="37">
        <v>0.28144489318717503</v>
      </c>
    </row>
    <row r="3" spans="1:8">
      <c r="A3" s="37">
        <v>2</v>
      </c>
      <c r="B3" s="37">
        <v>13</v>
      </c>
      <c r="C3" s="37">
        <v>6191</v>
      </c>
      <c r="D3" s="37">
        <v>56321.318476923101</v>
      </c>
      <c r="E3" s="37">
        <v>42488.878919658098</v>
      </c>
      <c r="F3" s="37">
        <v>13812.354087179499</v>
      </c>
      <c r="G3" s="37">
        <v>42488.878919658098</v>
      </c>
      <c r="H3" s="37">
        <v>0.24532951321869001</v>
      </c>
    </row>
    <row r="4" spans="1:8">
      <c r="A4" s="37">
        <v>3</v>
      </c>
      <c r="B4" s="37">
        <v>14</v>
      </c>
      <c r="C4" s="37">
        <v>92770</v>
      </c>
      <c r="D4" s="37">
        <v>106226.99380657999</v>
      </c>
      <c r="E4" s="37">
        <v>81232.004382159896</v>
      </c>
      <c r="F4" s="37">
        <v>24663.630450061599</v>
      </c>
      <c r="G4" s="37">
        <v>81232.004382159896</v>
      </c>
      <c r="H4" s="37">
        <v>0.23290507195256999</v>
      </c>
    </row>
    <row r="5" spans="1:8">
      <c r="A5" s="37">
        <v>4</v>
      </c>
      <c r="B5" s="37">
        <v>15</v>
      </c>
      <c r="C5" s="37">
        <v>4054</v>
      </c>
      <c r="D5" s="37">
        <v>78608.266857922994</v>
      </c>
      <c r="E5" s="37">
        <v>64054.3214071931</v>
      </c>
      <c r="F5" s="37">
        <v>14467.877074661499</v>
      </c>
      <c r="G5" s="37">
        <v>64054.3214071931</v>
      </c>
      <c r="H5" s="37">
        <v>0.18425206316663201</v>
      </c>
    </row>
    <row r="6" spans="1:8">
      <c r="A6" s="37">
        <v>5</v>
      </c>
      <c r="B6" s="37">
        <v>16</v>
      </c>
      <c r="C6" s="37">
        <v>3776</v>
      </c>
      <c r="D6" s="37">
        <v>230471.285707692</v>
      </c>
      <c r="E6" s="37">
        <v>181654.89787777801</v>
      </c>
      <c r="F6" s="37">
        <v>48524.362188888903</v>
      </c>
      <c r="G6" s="37">
        <v>181654.89787777801</v>
      </c>
      <c r="H6" s="37">
        <v>0.21081118331353901</v>
      </c>
    </row>
    <row r="7" spans="1:8">
      <c r="A7" s="37">
        <v>6</v>
      </c>
      <c r="B7" s="37">
        <v>17</v>
      </c>
      <c r="C7" s="37">
        <v>12985</v>
      </c>
      <c r="D7" s="37">
        <v>245179.958613675</v>
      </c>
      <c r="E7" s="37">
        <v>169024.33317692301</v>
      </c>
      <c r="F7" s="37">
        <v>75699.377573504302</v>
      </c>
      <c r="G7" s="37">
        <v>169024.33317692301</v>
      </c>
      <c r="H7" s="37">
        <v>0.30932588158857899</v>
      </c>
    </row>
    <row r="8" spans="1:8">
      <c r="A8" s="37">
        <v>7</v>
      </c>
      <c r="B8" s="37">
        <v>18</v>
      </c>
      <c r="C8" s="37">
        <v>76807</v>
      </c>
      <c r="D8" s="37">
        <v>118903.551029914</v>
      </c>
      <c r="E8" s="37">
        <v>96577.770264957304</v>
      </c>
      <c r="F8" s="37">
        <v>22254.464525641</v>
      </c>
      <c r="G8" s="37">
        <v>96577.770264957304</v>
      </c>
      <c r="H8" s="37">
        <v>0.187276327545779</v>
      </c>
    </row>
    <row r="9" spans="1:8">
      <c r="A9" s="37">
        <v>8</v>
      </c>
      <c r="B9" s="37">
        <v>19</v>
      </c>
      <c r="C9" s="37">
        <v>10254</v>
      </c>
      <c r="D9" s="37">
        <v>80608.749477777805</v>
      </c>
      <c r="E9" s="37">
        <v>61152.322778632501</v>
      </c>
      <c r="F9" s="37">
        <v>19265.905331623901</v>
      </c>
      <c r="G9" s="37">
        <v>61152.322778632501</v>
      </c>
      <c r="H9" s="37">
        <v>0.23957137311219601</v>
      </c>
    </row>
    <row r="10" spans="1:8">
      <c r="A10" s="37">
        <v>9</v>
      </c>
      <c r="B10" s="37">
        <v>21</v>
      </c>
      <c r="C10" s="37">
        <v>202486</v>
      </c>
      <c r="D10" s="37">
        <v>707487.68653853703</v>
      </c>
      <c r="E10" s="37">
        <v>825710.70550000004</v>
      </c>
      <c r="F10" s="37">
        <v>-119294.837961538</v>
      </c>
      <c r="G10" s="37">
        <v>825710.70550000004</v>
      </c>
      <c r="H10" s="37">
        <v>-0.168873383857057</v>
      </c>
    </row>
    <row r="11" spans="1:8">
      <c r="A11" s="37">
        <v>10</v>
      </c>
      <c r="B11" s="37">
        <v>22</v>
      </c>
      <c r="C11" s="37">
        <v>18632</v>
      </c>
      <c r="D11" s="37">
        <v>540696.06270512799</v>
      </c>
      <c r="E11" s="37">
        <v>470923.26421538502</v>
      </c>
      <c r="F11" s="37">
        <v>69558.901053846203</v>
      </c>
      <c r="G11" s="37">
        <v>470923.26421538502</v>
      </c>
      <c r="H11" s="37">
        <v>0.12869786557933299</v>
      </c>
    </row>
    <row r="12" spans="1:8">
      <c r="A12" s="37">
        <v>11</v>
      </c>
      <c r="B12" s="37">
        <v>23</v>
      </c>
      <c r="C12" s="37">
        <v>109367.625</v>
      </c>
      <c r="D12" s="37">
        <v>1167937.2202265</v>
      </c>
      <c r="E12" s="37">
        <v>973542.13714700902</v>
      </c>
      <c r="F12" s="37">
        <v>192624.552395726</v>
      </c>
      <c r="G12" s="37">
        <v>973542.13714700902</v>
      </c>
      <c r="H12" s="37">
        <v>0.165177546334526</v>
      </c>
    </row>
    <row r="13" spans="1:8">
      <c r="A13" s="37">
        <v>12</v>
      </c>
      <c r="B13" s="37">
        <v>24</v>
      </c>
      <c r="C13" s="37">
        <v>22485</v>
      </c>
      <c r="D13" s="37">
        <v>540280.23280427302</v>
      </c>
      <c r="E13" s="37">
        <v>514442.17342051299</v>
      </c>
      <c r="F13" s="37">
        <v>24700.4439991453</v>
      </c>
      <c r="G13" s="37">
        <v>514442.17342051299</v>
      </c>
      <c r="H13" s="37">
        <v>4.58143044179328E-2</v>
      </c>
    </row>
    <row r="14" spans="1:8">
      <c r="A14" s="37">
        <v>13</v>
      </c>
      <c r="B14" s="37">
        <v>25</v>
      </c>
      <c r="C14" s="37">
        <v>90166</v>
      </c>
      <c r="D14" s="37">
        <v>1130409.6554677901</v>
      </c>
      <c r="E14" s="37">
        <v>1035005.7348</v>
      </c>
      <c r="F14" s="37">
        <v>92114.532800000001</v>
      </c>
      <c r="G14" s="37">
        <v>1035005.7348</v>
      </c>
      <c r="H14" s="37">
        <v>8.1725557997587406E-2</v>
      </c>
    </row>
    <row r="15" spans="1:8">
      <c r="A15" s="37">
        <v>14</v>
      </c>
      <c r="B15" s="37">
        <v>26</v>
      </c>
      <c r="C15" s="37">
        <v>55428</v>
      </c>
      <c r="D15" s="37">
        <v>310558.60972822801</v>
      </c>
      <c r="E15" s="37">
        <v>269161.07115640998</v>
      </c>
      <c r="F15" s="37">
        <v>40999.644752136803</v>
      </c>
      <c r="G15" s="37">
        <v>269161.07115640998</v>
      </c>
      <c r="H15" s="37">
        <v>0.13218838701747701</v>
      </c>
    </row>
    <row r="16" spans="1:8">
      <c r="A16" s="37">
        <v>15</v>
      </c>
      <c r="B16" s="37">
        <v>27</v>
      </c>
      <c r="C16" s="37">
        <v>111355.644</v>
      </c>
      <c r="D16" s="37">
        <v>951445.13407062204</v>
      </c>
      <c r="E16" s="37">
        <v>907758.53581862897</v>
      </c>
      <c r="F16" s="37">
        <v>42590.1009121549</v>
      </c>
      <c r="G16" s="37">
        <v>907758.53581862897</v>
      </c>
      <c r="H16" s="37">
        <v>4.4815238604082798E-2</v>
      </c>
    </row>
    <row r="17" spans="1:9">
      <c r="A17" s="37">
        <v>16</v>
      </c>
      <c r="B17" s="37">
        <v>29</v>
      </c>
      <c r="C17" s="37">
        <v>164701</v>
      </c>
      <c r="D17" s="37">
        <v>2174922.6475812001</v>
      </c>
      <c r="E17" s="37">
        <v>1953307.3854427401</v>
      </c>
      <c r="F17" s="37">
        <v>215583.93632649601</v>
      </c>
      <c r="G17" s="37">
        <v>1953307.3854427401</v>
      </c>
      <c r="H17" s="37">
        <v>9.9398219801367205E-2</v>
      </c>
    </row>
    <row r="18" spans="1:9">
      <c r="A18" s="37">
        <v>17</v>
      </c>
      <c r="B18" s="37">
        <v>31</v>
      </c>
      <c r="C18" s="37">
        <v>29878.659</v>
      </c>
      <c r="D18" s="37">
        <v>264458.604939165</v>
      </c>
      <c r="E18" s="37">
        <v>231427.39412068401</v>
      </c>
      <c r="F18" s="37">
        <v>32834.9395031491</v>
      </c>
      <c r="G18" s="37">
        <v>231427.39412068401</v>
      </c>
      <c r="H18" s="37">
        <v>0.124251303819516</v>
      </c>
    </row>
    <row r="19" spans="1:9">
      <c r="A19" s="37">
        <v>18</v>
      </c>
      <c r="B19" s="37">
        <v>32</v>
      </c>
      <c r="C19" s="37">
        <v>26770.687000000002</v>
      </c>
      <c r="D19" s="37">
        <v>471031.29133903602</v>
      </c>
      <c r="E19" s="37">
        <v>457040.93624454999</v>
      </c>
      <c r="F19" s="37">
        <v>13653.118097807001</v>
      </c>
      <c r="G19" s="37">
        <v>457040.93624454999</v>
      </c>
      <c r="H19" s="37">
        <v>2.9006353430325E-2</v>
      </c>
    </row>
    <row r="20" spans="1:9">
      <c r="A20" s="37">
        <v>19</v>
      </c>
      <c r="B20" s="37">
        <v>33</v>
      </c>
      <c r="C20" s="37">
        <v>37974.375999999997</v>
      </c>
      <c r="D20" s="37">
        <v>634594.299146562</v>
      </c>
      <c r="E20" s="37">
        <v>496470.57371858601</v>
      </c>
      <c r="F20" s="37">
        <v>137392.26060274401</v>
      </c>
      <c r="G20" s="37">
        <v>496470.57371858601</v>
      </c>
      <c r="H20" s="37">
        <v>0.216753930288164</v>
      </c>
    </row>
    <row r="21" spans="1:9">
      <c r="A21" s="37">
        <v>20</v>
      </c>
      <c r="B21" s="37">
        <v>34</v>
      </c>
      <c r="C21" s="37">
        <v>52622.574999999997</v>
      </c>
      <c r="D21" s="37">
        <v>275630.059942319</v>
      </c>
      <c r="E21" s="37">
        <v>225084.44212114601</v>
      </c>
      <c r="F21" s="37">
        <v>50448.1809351579</v>
      </c>
      <c r="G21" s="37">
        <v>225084.44212114601</v>
      </c>
      <c r="H21" s="37">
        <v>0.18309331350882899</v>
      </c>
    </row>
    <row r="22" spans="1:9">
      <c r="A22" s="37">
        <v>21</v>
      </c>
      <c r="B22" s="37">
        <v>35</v>
      </c>
      <c r="C22" s="37">
        <v>50480.396999999997</v>
      </c>
      <c r="D22" s="37">
        <v>1292377.0839769901</v>
      </c>
      <c r="E22" s="37">
        <v>1263274.9407637201</v>
      </c>
      <c r="F22" s="37">
        <v>27223.248813274298</v>
      </c>
      <c r="G22" s="37">
        <v>1263274.9407637201</v>
      </c>
      <c r="H22" s="37">
        <v>2.1095146845729201E-2</v>
      </c>
    </row>
    <row r="23" spans="1:9">
      <c r="A23" s="37">
        <v>22</v>
      </c>
      <c r="B23" s="37">
        <v>36</v>
      </c>
      <c r="C23" s="37">
        <v>160784.04300000001</v>
      </c>
      <c r="D23" s="37">
        <v>811485.26539203501</v>
      </c>
      <c r="E23" s="37">
        <v>739958.34007360099</v>
      </c>
      <c r="F23" s="37">
        <v>71050.420729054298</v>
      </c>
      <c r="G23" s="37">
        <v>739958.34007360099</v>
      </c>
      <c r="H23" s="37">
        <v>8.7607463893159099E-2</v>
      </c>
    </row>
    <row r="24" spans="1:9">
      <c r="A24" s="37">
        <v>23</v>
      </c>
      <c r="B24" s="37">
        <v>37</v>
      </c>
      <c r="C24" s="37">
        <v>118751.917</v>
      </c>
      <c r="D24" s="37">
        <v>895886.11250372103</v>
      </c>
      <c r="E24" s="37">
        <v>814873.68311640003</v>
      </c>
      <c r="F24" s="37">
        <v>80062.601309264093</v>
      </c>
      <c r="G24" s="37">
        <v>814873.68311640003</v>
      </c>
      <c r="H24" s="37">
        <v>8.9461789294469393E-2</v>
      </c>
    </row>
    <row r="25" spans="1:9">
      <c r="A25" s="37">
        <v>24</v>
      </c>
      <c r="B25" s="37">
        <v>38</v>
      </c>
      <c r="C25" s="37">
        <v>211548.78400000001</v>
      </c>
      <c r="D25" s="37">
        <v>938528.745868142</v>
      </c>
      <c r="E25" s="37">
        <v>947613.97964513302</v>
      </c>
      <c r="F25" s="37">
        <v>-10481.7483884956</v>
      </c>
      <c r="G25" s="37">
        <v>947613.97964513302</v>
      </c>
      <c r="H25" s="37">
        <v>-1.1184919309028801E-2</v>
      </c>
    </row>
    <row r="26" spans="1:9">
      <c r="A26" s="37">
        <v>25</v>
      </c>
      <c r="B26" s="37">
        <v>39</v>
      </c>
      <c r="C26" s="37">
        <v>83165.792000000001</v>
      </c>
      <c r="D26" s="37">
        <v>142425.02853653999</v>
      </c>
      <c r="E26" s="37">
        <v>113371.00522077701</v>
      </c>
      <c r="F26" s="37">
        <v>28994.7864736181</v>
      </c>
      <c r="G26" s="37">
        <v>113371.00522077701</v>
      </c>
      <c r="H26" s="37">
        <v>0.20366399911475</v>
      </c>
    </row>
    <row r="27" spans="1:9">
      <c r="A27" s="37">
        <v>26</v>
      </c>
      <c r="B27" s="37">
        <v>42</v>
      </c>
      <c r="C27" s="37">
        <v>16608.203000000001</v>
      </c>
      <c r="D27" s="37">
        <v>348460.62109999999</v>
      </c>
      <c r="E27" s="37">
        <v>324752.52649999998</v>
      </c>
      <c r="F27" s="37">
        <v>23516.234899999999</v>
      </c>
      <c r="G27" s="37">
        <v>324752.52649999998</v>
      </c>
      <c r="H27" s="37">
        <v>6.7523239251971595E-2</v>
      </c>
    </row>
    <row r="28" spans="1:9">
      <c r="A28" s="37">
        <v>27</v>
      </c>
      <c r="B28" s="37">
        <v>75</v>
      </c>
      <c r="C28" s="37">
        <v>53</v>
      </c>
      <c r="D28" s="37">
        <v>11293.1623931624</v>
      </c>
      <c r="E28" s="37">
        <v>10320.2307692308</v>
      </c>
      <c r="F28" s="37">
        <v>972.93162393162402</v>
      </c>
      <c r="G28" s="37">
        <v>10320.2307692308</v>
      </c>
      <c r="H28" s="37">
        <v>8.6152274275334895E-2</v>
      </c>
    </row>
    <row r="29" spans="1:9">
      <c r="A29" s="37">
        <v>28</v>
      </c>
      <c r="B29" s="37">
        <v>76</v>
      </c>
      <c r="C29" s="37">
        <v>2125</v>
      </c>
      <c r="D29" s="37">
        <v>403789.67527179501</v>
      </c>
      <c r="E29" s="37">
        <v>377057.779219658</v>
      </c>
      <c r="F29" s="37">
        <v>21176.340496581201</v>
      </c>
      <c r="G29" s="37">
        <v>377057.779219658</v>
      </c>
      <c r="H29" s="37">
        <v>5.3175605625329997E-2</v>
      </c>
    </row>
    <row r="30" spans="1:9">
      <c r="A30" s="37">
        <v>29</v>
      </c>
      <c r="B30" s="37">
        <v>99</v>
      </c>
      <c r="C30" s="37">
        <v>17</v>
      </c>
      <c r="D30" s="37">
        <v>13489.1611829665</v>
      </c>
      <c r="E30" s="37">
        <v>12389.748067468399</v>
      </c>
      <c r="F30" s="37">
        <v>1099.4131154980701</v>
      </c>
      <c r="G30" s="37">
        <v>12389.748067468399</v>
      </c>
      <c r="H30" s="37">
        <v>8.1503445661718396E-2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79</v>
      </c>
      <c r="D34" s="34">
        <v>108934.66</v>
      </c>
      <c r="E34" s="34">
        <v>103060.66</v>
      </c>
      <c r="F34" s="30"/>
      <c r="G34" s="30"/>
      <c r="H34" s="30"/>
    </row>
    <row r="35" spans="1:8">
      <c r="A35" s="30"/>
      <c r="B35" s="33">
        <v>71</v>
      </c>
      <c r="C35" s="34">
        <v>90</v>
      </c>
      <c r="D35" s="34">
        <v>244285.52</v>
      </c>
      <c r="E35" s="34">
        <v>268438.71000000002</v>
      </c>
      <c r="F35" s="30"/>
      <c r="G35" s="30"/>
      <c r="H35" s="30"/>
    </row>
    <row r="36" spans="1:8">
      <c r="A36" s="30"/>
      <c r="B36" s="33">
        <v>72</v>
      </c>
      <c r="C36" s="34">
        <v>40</v>
      </c>
      <c r="D36" s="34">
        <v>125083.15</v>
      </c>
      <c r="E36" s="34">
        <v>123342.87</v>
      </c>
      <c r="F36" s="30"/>
      <c r="G36" s="30"/>
      <c r="H36" s="30"/>
    </row>
    <row r="37" spans="1:8">
      <c r="A37" s="30"/>
      <c r="B37" s="33">
        <v>73</v>
      </c>
      <c r="C37" s="34">
        <v>56</v>
      </c>
      <c r="D37" s="34">
        <v>128696.81</v>
      </c>
      <c r="E37" s="34">
        <v>150237.22</v>
      </c>
      <c r="F37" s="30"/>
      <c r="G37" s="30"/>
      <c r="H37" s="30"/>
    </row>
    <row r="38" spans="1:8">
      <c r="A38" s="30"/>
      <c r="B38" s="33">
        <v>77</v>
      </c>
      <c r="C38" s="34">
        <v>105</v>
      </c>
      <c r="D38" s="34">
        <v>162236.82999999999</v>
      </c>
      <c r="E38" s="34">
        <v>186933.69</v>
      </c>
      <c r="F38" s="30"/>
      <c r="G38" s="30"/>
      <c r="H38" s="30"/>
    </row>
    <row r="39" spans="1:8">
      <c r="A39" s="30"/>
      <c r="B39" s="33">
        <v>78</v>
      </c>
      <c r="C39" s="34">
        <v>64</v>
      </c>
      <c r="D39" s="34">
        <v>70976.97</v>
      </c>
      <c r="E39" s="34">
        <v>62341.120000000003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2016-11-30T00:58:30Z</dcterms:modified>
</cp:coreProperties>
</file>