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6" i="2" l="1"/>
  <c r="J37" i="2"/>
  <c r="J31" i="2"/>
  <c r="J32" i="2"/>
  <c r="J33" i="2"/>
  <c r="I36" i="2"/>
  <c r="I37" i="2"/>
  <c r="I31" i="2"/>
  <c r="I32" i="2"/>
  <c r="I33" i="2"/>
  <c r="H30" i="2" l="1"/>
  <c r="H31" i="2"/>
  <c r="H38" i="2" l="1"/>
  <c r="J8" i="2" l="1"/>
  <c r="F36" i="2" l="1"/>
  <c r="F37" i="2"/>
  <c r="F32" i="2"/>
  <c r="F33" i="2"/>
  <c r="E36" i="2"/>
  <c r="K36" i="2" s="1"/>
  <c r="E37" i="2"/>
  <c r="K37" i="2" s="1"/>
  <c r="E33" i="2"/>
  <c r="K33" i="2" s="1"/>
  <c r="E32" i="2"/>
  <c r="K32" i="2" s="1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G29" i="2"/>
  <c r="L29" i="2" s="1"/>
  <c r="G31" i="2"/>
  <c r="L31" i="2" s="1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L4" i="2" l="1"/>
  <c r="G3" i="2"/>
  <c r="L3" i="2" s="1"/>
</calcChain>
</file>

<file path=xl/sharedStrings.xml><?xml version="1.0" encoding="utf-8"?>
<sst xmlns="http://schemas.openxmlformats.org/spreadsheetml/2006/main" count="114" uniqueCount="72">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</sst>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28" sqref="M2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SUM(E4:E38)</f>
        <v>14448268.219900001</v>
      </c>
      <c r="F3" s="25">
        <f>RA!I7</f>
        <v>1638975.9475</v>
      </c>
      <c r="G3" s="16">
        <f>SUM(G4:G38)</f>
        <v>12809495.712400002</v>
      </c>
      <c r="H3" s="27">
        <f>RA!J7</f>
        <v>11.329084644742601</v>
      </c>
      <c r="I3" s="20">
        <f>SUM(I4:I38)</f>
        <v>14448271.378542747</v>
      </c>
      <c r="J3" s="21">
        <f>SUM(J4:J38)</f>
        <v>12809495.734141665</v>
      </c>
      <c r="K3" s="22">
        <f>E3-I3</f>
        <v>-3.1586427465081215</v>
      </c>
      <c r="L3" s="22">
        <f>G3-J3</f>
        <v>-2.1741662174463272E-2</v>
      </c>
    </row>
    <row r="4" spans="1:13" x14ac:dyDescent="0.15">
      <c r="A4" s="42">
        <f>RA!A8</f>
        <v>42101</v>
      </c>
      <c r="B4" s="12">
        <v>12</v>
      </c>
      <c r="C4" s="39" t="s">
        <v>6</v>
      </c>
      <c r="D4" s="39"/>
      <c r="E4" s="15">
        <f>VLOOKUP(C4,RA!B8:D36,3,0)</f>
        <v>570871.53319999995</v>
      </c>
      <c r="F4" s="25">
        <f>VLOOKUP(C4,RA!B8:I39,8,0)</f>
        <v>130912.2729</v>
      </c>
      <c r="G4" s="16">
        <f t="shared" ref="G4:G38" si="0">E4-F4</f>
        <v>439959.26029999997</v>
      </c>
      <c r="H4" s="27">
        <f>RA!J8</f>
        <v>22.932002260854699</v>
      </c>
      <c r="I4" s="20">
        <f>VLOOKUP(B4,RMS!B:D,3,FALSE)</f>
        <v>570872.00508205104</v>
      </c>
      <c r="J4" s="21">
        <f>VLOOKUP(B4,RMS!B:E,4,FALSE)</f>
        <v>439959.2721</v>
      </c>
      <c r="K4" s="22">
        <f t="shared" ref="K4:K38" si="1">E4-I4</f>
        <v>-0.47188205108977854</v>
      </c>
      <c r="L4" s="22">
        <f t="shared" ref="L4:L38" si="2">G4-J4</f>
        <v>-1.1800000036600977E-2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VLOOKUP(C5,RA!B8:D37,3,0)</f>
        <v>74745.574099999998</v>
      </c>
      <c r="F5" s="25">
        <f>VLOOKUP(C5,RA!B9:I40,8,0)</f>
        <v>16749.896199999999</v>
      </c>
      <c r="G5" s="16">
        <f t="shared" si="0"/>
        <v>57995.677899999995</v>
      </c>
      <c r="H5" s="27">
        <f>RA!J9</f>
        <v>22.4092147283407</v>
      </c>
      <c r="I5" s="20">
        <f>VLOOKUP(B5,RMS!B:D,3,FALSE)</f>
        <v>74745.602218304193</v>
      </c>
      <c r="J5" s="21">
        <f>VLOOKUP(B5,RMS!B:E,4,FALSE)</f>
        <v>57995.684107563698</v>
      </c>
      <c r="K5" s="22">
        <f t="shared" si="1"/>
        <v>-2.8118304195231758E-2</v>
      </c>
      <c r="L5" s="22">
        <f t="shared" si="2"/>
        <v>-6.2075637033558451E-3</v>
      </c>
      <c r="M5" s="34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VLOOKUP(C6,RA!B10:D38,3,0)</f>
        <v>104535.099</v>
      </c>
      <c r="F6" s="25">
        <f>VLOOKUP(C6,RA!B10:I41,8,0)</f>
        <v>22544.9977</v>
      </c>
      <c r="G6" s="16">
        <f t="shared" si="0"/>
        <v>81990.101300000009</v>
      </c>
      <c r="H6" s="27">
        <f>RA!J10</f>
        <v>21.566916677430999</v>
      </c>
      <c r="I6" s="20">
        <f>VLOOKUP(B6,RMS!B:D,3,FALSE)</f>
        <v>104537.072929915</v>
      </c>
      <c r="J6" s="21">
        <f>VLOOKUP(B6,RMS!B:E,4,FALSE)</f>
        <v>81990.101060683795</v>
      </c>
      <c r="K6" s="22">
        <f>E6-I6</f>
        <v>-1.9739299149950966</v>
      </c>
      <c r="L6" s="22">
        <f t="shared" si="2"/>
        <v>2.3931621399242431E-4</v>
      </c>
      <c r="M6" s="34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VLOOKUP(C7,RA!B10:D39,3,0)</f>
        <v>45445.978600000002</v>
      </c>
      <c r="F7" s="25">
        <f>VLOOKUP(C7,RA!B11:I42,8,0)</f>
        <v>8822.9657000000007</v>
      </c>
      <c r="G7" s="16">
        <f t="shared" si="0"/>
        <v>36623.012900000002</v>
      </c>
      <c r="H7" s="27">
        <f>RA!J11</f>
        <v>19.4141835467044</v>
      </c>
      <c r="I7" s="20">
        <f>VLOOKUP(B7,RMS!B:D,3,FALSE)</f>
        <v>45446.006311111101</v>
      </c>
      <c r="J7" s="21">
        <f>VLOOKUP(B7,RMS!B:E,4,FALSE)</f>
        <v>36623.0129871795</v>
      </c>
      <c r="K7" s="22">
        <f t="shared" si="1"/>
        <v>-2.7711111099051777E-2</v>
      </c>
      <c r="L7" s="22">
        <f t="shared" si="2"/>
        <v>-8.7179498223122209E-5</v>
      </c>
      <c r="M7" s="34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VLOOKUP(C8,RA!B12:D39,3,0)</f>
        <v>120861.0625</v>
      </c>
      <c r="F8" s="25">
        <f>VLOOKUP(C8,RA!B12:I43,8,0)</f>
        <v>19418.9277</v>
      </c>
      <c r="G8" s="16">
        <f t="shared" si="0"/>
        <v>101442.1348</v>
      </c>
      <c r="H8" s="27">
        <f>RA!J12</f>
        <v>16.067149583431799</v>
      </c>
      <c r="I8" s="20">
        <f>VLOOKUP(B8,RMS!B:D,3,FALSE)</f>
        <v>120861.113786325</v>
      </c>
      <c r="J8" s="21">
        <f>VLOOKUP(B8,RMS!B:E,4,FALSE)</f>
        <v>101442.135128205</v>
      </c>
      <c r="K8" s="22">
        <f t="shared" si="1"/>
        <v>-5.1286325004184619E-2</v>
      </c>
      <c r="L8" s="22">
        <f t="shared" si="2"/>
        <v>-3.2820500200614333E-4</v>
      </c>
      <c r="M8" s="34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VLOOKUP(C9,RA!B12:D40,3,0)</f>
        <v>213329.18770000001</v>
      </c>
      <c r="F9" s="25">
        <f>VLOOKUP(C9,RA!B13:I44,8,0)</f>
        <v>53673.7644</v>
      </c>
      <c r="G9" s="16">
        <f t="shared" si="0"/>
        <v>159655.42330000002</v>
      </c>
      <c r="H9" s="27">
        <f>RA!J13</f>
        <v>25.160065989413599</v>
      </c>
      <c r="I9" s="20">
        <f>VLOOKUP(B9,RMS!B:D,3,FALSE)</f>
        <v>213329.328658974</v>
      </c>
      <c r="J9" s="21">
        <f>VLOOKUP(B9,RMS!B:E,4,FALSE)</f>
        <v>159655.42109914499</v>
      </c>
      <c r="K9" s="22">
        <f t="shared" si="1"/>
        <v>-0.14095897399238311</v>
      </c>
      <c r="L9" s="22">
        <f t="shared" si="2"/>
        <v>2.2008550295140594E-3</v>
      </c>
      <c r="M9" s="34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VLOOKUP(C10,RA!B14:D41,3,0)</f>
        <v>150148.63039999999</v>
      </c>
      <c r="F10" s="25">
        <f>VLOOKUP(C10,RA!B14:I45,8,0)</f>
        <v>26034.624599999999</v>
      </c>
      <c r="G10" s="16">
        <f t="shared" si="0"/>
        <v>124114.0058</v>
      </c>
      <c r="H10" s="27">
        <f>RA!J14</f>
        <v>17.3392354832962</v>
      </c>
      <c r="I10" s="20">
        <f>VLOOKUP(B10,RMS!B:D,3,FALSE)</f>
        <v>150148.628860684</v>
      </c>
      <c r="J10" s="21">
        <f>VLOOKUP(B10,RMS!B:E,4,FALSE)</f>
        <v>124114.00768717899</v>
      </c>
      <c r="K10" s="22">
        <f t="shared" si="1"/>
        <v>1.5393159992527217E-3</v>
      </c>
      <c r="L10" s="22">
        <f t="shared" si="2"/>
        <v>-1.8871789943659678E-3</v>
      </c>
      <c r="M10" s="34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VLOOKUP(C11,RA!B14:D42,3,0)</f>
        <v>84127.174499999994</v>
      </c>
      <c r="F11" s="25">
        <f>VLOOKUP(C11,RA!B15:I46,8,0)</f>
        <v>19493.636500000001</v>
      </c>
      <c r="G11" s="16">
        <f t="shared" si="0"/>
        <v>64633.537999999993</v>
      </c>
      <c r="H11" s="27">
        <f>RA!J15</f>
        <v>23.171628686994602</v>
      </c>
      <c r="I11" s="20">
        <f>VLOOKUP(B11,RMS!B:D,3,FALSE)</f>
        <v>84127.239021367495</v>
      </c>
      <c r="J11" s="21">
        <f>VLOOKUP(B11,RMS!B:E,4,FALSE)</f>
        <v>64633.538465812002</v>
      </c>
      <c r="K11" s="22">
        <f t="shared" si="1"/>
        <v>-6.4521367501583882E-2</v>
      </c>
      <c r="L11" s="22">
        <f t="shared" si="2"/>
        <v>-4.6581200876971707E-4</v>
      </c>
      <c r="M11" s="34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VLOOKUP(C12,RA!B16:D43,3,0)</f>
        <v>685869.6054</v>
      </c>
      <c r="F12" s="25">
        <f>VLOOKUP(C12,RA!B16:I47,8,0)</f>
        <v>49586.652699999999</v>
      </c>
      <c r="G12" s="16">
        <f t="shared" si="0"/>
        <v>636282.95270000002</v>
      </c>
      <c r="H12" s="27">
        <f>RA!J16</f>
        <v>7.2297492569423598</v>
      </c>
      <c r="I12" s="20">
        <f>VLOOKUP(B12,RMS!B:D,3,FALSE)</f>
        <v>685869.20962734998</v>
      </c>
      <c r="J12" s="21">
        <f>VLOOKUP(B12,RMS!B:E,4,FALSE)</f>
        <v>636282.95280256402</v>
      </c>
      <c r="K12" s="22">
        <f t="shared" si="1"/>
        <v>0.395772650022991</v>
      </c>
      <c r="L12" s="22">
        <f t="shared" si="2"/>
        <v>-1.0256399400532246E-4</v>
      </c>
      <c r="M12" s="34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VLOOKUP(C13,RA!B16:D44,3,0)</f>
        <v>446281.76819999999</v>
      </c>
      <c r="F13" s="25">
        <f>VLOOKUP(C13,RA!B17:I48,8,0)</f>
        <v>52583.363400000002</v>
      </c>
      <c r="G13" s="16">
        <f t="shared" si="0"/>
        <v>393698.40480000002</v>
      </c>
      <c r="H13" s="27">
        <f>RA!J17</f>
        <v>11.782547965624</v>
      </c>
      <c r="I13" s="20">
        <f>VLOOKUP(B13,RMS!B:D,3,FALSE)</f>
        <v>446281.86153333302</v>
      </c>
      <c r="J13" s="21">
        <f>VLOOKUP(B13,RMS!B:E,4,FALSE)</f>
        <v>393698.40493333299</v>
      </c>
      <c r="K13" s="22">
        <f t="shared" si="1"/>
        <v>-9.3333333032205701E-2</v>
      </c>
      <c r="L13" s="22">
        <f t="shared" si="2"/>
        <v>-1.3333297101780772E-4</v>
      </c>
      <c r="M13" s="34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VLOOKUP(C14,RA!B18:D45,3,0)</f>
        <v>1534280.3944000001</v>
      </c>
      <c r="F14" s="25">
        <f>VLOOKUP(C14,RA!B18:I49,8,0)</f>
        <v>161666.55799999999</v>
      </c>
      <c r="G14" s="16">
        <f t="shared" si="0"/>
        <v>1372613.8364000001</v>
      </c>
      <c r="H14" s="27">
        <f>RA!J18</f>
        <v>10.536963034271301</v>
      </c>
      <c r="I14" s="20">
        <f>VLOOKUP(B14,RMS!B:D,3,FALSE)</f>
        <v>1534280.18210391</v>
      </c>
      <c r="J14" s="21">
        <f>VLOOKUP(B14,RMS!B:E,4,FALSE)</f>
        <v>1372613.83210533</v>
      </c>
      <c r="K14" s="22">
        <f t="shared" si="1"/>
        <v>0.21229609008878469</v>
      </c>
      <c r="L14" s="22">
        <f t="shared" si="2"/>
        <v>4.2946701869368553E-3</v>
      </c>
      <c r="M14" s="34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VLOOKUP(C15,RA!B18:D46,3,0)</f>
        <v>559863.74069999997</v>
      </c>
      <c r="F15" s="25">
        <f>VLOOKUP(C15,RA!B19:I50,8,0)</f>
        <v>57372.201200000003</v>
      </c>
      <c r="G15" s="16">
        <f t="shared" si="0"/>
        <v>502491.53949999996</v>
      </c>
      <c r="H15" s="27">
        <f>RA!J19</f>
        <v>10.247529359245</v>
      </c>
      <c r="I15" s="20">
        <f>VLOOKUP(B15,RMS!B:D,3,FALSE)</f>
        <v>559863.74315982906</v>
      </c>
      <c r="J15" s="21">
        <f>VLOOKUP(B15,RMS!B:E,4,FALSE)</f>
        <v>502491.54111453</v>
      </c>
      <c r="K15" s="22">
        <f t="shared" si="1"/>
        <v>-2.4598290910944343E-3</v>
      </c>
      <c r="L15" s="22">
        <f t="shared" si="2"/>
        <v>-1.6145300469361246E-3</v>
      </c>
      <c r="M15" s="34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VLOOKUP(C16,RA!B20:D47,3,0)</f>
        <v>806435.71799999999</v>
      </c>
      <c r="F16" s="25">
        <f>VLOOKUP(C16,RA!B20:I51,8,0)</f>
        <v>65661.238299999997</v>
      </c>
      <c r="G16" s="16">
        <f t="shared" si="0"/>
        <v>740774.47970000003</v>
      </c>
      <c r="H16" s="27">
        <f>RA!J20</f>
        <v>8.1421540284504097</v>
      </c>
      <c r="I16" s="20">
        <f>VLOOKUP(B16,RMS!B:D,3,FALSE)</f>
        <v>806435.80070000002</v>
      </c>
      <c r="J16" s="21">
        <f>VLOOKUP(B16,RMS!B:E,4,FALSE)</f>
        <v>740774.47970000003</v>
      </c>
      <c r="K16" s="22">
        <f t="shared" si="1"/>
        <v>-8.2700000028125942E-2</v>
      </c>
      <c r="L16" s="22">
        <f t="shared" si="2"/>
        <v>0</v>
      </c>
      <c r="M16" s="34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VLOOKUP(C17,RA!B20:D48,3,0)</f>
        <v>354917.36479999998</v>
      </c>
      <c r="F17" s="25">
        <f>VLOOKUP(C17,RA!B21:I52,8,0)</f>
        <v>34360.999199999998</v>
      </c>
      <c r="G17" s="16">
        <f t="shared" si="0"/>
        <v>320556.36559999996</v>
      </c>
      <c r="H17" s="27">
        <f>RA!J21</f>
        <v>9.6814082960868397</v>
      </c>
      <c r="I17" s="20">
        <f>VLOOKUP(B17,RMS!B:D,3,FALSE)</f>
        <v>354916.90146614501</v>
      </c>
      <c r="J17" s="21">
        <f>VLOOKUP(B17,RMS!B:E,4,FALSE)</f>
        <v>320556.365244694</v>
      </c>
      <c r="K17" s="22">
        <f t="shared" si="1"/>
        <v>0.4633338549756445</v>
      </c>
      <c r="L17" s="22">
        <f t="shared" si="2"/>
        <v>3.5530596505850554E-4</v>
      </c>
      <c r="M17" s="34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VLOOKUP(C18,RA!B22:D49,3,0)</f>
        <v>1007635.6466</v>
      </c>
      <c r="F18" s="25">
        <f>VLOOKUP(C18,RA!B22:I53,8,0)</f>
        <v>117250.66590000001</v>
      </c>
      <c r="G18" s="16">
        <f t="shared" si="0"/>
        <v>890384.98069999996</v>
      </c>
      <c r="H18" s="27">
        <f>RA!J22</f>
        <v>11.6362165526429</v>
      </c>
      <c r="I18" s="20">
        <f>VLOOKUP(B18,RMS!B:D,3,FALSE)</f>
        <v>1007636.3271</v>
      </c>
      <c r="J18" s="21">
        <f>VLOOKUP(B18,RMS!B:E,4,FALSE)</f>
        <v>890384.98129999998</v>
      </c>
      <c r="K18" s="22">
        <f t="shared" si="1"/>
        <v>-0.68050000001676381</v>
      </c>
      <c r="L18" s="22">
        <f t="shared" si="2"/>
        <v>-6.0000002849847078E-4</v>
      </c>
      <c r="M18" s="34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VLOOKUP(C19,RA!B22:D50,3,0)</f>
        <v>2235446.3961999998</v>
      </c>
      <c r="F19" s="25">
        <f>VLOOKUP(C19,RA!B23:I54,8,0)</f>
        <v>200564.71429999999</v>
      </c>
      <c r="G19" s="16">
        <f t="shared" si="0"/>
        <v>2034881.6818999997</v>
      </c>
      <c r="H19" s="27">
        <f>RA!J23</f>
        <v>8.9720207400605396</v>
      </c>
      <c r="I19" s="20">
        <f>VLOOKUP(B19,RMS!B:D,3,FALSE)</f>
        <v>2235447.2956230799</v>
      </c>
      <c r="J19" s="21">
        <f>VLOOKUP(B19,RMS!B:E,4,FALSE)</f>
        <v>2034881.7159418799</v>
      </c>
      <c r="K19" s="22">
        <f t="shared" si="1"/>
        <v>-0.89942308003082871</v>
      </c>
      <c r="L19" s="22">
        <f t="shared" si="2"/>
        <v>-3.4041880164295435E-2</v>
      </c>
      <c r="M19" s="34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VLOOKUP(C20,RA!B24:D51,3,0)</f>
        <v>207513.22589999999</v>
      </c>
      <c r="F20" s="25">
        <f>VLOOKUP(C20,RA!B24:I55,8,0)</f>
        <v>33238.799200000001</v>
      </c>
      <c r="G20" s="16">
        <f t="shared" si="0"/>
        <v>174274.42669999998</v>
      </c>
      <c r="H20" s="27">
        <f>RA!J24</f>
        <v>16.017677454456699</v>
      </c>
      <c r="I20" s="20">
        <f>VLOOKUP(B20,RMS!B:D,3,FALSE)</f>
        <v>207513.18887490401</v>
      </c>
      <c r="J20" s="21">
        <f>VLOOKUP(B20,RMS!B:E,4,FALSE)</f>
        <v>174274.42462510499</v>
      </c>
      <c r="K20" s="22">
        <f t="shared" si="1"/>
        <v>3.7025095982244238E-2</v>
      </c>
      <c r="L20" s="22">
        <f t="shared" si="2"/>
        <v>2.074894990073517E-3</v>
      </c>
      <c r="M20" s="34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VLOOKUP(C21,RA!B24:D52,3,0)</f>
        <v>187460.96919999999</v>
      </c>
      <c r="F21" s="25">
        <f>VLOOKUP(C21,RA!B25:I56,8,0)</f>
        <v>16005.9274</v>
      </c>
      <c r="G21" s="16">
        <f t="shared" si="0"/>
        <v>171455.04180000001</v>
      </c>
      <c r="H21" s="27">
        <f>RA!J25</f>
        <v>8.53827197645791</v>
      </c>
      <c r="I21" s="20">
        <f>VLOOKUP(B21,RMS!B:D,3,FALSE)</f>
        <v>187460.966285009</v>
      </c>
      <c r="J21" s="21">
        <f>VLOOKUP(B21,RMS!B:E,4,FALSE)</f>
        <v>171455.03411248501</v>
      </c>
      <c r="K21" s="22">
        <f t="shared" si="1"/>
        <v>2.9149909969419241E-3</v>
      </c>
      <c r="L21" s="22">
        <f t="shared" si="2"/>
        <v>7.687514997087419E-3</v>
      </c>
      <c r="M21" s="34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VLOOKUP(C22,RA!B26:D53,3,0)</f>
        <v>495353.02439999999</v>
      </c>
      <c r="F22" s="25">
        <f>VLOOKUP(C22,RA!B26:I57,8,0)</f>
        <v>112565.086</v>
      </c>
      <c r="G22" s="16">
        <f t="shared" si="0"/>
        <v>382787.93839999998</v>
      </c>
      <c r="H22" s="27">
        <f>RA!J26</f>
        <v>22.724214944754898</v>
      </c>
      <c r="I22" s="20">
        <f>VLOOKUP(B22,RMS!B:D,3,FALSE)</f>
        <v>495352.94572269102</v>
      </c>
      <c r="J22" s="21">
        <f>VLOOKUP(B22,RMS!B:E,4,FALSE)</f>
        <v>382787.923239253</v>
      </c>
      <c r="K22" s="22">
        <f t="shared" si="1"/>
        <v>7.8677308978512883E-2</v>
      </c>
      <c r="L22" s="22">
        <f t="shared" si="2"/>
        <v>1.5160746988840401E-2</v>
      </c>
      <c r="M22" s="34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VLOOKUP(C23,RA!B26:D54,3,0)</f>
        <v>250098.50320000001</v>
      </c>
      <c r="F23" s="25">
        <f>VLOOKUP(C23,RA!B27:I58,8,0)</f>
        <v>66856.0147</v>
      </c>
      <c r="G23" s="16">
        <f t="shared" si="0"/>
        <v>183242.48850000001</v>
      </c>
      <c r="H23" s="27">
        <f>RA!J27</f>
        <v>26.731873179799202</v>
      </c>
      <c r="I23" s="20">
        <f>VLOOKUP(B23,RMS!B:D,3,FALSE)</f>
        <v>250098.450298457</v>
      </c>
      <c r="J23" s="21">
        <f>VLOOKUP(B23,RMS!B:E,4,FALSE)</f>
        <v>183242.50666606301</v>
      </c>
      <c r="K23" s="22">
        <f t="shared" si="1"/>
        <v>5.2901543007465079E-2</v>
      </c>
      <c r="L23" s="22">
        <f t="shared" si="2"/>
        <v>-1.8166063004173338E-2</v>
      </c>
      <c r="M23" s="34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VLOOKUP(C24,RA!B28:D55,3,0)</f>
        <v>647686.84869999997</v>
      </c>
      <c r="F24" s="25">
        <f>VLOOKUP(C24,RA!B28:I59,8,0)</f>
        <v>23844.812099999999</v>
      </c>
      <c r="G24" s="16">
        <f t="shared" si="0"/>
        <v>623842.03659999999</v>
      </c>
      <c r="H24" s="27">
        <f>RA!J28</f>
        <v>3.6815340851616698</v>
      </c>
      <c r="I24" s="20">
        <f>VLOOKUP(B24,RMS!B:D,3,FALSE)</f>
        <v>647686.84383008804</v>
      </c>
      <c r="J24" s="21">
        <f>VLOOKUP(B24,RMS!B:E,4,FALSE)</f>
        <v>623842.044827434</v>
      </c>
      <c r="K24" s="22">
        <f t="shared" si="1"/>
        <v>4.8699119361117482E-3</v>
      </c>
      <c r="L24" s="22">
        <f t="shared" si="2"/>
        <v>-8.2274340093135834E-3</v>
      </c>
      <c r="M24" s="34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VLOOKUP(C25,RA!B28:D56,3,0)</f>
        <v>726537.21010000003</v>
      </c>
      <c r="F25" s="25">
        <f>VLOOKUP(C25,RA!B29:I60,8,0)</f>
        <v>106062.624</v>
      </c>
      <c r="G25" s="16">
        <f t="shared" si="0"/>
        <v>620474.58610000007</v>
      </c>
      <c r="H25" s="27">
        <f>RA!J29</f>
        <v>14.598374663481</v>
      </c>
      <c r="I25" s="20">
        <f>VLOOKUP(B25,RMS!B:D,3,FALSE)</f>
        <v>726537.21043362794</v>
      </c>
      <c r="J25" s="21">
        <f>VLOOKUP(B25,RMS!B:E,4,FALSE)</f>
        <v>620474.53258499701</v>
      </c>
      <c r="K25" s="22">
        <f t="shared" si="1"/>
        <v>-3.3362791873514652E-4</v>
      </c>
      <c r="L25" s="22">
        <f t="shared" si="2"/>
        <v>5.3515003062784672E-2</v>
      </c>
      <c r="M25" s="34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VLOOKUP(C26,RA!B30:D57,3,0)</f>
        <v>1131514.1224</v>
      </c>
      <c r="F26" s="25">
        <f>VLOOKUP(C26,RA!B30:I61,8,0)</f>
        <v>131100.37049999999</v>
      </c>
      <c r="G26" s="16">
        <f t="shared" si="0"/>
        <v>1000413.7519</v>
      </c>
      <c r="H26" s="27">
        <f>RA!J30</f>
        <v>11.586277882412</v>
      </c>
      <c r="I26" s="20">
        <f>VLOOKUP(B26,RMS!B:D,3,FALSE)</f>
        <v>1131514.14071678</v>
      </c>
      <c r="J26" s="21">
        <f>VLOOKUP(B26,RMS!B:E,4,FALSE)</f>
        <v>1000413.74967347</v>
      </c>
      <c r="K26" s="22">
        <f t="shared" si="1"/>
        <v>-1.8316779984161258E-2</v>
      </c>
      <c r="L26" s="22">
        <f t="shared" si="2"/>
        <v>2.226529992185533E-3</v>
      </c>
      <c r="M26" s="34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VLOOKUP(C27,RA!B30:D58,3,0)</f>
        <v>636320.38170000003</v>
      </c>
      <c r="F27" s="25">
        <f>VLOOKUP(C27,RA!B31:I62,8,0)</f>
        <v>28319.053</v>
      </c>
      <c r="G27" s="16">
        <f t="shared" si="0"/>
        <v>608001.32870000007</v>
      </c>
      <c r="H27" s="27">
        <f>RA!J31</f>
        <v>4.4504394035505399</v>
      </c>
      <c r="I27" s="20">
        <f>VLOOKUP(B27,RMS!B:D,3,FALSE)</f>
        <v>636320.31386371702</v>
      </c>
      <c r="J27" s="21">
        <f>VLOOKUP(B27,RMS!B:E,4,FALSE)</f>
        <v>608001.35762743396</v>
      </c>
      <c r="K27" s="22">
        <f t="shared" si="1"/>
        <v>6.7836283007636666E-2</v>
      </c>
      <c r="L27" s="22">
        <f t="shared" si="2"/>
        <v>-2.8927433886565268E-2</v>
      </c>
      <c r="M27" s="34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VLOOKUP(C28,RA!B32:D59,3,0)</f>
        <v>113531.5276</v>
      </c>
      <c r="F28" s="25">
        <f>VLOOKUP(C28,RA!B32:I63,8,0)</f>
        <v>35038.912400000001</v>
      </c>
      <c r="G28" s="16">
        <f t="shared" si="0"/>
        <v>78492.6152</v>
      </c>
      <c r="H28" s="27">
        <f>RA!J32</f>
        <v>30.862715529954698</v>
      </c>
      <c r="I28" s="20">
        <f>VLOOKUP(B28,RMS!B:D,3,FALSE)</f>
        <v>113531.476044233</v>
      </c>
      <c r="J28" s="21">
        <f>VLOOKUP(B28,RMS!B:E,4,FALSE)</f>
        <v>78492.614809581297</v>
      </c>
      <c r="K28" s="22">
        <f t="shared" si="1"/>
        <v>5.1555767000536434E-2</v>
      </c>
      <c r="L28" s="22">
        <f t="shared" si="2"/>
        <v>3.9041870331857353E-4</v>
      </c>
      <c r="M28" s="34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2"/>
      <c r="B30" s="12">
        <v>42</v>
      </c>
      <c r="C30" s="39" t="s">
        <v>32</v>
      </c>
      <c r="D30" s="39"/>
      <c r="E30" s="15">
        <f>VLOOKUP(C30,RA!B34:D62,3,0)</f>
        <v>95037.072</v>
      </c>
      <c r="F30" s="25">
        <f>VLOOKUP(C30,RA!B34:I66,8,0)</f>
        <v>8931.8708999999999</v>
      </c>
      <c r="G30" s="16">
        <f t="shared" si="0"/>
        <v>86105.201100000006</v>
      </c>
      <c r="H30" s="27">
        <f>RA!J34</f>
        <v>9.3983018542490502</v>
      </c>
      <c r="I30" s="20">
        <f>VLOOKUP(B30,RMS!B:D,3,FALSE)</f>
        <v>95037.071800000005</v>
      </c>
      <c r="J30" s="21">
        <f>VLOOKUP(B30,RMS!B:E,4,FALSE)</f>
        <v>86105.202499999999</v>
      </c>
      <c r="K30" s="22">
        <f t="shared" si="1"/>
        <v>1.9999999494757503E-4</v>
      </c>
      <c r="L30" s="22">
        <f t="shared" si="2"/>
        <v>-1.3999999937368557E-3</v>
      </c>
      <c r="M30" s="34"/>
    </row>
    <row r="31" spans="1:13" x14ac:dyDescent="0.15">
      <c r="A31" s="42"/>
      <c r="B31" s="12">
        <v>71</v>
      </c>
      <c r="C31" s="39" t="s">
        <v>36</v>
      </c>
      <c r="D31" s="39"/>
      <c r="E31" s="15">
        <f>VLOOKUP(C31,RA!B34:D63,3,0)</f>
        <v>177334.49</v>
      </c>
      <c r="F31" s="25">
        <f>VLOOKUP(C31,RA!B34:I67,8,0)</f>
        <v>-1493.97</v>
      </c>
      <c r="G31" s="16">
        <f t="shared" si="0"/>
        <v>178828.46</v>
      </c>
      <c r="H31" s="27">
        <f>RA!J35</f>
        <v>1.08746665811404</v>
      </c>
      <c r="I31" s="20">
        <f>VLOOKUP(B31,RMS!B:D,3,FALSE)</f>
        <v>177334.49</v>
      </c>
      <c r="J31" s="21">
        <f>VLOOKUP(B31,RMS!B:E,4,FALSE)</f>
        <v>178828.46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2"/>
      <c r="B32" s="12">
        <v>72</v>
      </c>
      <c r="C32" s="39" t="s">
        <v>37</v>
      </c>
      <c r="D32" s="39"/>
      <c r="E32" s="15">
        <f>VLOOKUP(C32,RA!B34:D64,3,0)</f>
        <v>20831.91</v>
      </c>
      <c r="F32" s="25">
        <f>VLOOKUP(C32,RA!B34:I68,8,0)</f>
        <v>1607.93</v>
      </c>
      <c r="G32" s="16">
        <f t="shared" si="0"/>
        <v>19223.98</v>
      </c>
      <c r="H32" s="27">
        <f>RA!J34</f>
        <v>9.3983018542490502</v>
      </c>
      <c r="I32" s="20">
        <f>VLOOKUP(B32,RMS!B:D,3,FALSE)</f>
        <v>20831.91</v>
      </c>
      <c r="J32" s="21">
        <f>VLOOKUP(B32,RMS!B:E,4,FALSE)</f>
        <v>19223.98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2"/>
      <c r="B33" s="12">
        <v>73</v>
      </c>
      <c r="C33" s="39" t="s">
        <v>38</v>
      </c>
      <c r="D33" s="39"/>
      <c r="E33" s="15">
        <f>VLOOKUP(C33,RA!B35:D65,3,0)</f>
        <v>170773.28</v>
      </c>
      <c r="F33" s="25">
        <f>VLOOKUP(C33,RA!B35:I69,8,0)</f>
        <v>3939.3</v>
      </c>
      <c r="G33" s="16">
        <f t="shared" si="0"/>
        <v>166833.98000000001</v>
      </c>
      <c r="H33" s="27">
        <f>RA!J35</f>
        <v>1.08746665811404</v>
      </c>
      <c r="I33" s="20">
        <f>VLOOKUP(B33,RMS!B:D,3,FALSE)</f>
        <v>170773.28</v>
      </c>
      <c r="J33" s="21">
        <f>VLOOKUP(B33,RMS!B:E,4,FALSE)</f>
        <v>166833.98000000001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2"/>
      <c r="B34" s="12">
        <v>75</v>
      </c>
      <c r="C34" s="39" t="s">
        <v>33</v>
      </c>
      <c r="D34" s="39"/>
      <c r="E34" s="15">
        <f>VLOOKUP(C34,RA!B8:D66,3,0)</f>
        <v>145264.9564</v>
      </c>
      <c r="F34" s="25">
        <f>VLOOKUP(C34,RA!B8:I70,8,0)</f>
        <v>6397.6952000000001</v>
      </c>
      <c r="G34" s="16">
        <f t="shared" si="0"/>
        <v>138867.26120000001</v>
      </c>
      <c r="H34" s="27">
        <f>RA!J36</f>
        <v>-0.84245879072931595</v>
      </c>
      <c r="I34" s="20">
        <f>VLOOKUP(B34,RMS!B:D,3,FALSE)</f>
        <v>145264.95726495699</v>
      </c>
      <c r="J34" s="21">
        <f>VLOOKUP(B34,RMS!B:E,4,FALSE)</f>
        <v>138867.26068376101</v>
      </c>
      <c r="K34" s="22">
        <f t="shared" si="1"/>
        <v>-8.6495699360966682E-4</v>
      </c>
      <c r="L34" s="22">
        <f t="shared" si="2"/>
        <v>5.1623900071717799E-4</v>
      </c>
      <c r="M34" s="34"/>
    </row>
    <row r="35" spans="1:13" x14ac:dyDescent="0.15">
      <c r="A35" s="42"/>
      <c r="B35" s="12">
        <v>76</v>
      </c>
      <c r="C35" s="39" t="s">
        <v>34</v>
      </c>
      <c r="D35" s="39"/>
      <c r="E35" s="15">
        <f>VLOOKUP(C35,RA!B8:D67,3,0)</f>
        <v>321090.6116</v>
      </c>
      <c r="F35" s="25">
        <f>VLOOKUP(C35,RA!B8:I71,8,0)</f>
        <v>24324.1682</v>
      </c>
      <c r="G35" s="16">
        <f t="shared" si="0"/>
        <v>296766.44339999999</v>
      </c>
      <c r="H35" s="27">
        <f>RA!J37</f>
        <v>7.7185913341599504</v>
      </c>
      <c r="I35" s="20">
        <f>VLOOKUP(B35,RMS!B:D,3,FALSE)</f>
        <v>321090.60282820498</v>
      </c>
      <c r="J35" s="21">
        <f>VLOOKUP(B35,RMS!B:E,4,FALSE)</f>
        <v>296766.43956068403</v>
      </c>
      <c r="K35" s="22">
        <f t="shared" si="1"/>
        <v>8.7717950227670372E-3</v>
      </c>
      <c r="L35" s="22">
        <f t="shared" si="2"/>
        <v>3.8393159629777074E-3</v>
      </c>
      <c r="M35" s="34"/>
    </row>
    <row r="36" spans="1:13" x14ac:dyDescent="0.15">
      <c r="A36" s="42"/>
      <c r="B36" s="12">
        <v>77</v>
      </c>
      <c r="C36" s="39" t="s">
        <v>39</v>
      </c>
      <c r="D36" s="39"/>
      <c r="E36" s="15">
        <f>VLOOKUP(C36,RA!B9:D68,3,0)</f>
        <v>96680.34</v>
      </c>
      <c r="F36" s="25">
        <f>VLOOKUP(C36,RA!B9:I72,8,0)</f>
        <v>1462.37</v>
      </c>
      <c r="G36" s="16">
        <f t="shared" si="0"/>
        <v>95217.97</v>
      </c>
      <c r="H36" s="27">
        <f>RA!J38</f>
        <v>2.3067426004817602</v>
      </c>
      <c r="I36" s="20">
        <f>VLOOKUP(B36,RMS!B:D,3,FALSE)</f>
        <v>96680.34</v>
      </c>
      <c r="J36" s="21">
        <f>VLOOKUP(B36,RMS!B:E,4,FALSE)</f>
        <v>95217.97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2"/>
      <c r="B37" s="12">
        <v>78</v>
      </c>
      <c r="C37" s="39" t="s">
        <v>40</v>
      </c>
      <c r="D37" s="39"/>
      <c r="E37" s="15">
        <f>VLOOKUP(C37,RA!B10:D69,3,0)</f>
        <v>24982.57</v>
      </c>
      <c r="F37" s="25">
        <f>VLOOKUP(C37,RA!B10:I73,8,0)</f>
        <v>3057.03</v>
      </c>
      <c r="G37" s="16">
        <f t="shared" si="0"/>
        <v>21925.54</v>
      </c>
      <c r="H37" s="27">
        <f>RA!J39</f>
        <v>0</v>
      </c>
      <c r="I37" s="20">
        <f>VLOOKUP(B37,RMS!B:D,3,FALSE)</f>
        <v>24982.57</v>
      </c>
      <c r="J37" s="21">
        <f>VLOOKUP(B37,RMS!B:E,4,FALSE)</f>
        <v>21925.54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2"/>
      <c r="B38" s="12">
        <v>99</v>
      </c>
      <c r="C38" s="39" t="s">
        <v>35</v>
      </c>
      <c r="D38" s="39"/>
      <c r="E38" s="15">
        <f>VLOOKUP(C38,RA!B8:D70,3,0)</f>
        <v>5462.3023999999996</v>
      </c>
      <c r="F38" s="25">
        <f>VLOOKUP(C38,RA!B8:I74,8,0)</f>
        <v>817.03520000000003</v>
      </c>
      <c r="G38" s="16">
        <f t="shared" si="0"/>
        <v>4645.2671999999993</v>
      </c>
      <c r="H38" s="27">
        <f>RA!J40</f>
        <v>4.4041559358496496</v>
      </c>
      <c r="I38" s="20">
        <f>VLOOKUP(B38,RMS!B:D,3,FALSE)</f>
        <v>5462.3023977006296</v>
      </c>
      <c r="J38" s="21">
        <f>VLOOKUP(B38,RMS!B:E,4,FALSE)</f>
        <v>4645.267453294</v>
      </c>
      <c r="K38" s="22">
        <f t="shared" si="1"/>
        <v>2.2993699531070888E-6</v>
      </c>
      <c r="L38" s="22">
        <f t="shared" si="2"/>
        <v>-2.5329400068585528E-4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7" t="s">
        <v>46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7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8" t="s">
        <v>47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6"/>
      <c r="W4" s="45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46" t="s">
        <v>4</v>
      </c>
      <c r="C6" s="47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48" t="s">
        <v>5</v>
      </c>
      <c r="B7" s="49"/>
      <c r="C7" s="50"/>
      <c r="D7" s="66">
        <v>14466975.9199</v>
      </c>
      <c r="E7" s="66">
        <v>16098080.656199999</v>
      </c>
      <c r="F7" s="67">
        <v>89.8677067711684</v>
      </c>
      <c r="G7" s="66">
        <v>20626906.360599998</v>
      </c>
      <c r="H7" s="67">
        <v>-29.8635691315603</v>
      </c>
      <c r="I7" s="66">
        <v>1638975.9475</v>
      </c>
      <c r="J7" s="67">
        <v>11.329084644742601</v>
      </c>
      <c r="K7" s="66">
        <v>1896147.2172000001</v>
      </c>
      <c r="L7" s="67">
        <v>9.1925913855016201</v>
      </c>
      <c r="M7" s="67">
        <v>-0.135628324302667</v>
      </c>
      <c r="N7" s="66">
        <v>124664334.1155</v>
      </c>
      <c r="O7" s="66">
        <v>2408143788.1693001</v>
      </c>
      <c r="P7" s="66">
        <v>854584</v>
      </c>
      <c r="Q7" s="66">
        <v>1087405</v>
      </c>
      <c r="R7" s="67">
        <v>-21.410697946027501</v>
      </c>
      <c r="S7" s="66">
        <v>16.928676314908799</v>
      </c>
      <c r="T7" s="66">
        <v>18.132198199934699</v>
      </c>
      <c r="U7" s="68">
        <v>-7.1093679307106399</v>
      </c>
      <c r="V7" s="56"/>
      <c r="W7" s="56"/>
    </row>
    <row r="8" spans="1:23" ht="14.25" thickBot="1" x14ac:dyDescent="0.2">
      <c r="A8" s="51">
        <v>42101</v>
      </c>
      <c r="B8" s="54" t="s">
        <v>6</v>
      </c>
      <c r="C8" s="55"/>
      <c r="D8" s="69">
        <v>570871.53319999995</v>
      </c>
      <c r="E8" s="69">
        <v>599720.27670000005</v>
      </c>
      <c r="F8" s="70">
        <v>95.189633463997197</v>
      </c>
      <c r="G8" s="69">
        <v>645625.19409999996</v>
      </c>
      <c r="H8" s="70">
        <v>-11.5784919149889</v>
      </c>
      <c r="I8" s="69">
        <v>130912.2729</v>
      </c>
      <c r="J8" s="70">
        <v>22.932002260854699</v>
      </c>
      <c r="K8" s="69">
        <v>150289.12109999999</v>
      </c>
      <c r="L8" s="70">
        <v>23.278075650300899</v>
      </c>
      <c r="M8" s="70">
        <v>-0.12893047785612499</v>
      </c>
      <c r="N8" s="69">
        <v>4441842.7054000003</v>
      </c>
      <c r="O8" s="69">
        <v>99652854.291700006</v>
      </c>
      <c r="P8" s="69">
        <v>26913</v>
      </c>
      <c r="Q8" s="69">
        <v>35614</v>
      </c>
      <c r="R8" s="70">
        <v>-24.431403380692998</v>
      </c>
      <c r="S8" s="69">
        <v>21.2117390554751</v>
      </c>
      <c r="T8" s="69">
        <v>20.9571503369461</v>
      </c>
      <c r="U8" s="71">
        <v>1.20022558199061</v>
      </c>
      <c r="V8" s="56"/>
      <c r="W8" s="56"/>
    </row>
    <row r="9" spans="1:23" ht="12" customHeight="1" thickBot="1" x14ac:dyDescent="0.2">
      <c r="A9" s="52"/>
      <c r="B9" s="54" t="s">
        <v>7</v>
      </c>
      <c r="C9" s="55"/>
      <c r="D9" s="69">
        <v>74745.574099999998</v>
      </c>
      <c r="E9" s="69">
        <v>90975.892000000007</v>
      </c>
      <c r="F9" s="70">
        <v>82.159759532778196</v>
      </c>
      <c r="G9" s="69">
        <v>139792.83799999999</v>
      </c>
      <c r="H9" s="70">
        <v>-46.531184880873496</v>
      </c>
      <c r="I9" s="69">
        <v>16749.896199999999</v>
      </c>
      <c r="J9" s="70">
        <v>22.4092147283407</v>
      </c>
      <c r="K9" s="69">
        <v>31972.9061</v>
      </c>
      <c r="L9" s="70">
        <v>22.871633881558399</v>
      </c>
      <c r="M9" s="70">
        <v>-0.47612218458928302</v>
      </c>
      <c r="N9" s="69">
        <v>730777.35279999999</v>
      </c>
      <c r="O9" s="69">
        <v>15408387.749600001</v>
      </c>
      <c r="P9" s="69">
        <v>4324</v>
      </c>
      <c r="Q9" s="69">
        <v>7498</v>
      </c>
      <c r="R9" s="70">
        <v>-42.331288343558299</v>
      </c>
      <c r="S9" s="69">
        <v>17.286210476410702</v>
      </c>
      <c r="T9" s="69">
        <v>18.658880448119501</v>
      </c>
      <c r="U9" s="71">
        <v>-7.9408380083185701</v>
      </c>
      <c r="V9" s="56"/>
      <c r="W9" s="56"/>
    </row>
    <row r="10" spans="1:23" ht="14.25" thickBot="1" x14ac:dyDescent="0.2">
      <c r="A10" s="52"/>
      <c r="B10" s="54" t="s">
        <v>8</v>
      </c>
      <c r="C10" s="55"/>
      <c r="D10" s="69">
        <v>104535.099</v>
      </c>
      <c r="E10" s="69">
        <v>130059.46550000001</v>
      </c>
      <c r="F10" s="70">
        <v>80.374848995515805</v>
      </c>
      <c r="G10" s="69">
        <v>201306.94380000001</v>
      </c>
      <c r="H10" s="70">
        <v>-48.0717867815546</v>
      </c>
      <c r="I10" s="69">
        <v>22544.9977</v>
      </c>
      <c r="J10" s="70">
        <v>21.566916677430999</v>
      </c>
      <c r="K10" s="69">
        <v>49816.249199999998</v>
      </c>
      <c r="L10" s="70">
        <v>24.746413739951699</v>
      </c>
      <c r="M10" s="70">
        <v>-0.54743686925349699</v>
      </c>
      <c r="N10" s="69">
        <v>1147635.5453000001</v>
      </c>
      <c r="O10" s="69">
        <v>24602494.853399999</v>
      </c>
      <c r="P10" s="69">
        <v>84570</v>
      </c>
      <c r="Q10" s="69">
        <v>112498</v>
      </c>
      <c r="R10" s="70">
        <v>-24.825330228092898</v>
      </c>
      <c r="S10" s="69">
        <v>1.2360777935438101</v>
      </c>
      <c r="T10" s="69">
        <v>1.7704419394122599</v>
      </c>
      <c r="U10" s="71">
        <v>-43.2306242098594</v>
      </c>
      <c r="V10" s="56"/>
      <c r="W10" s="56"/>
    </row>
    <row r="11" spans="1:23" ht="14.25" thickBot="1" x14ac:dyDescent="0.2">
      <c r="A11" s="52"/>
      <c r="B11" s="54" t="s">
        <v>9</v>
      </c>
      <c r="C11" s="55"/>
      <c r="D11" s="69">
        <v>45445.978600000002</v>
      </c>
      <c r="E11" s="69">
        <v>49348.130799999999</v>
      </c>
      <c r="F11" s="70">
        <v>92.092603839819603</v>
      </c>
      <c r="G11" s="69">
        <v>55115.994500000001</v>
      </c>
      <c r="H11" s="70">
        <v>-17.5448451719401</v>
      </c>
      <c r="I11" s="69">
        <v>8822.9657000000007</v>
      </c>
      <c r="J11" s="70">
        <v>19.4141835467044</v>
      </c>
      <c r="K11" s="69">
        <v>11792.636200000001</v>
      </c>
      <c r="L11" s="70">
        <v>21.396032688841402</v>
      </c>
      <c r="M11" s="70">
        <v>-0.25182414259502001</v>
      </c>
      <c r="N11" s="69">
        <v>337988.86119999998</v>
      </c>
      <c r="O11" s="69">
        <v>7554591.4440000001</v>
      </c>
      <c r="P11" s="69">
        <v>2534</v>
      </c>
      <c r="Q11" s="69">
        <v>3161</v>
      </c>
      <c r="R11" s="70">
        <v>-19.835495096488501</v>
      </c>
      <c r="S11" s="69">
        <v>17.934482478295202</v>
      </c>
      <c r="T11" s="69">
        <v>17.7491778551091</v>
      </c>
      <c r="U11" s="71">
        <v>1.0332309472007699</v>
      </c>
      <c r="V11" s="56"/>
      <c r="W11" s="56"/>
    </row>
    <row r="12" spans="1:23" ht="14.25" thickBot="1" x14ac:dyDescent="0.2">
      <c r="A12" s="52"/>
      <c r="B12" s="54" t="s">
        <v>10</v>
      </c>
      <c r="C12" s="55"/>
      <c r="D12" s="69">
        <v>120861.0625</v>
      </c>
      <c r="E12" s="69">
        <v>129711.0885</v>
      </c>
      <c r="F12" s="70">
        <v>93.177124560172103</v>
      </c>
      <c r="G12" s="69">
        <v>134541.7844</v>
      </c>
      <c r="H12" s="70">
        <v>-10.168381489074401</v>
      </c>
      <c r="I12" s="69">
        <v>19418.9277</v>
      </c>
      <c r="J12" s="70">
        <v>16.067149583431799</v>
      </c>
      <c r="K12" s="69">
        <v>23110.294300000001</v>
      </c>
      <c r="L12" s="70">
        <v>17.177038644955001</v>
      </c>
      <c r="M12" s="70">
        <v>-0.15972823851057599</v>
      </c>
      <c r="N12" s="69">
        <v>931898.46710000001</v>
      </c>
      <c r="O12" s="69">
        <v>27324569.995900001</v>
      </c>
      <c r="P12" s="69">
        <v>1654</v>
      </c>
      <c r="Q12" s="69">
        <v>1752</v>
      </c>
      <c r="R12" s="70">
        <v>-5.5936073059360796</v>
      </c>
      <c r="S12" s="69">
        <v>73.071984582829501</v>
      </c>
      <c r="T12" s="69">
        <v>81.389793093607295</v>
      </c>
      <c r="U12" s="71">
        <v>-11.3830335364018</v>
      </c>
      <c r="V12" s="56"/>
      <c r="W12" s="56"/>
    </row>
    <row r="13" spans="1:23" ht="14.25" thickBot="1" x14ac:dyDescent="0.2">
      <c r="A13" s="52"/>
      <c r="B13" s="54" t="s">
        <v>11</v>
      </c>
      <c r="C13" s="55"/>
      <c r="D13" s="69">
        <v>213329.18770000001</v>
      </c>
      <c r="E13" s="69">
        <v>256610.5773</v>
      </c>
      <c r="F13" s="70">
        <v>83.133435084634002</v>
      </c>
      <c r="G13" s="69">
        <v>298413.08029999997</v>
      </c>
      <c r="H13" s="70">
        <v>-28.5121190111585</v>
      </c>
      <c r="I13" s="69">
        <v>53673.7644</v>
      </c>
      <c r="J13" s="70">
        <v>25.160065989413599</v>
      </c>
      <c r="K13" s="69">
        <v>72410.368000000002</v>
      </c>
      <c r="L13" s="70">
        <v>24.265145457834699</v>
      </c>
      <c r="M13" s="70">
        <v>-0.258755812427303</v>
      </c>
      <c r="N13" s="69">
        <v>2271636.7168999999</v>
      </c>
      <c r="O13" s="69">
        <v>44343824.346900001</v>
      </c>
      <c r="P13" s="69">
        <v>10200</v>
      </c>
      <c r="Q13" s="69">
        <v>13275</v>
      </c>
      <c r="R13" s="70">
        <v>-23.163841807909598</v>
      </c>
      <c r="S13" s="69">
        <v>20.914626245097999</v>
      </c>
      <c r="T13" s="69">
        <v>22.517602139359699</v>
      </c>
      <c r="U13" s="71">
        <v>-7.6643774336505697</v>
      </c>
      <c r="V13" s="56"/>
      <c r="W13" s="56"/>
    </row>
    <row r="14" spans="1:23" ht="14.25" thickBot="1" x14ac:dyDescent="0.2">
      <c r="A14" s="52"/>
      <c r="B14" s="54" t="s">
        <v>12</v>
      </c>
      <c r="C14" s="55"/>
      <c r="D14" s="69">
        <v>150148.63039999999</v>
      </c>
      <c r="E14" s="69">
        <v>130929.4679</v>
      </c>
      <c r="F14" s="70">
        <v>114.67901978695799</v>
      </c>
      <c r="G14" s="69">
        <v>151616.17370000001</v>
      </c>
      <c r="H14" s="70">
        <v>-0.96793321199611904</v>
      </c>
      <c r="I14" s="69">
        <v>26034.624599999999</v>
      </c>
      <c r="J14" s="70">
        <v>17.3392354832962</v>
      </c>
      <c r="K14" s="69">
        <v>29365.333299999998</v>
      </c>
      <c r="L14" s="70">
        <v>19.3682062957905</v>
      </c>
      <c r="M14" s="70">
        <v>-0.113423153279857</v>
      </c>
      <c r="N14" s="69">
        <v>1272383.7367</v>
      </c>
      <c r="O14" s="69">
        <v>20958911.636700001</v>
      </c>
      <c r="P14" s="69">
        <v>3257</v>
      </c>
      <c r="Q14" s="69">
        <v>3595</v>
      </c>
      <c r="R14" s="70">
        <v>-9.4019471488178006</v>
      </c>
      <c r="S14" s="69">
        <v>46.100285661651803</v>
      </c>
      <c r="T14" s="69">
        <v>48.182555465924899</v>
      </c>
      <c r="U14" s="71">
        <v>-4.5168262503960896</v>
      </c>
      <c r="V14" s="56"/>
      <c r="W14" s="56"/>
    </row>
    <row r="15" spans="1:23" ht="14.25" thickBot="1" x14ac:dyDescent="0.2">
      <c r="A15" s="52"/>
      <c r="B15" s="54" t="s">
        <v>13</v>
      </c>
      <c r="C15" s="55"/>
      <c r="D15" s="69">
        <v>84127.174499999994</v>
      </c>
      <c r="E15" s="69">
        <v>109916.4528</v>
      </c>
      <c r="F15" s="70">
        <v>76.5373812172367</v>
      </c>
      <c r="G15" s="69">
        <v>145485.23449999999</v>
      </c>
      <c r="H15" s="70">
        <v>-42.174767914334303</v>
      </c>
      <c r="I15" s="69">
        <v>19493.636500000001</v>
      </c>
      <c r="J15" s="70">
        <v>23.171628686994602</v>
      </c>
      <c r="K15" s="69">
        <v>24704.5733</v>
      </c>
      <c r="L15" s="70">
        <v>16.980811410109101</v>
      </c>
      <c r="M15" s="70">
        <v>-0.210930046705158</v>
      </c>
      <c r="N15" s="69">
        <v>1079751.9121999999</v>
      </c>
      <c r="O15" s="69">
        <v>16846147.441300001</v>
      </c>
      <c r="P15" s="69">
        <v>3627</v>
      </c>
      <c r="Q15" s="69">
        <v>5141</v>
      </c>
      <c r="R15" s="70">
        <v>-29.4495234390196</v>
      </c>
      <c r="S15" s="69">
        <v>23.1946993382961</v>
      </c>
      <c r="T15" s="69">
        <v>23.098873351487999</v>
      </c>
      <c r="U15" s="71">
        <v>0.41313743890555499</v>
      </c>
      <c r="V15" s="56"/>
      <c r="W15" s="56"/>
    </row>
    <row r="16" spans="1:23" ht="14.25" thickBot="1" x14ac:dyDescent="0.2">
      <c r="A16" s="52"/>
      <c r="B16" s="54" t="s">
        <v>14</v>
      </c>
      <c r="C16" s="55"/>
      <c r="D16" s="69">
        <v>685869.6054</v>
      </c>
      <c r="E16" s="69">
        <v>760541.21519999998</v>
      </c>
      <c r="F16" s="70">
        <v>90.181779986721196</v>
      </c>
      <c r="G16" s="69">
        <v>1026690.0314</v>
      </c>
      <c r="H16" s="70">
        <v>-33.1960392695403</v>
      </c>
      <c r="I16" s="69">
        <v>49586.652699999999</v>
      </c>
      <c r="J16" s="70">
        <v>7.2297492569423598</v>
      </c>
      <c r="K16" s="69">
        <v>72152.453399999999</v>
      </c>
      <c r="L16" s="70">
        <v>7.0276764352735102</v>
      </c>
      <c r="M16" s="70">
        <v>-0.31275167560691702</v>
      </c>
      <c r="N16" s="69">
        <v>7972485.0224000001</v>
      </c>
      <c r="O16" s="69">
        <v>119176971.2626</v>
      </c>
      <c r="P16" s="69">
        <v>35012</v>
      </c>
      <c r="Q16" s="69">
        <v>57864</v>
      </c>
      <c r="R16" s="70">
        <v>-39.492603345776303</v>
      </c>
      <c r="S16" s="69">
        <v>19.5895580201074</v>
      </c>
      <c r="T16" s="69">
        <v>19.924038094497401</v>
      </c>
      <c r="U16" s="71">
        <v>-1.7074406377455</v>
      </c>
      <c r="V16" s="56"/>
      <c r="W16" s="56"/>
    </row>
    <row r="17" spans="1:21" ht="12" thickBot="1" x14ac:dyDescent="0.2">
      <c r="A17" s="52"/>
      <c r="B17" s="54" t="s">
        <v>15</v>
      </c>
      <c r="C17" s="55"/>
      <c r="D17" s="69">
        <v>446281.76819999999</v>
      </c>
      <c r="E17" s="69">
        <v>580008.63370000001</v>
      </c>
      <c r="F17" s="70">
        <v>76.943987083963293</v>
      </c>
      <c r="G17" s="69">
        <v>476296.10100000002</v>
      </c>
      <c r="H17" s="70">
        <v>-6.3016121141835901</v>
      </c>
      <c r="I17" s="69">
        <v>52583.363400000002</v>
      </c>
      <c r="J17" s="70">
        <v>11.782547965624</v>
      </c>
      <c r="K17" s="69">
        <v>74972.9764</v>
      </c>
      <c r="L17" s="70">
        <v>15.740833536657499</v>
      </c>
      <c r="M17" s="70">
        <v>-0.29863577618348403</v>
      </c>
      <c r="N17" s="69">
        <v>3691953.8366</v>
      </c>
      <c r="O17" s="69">
        <v>139550319.08250001</v>
      </c>
      <c r="P17" s="69">
        <v>10515</v>
      </c>
      <c r="Q17" s="69">
        <v>13055</v>
      </c>
      <c r="R17" s="70">
        <v>-19.4561470700881</v>
      </c>
      <c r="S17" s="69">
        <v>42.442393552068502</v>
      </c>
      <c r="T17" s="69">
        <v>40.496781003446998</v>
      </c>
      <c r="U17" s="71">
        <v>4.5841254128013196</v>
      </c>
    </row>
    <row r="18" spans="1:21" ht="12" thickBot="1" x14ac:dyDescent="0.2">
      <c r="A18" s="52"/>
      <c r="B18" s="54" t="s">
        <v>16</v>
      </c>
      <c r="C18" s="55"/>
      <c r="D18" s="69">
        <v>1534280.3944000001</v>
      </c>
      <c r="E18" s="69">
        <v>1693839.2456</v>
      </c>
      <c r="F18" s="70">
        <v>90.580047568594395</v>
      </c>
      <c r="G18" s="69">
        <v>2410620.7514</v>
      </c>
      <c r="H18" s="70">
        <v>-36.3533067775615</v>
      </c>
      <c r="I18" s="69">
        <v>161666.55799999999</v>
      </c>
      <c r="J18" s="70">
        <v>10.536963034271301</v>
      </c>
      <c r="K18" s="69">
        <v>260100.4982</v>
      </c>
      <c r="L18" s="70">
        <v>10.789772636319601</v>
      </c>
      <c r="M18" s="70">
        <v>-0.37844579645637899</v>
      </c>
      <c r="N18" s="69">
        <v>13692184.1949</v>
      </c>
      <c r="O18" s="69">
        <v>317608299.63260001</v>
      </c>
      <c r="P18" s="69">
        <v>77642</v>
      </c>
      <c r="Q18" s="69">
        <v>114721</v>
      </c>
      <c r="R18" s="70">
        <v>-32.321022306290899</v>
      </c>
      <c r="S18" s="69">
        <v>19.760959202493499</v>
      </c>
      <c r="T18" s="69">
        <v>20.8220011392857</v>
      </c>
      <c r="U18" s="71">
        <v>-5.3693847850177496</v>
      </c>
    </row>
    <row r="19" spans="1:21" ht="12" thickBot="1" x14ac:dyDescent="0.2">
      <c r="A19" s="52"/>
      <c r="B19" s="54" t="s">
        <v>17</v>
      </c>
      <c r="C19" s="55"/>
      <c r="D19" s="69">
        <v>559863.74069999997</v>
      </c>
      <c r="E19" s="69">
        <v>627616.76780000003</v>
      </c>
      <c r="F19" s="70">
        <v>89.204713676230099</v>
      </c>
      <c r="G19" s="69">
        <v>900956.50109999999</v>
      </c>
      <c r="H19" s="70">
        <v>-37.858959892464398</v>
      </c>
      <c r="I19" s="69">
        <v>57372.201200000003</v>
      </c>
      <c r="J19" s="70">
        <v>10.247529359245</v>
      </c>
      <c r="K19" s="69">
        <v>73599.770699999994</v>
      </c>
      <c r="L19" s="70">
        <v>8.1690703835468508</v>
      </c>
      <c r="M19" s="70">
        <v>-0.220483968165406</v>
      </c>
      <c r="N19" s="69">
        <v>5061503.4093000004</v>
      </c>
      <c r="O19" s="69">
        <v>89217678.792300001</v>
      </c>
      <c r="P19" s="69">
        <v>11984</v>
      </c>
      <c r="Q19" s="69">
        <v>17774</v>
      </c>
      <c r="R19" s="70">
        <v>-32.575672330370203</v>
      </c>
      <c r="S19" s="69">
        <v>46.717601860814398</v>
      </c>
      <c r="T19" s="69">
        <v>51.393453308203</v>
      </c>
      <c r="U19" s="71">
        <v>-10.008757430056701</v>
      </c>
    </row>
    <row r="20" spans="1:21" ht="12" thickBot="1" x14ac:dyDescent="0.2">
      <c r="A20" s="52"/>
      <c r="B20" s="54" t="s">
        <v>18</v>
      </c>
      <c r="C20" s="55"/>
      <c r="D20" s="69">
        <v>806435.71799999999</v>
      </c>
      <c r="E20" s="69">
        <v>914726.62970000005</v>
      </c>
      <c r="F20" s="70">
        <v>88.161390716752607</v>
      </c>
      <c r="G20" s="69">
        <v>960657.49910000002</v>
      </c>
      <c r="H20" s="70">
        <v>-16.053773716905798</v>
      </c>
      <c r="I20" s="69">
        <v>65661.238299999997</v>
      </c>
      <c r="J20" s="70">
        <v>8.1421540284504097</v>
      </c>
      <c r="K20" s="69">
        <v>77142.318799999994</v>
      </c>
      <c r="L20" s="70">
        <v>8.0301583938366594</v>
      </c>
      <c r="M20" s="70">
        <v>-0.14882985990823</v>
      </c>
      <c r="N20" s="69">
        <v>6240991.9749999996</v>
      </c>
      <c r="O20" s="69">
        <v>129510902.7236</v>
      </c>
      <c r="P20" s="69">
        <v>38141</v>
      </c>
      <c r="Q20" s="69">
        <v>45645</v>
      </c>
      <c r="R20" s="70">
        <v>-16.439916748822402</v>
      </c>
      <c r="S20" s="69">
        <v>21.143538921370698</v>
      </c>
      <c r="T20" s="69">
        <v>21.505400486362099</v>
      </c>
      <c r="U20" s="71">
        <v>-1.71145221401745</v>
      </c>
    </row>
    <row r="21" spans="1:21" ht="12" thickBot="1" x14ac:dyDescent="0.2">
      <c r="A21" s="52"/>
      <c r="B21" s="54" t="s">
        <v>19</v>
      </c>
      <c r="C21" s="55"/>
      <c r="D21" s="69">
        <v>354917.36479999998</v>
      </c>
      <c r="E21" s="69">
        <v>350694.07939999999</v>
      </c>
      <c r="F21" s="70">
        <v>101.204264813146</v>
      </c>
      <c r="G21" s="69">
        <v>419573.47930000001</v>
      </c>
      <c r="H21" s="70">
        <v>-15.4099621853769</v>
      </c>
      <c r="I21" s="69">
        <v>34360.999199999998</v>
      </c>
      <c r="J21" s="70">
        <v>9.6814082960868397</v>
      </c>
      <c r="K21" s="69">
        <v>53417.388700000003</v>
      </c>
      <c r="L21" s="70">
        <v>12.731354896195899</v>
      </c>
      <c r="M21" s="70">
        <v>-0.356745059310621</v>
      </c>
      <c r="N21" s="69">
        <v>2798485.4098</v>
      </c>
      <c r="O21" s="69">
        <v>54653046.558499999</v>
      </c>
      <c r="P21" s="69">
        <v>31544</v>
      </c>
      <c r="Q21" s="69">
        <v>38201</v>
      </c>
      <c r="R21" s="70">
        <v>-17.4262453862464</v>
      </c>
      <c r="S21" s="69">
        <v>11.2515015470454</v>
      </c>
      <c r="T21" s="69">
        <v>11.1848476244077</v>
      </c>
      <c r="U21" s="71">
        <v>0.59240024417152004</v>
      </c>
    </row>
    <row r="22" spans="1:21" ht="12" thickBot="1" x14ac:dyDescent="0.2">
      <c r="A22" s="52"/>
      <c r="B22" s="54" t="s">
        <v>20</v>
      </c>
      <c r="C22" s="55"/>
      <c r="D22" s="69">
        <v>1007635.6466</v>
      </c>
      <c r="E22" s="69">
        <v>1142438.2786000001</v>
      </c>
      <c r="F22" s="70">
        <v>88.200445089673096</v>
      </c>
      <c r="G22" s="69">
        <v>1439397.5330999999</v>
      </c>
      <c r="H22" s="70">
        <v>-29.996014066393698</v>
      </c>
      <c r="I22" s="69">
        <v>117250.66590000001</v>
      </c>
      <c r="J22" s="70">
        <v>11.6362165526429</v>
      </c>
      <c r="K22" s="69">
        <v>143019.9982</v>
      </c>
      <c r="L22" s="70">
        <v>9.9361013834712395</v>
      </c>
      <c r="M22" s="70">
        <v>-0.18017992325775301</v>
      </c>
      <c r="N22" s="69">
        <v>8649386.8434999995</v>
      </c>
      <c r="O22" s="69">
        <v>150686218.87990001</v>
      </c>
      <c r="P22" s="69">
        <v>62049</v>
      </c>
      <c r="Q22" s="69">
        <v>85124</v>
      </c>
      <c r="R22" s="70">
        <v>-27.107513744654899</v>
      </c>
      <c r="S22" s="69">
        <v>16.239353520604698</v>
      </c>
      <c r="T22" s="69">
        <v>16.4306835404821</v>
      </c>
      <c r="U22" s="71">
        <v>-1.1781874175882201</v>
      </c>
    </row>
    <row r="23" spans="1:21" ht="12" thickBot="1" x14ac:dyDescent="0.2">
      <c r="A23" s="52"/>
      <c r="B23" s="54" t="s">
        <v>21</v>
      </c>
      <c r="C23" s="55"/>
      <c r="D23" s="69">
        <v>2235446.3961999998</v>
      </c>
      <c r="E23" s="69">
        <v>2572088.7162000001</v>
      </c>
      <c r="F23" s="70">
        <v>86.911714285759402</v>
      </c>
      <c r="G23" s="69">
        <v>3406463.4950000001</v>
      </c>
      <c r="H23" s="70">
        <v>-34.3763290144989</v>
      </c>
      <c r="I23" s="69">
        <v>200564.71429999999</v>
      </c>
      <c r="J23" s="70">
        <v>8.9720207400605396</v>
      </c>
      <c r="K23" s="69">
        <v>12626.958500000001</v>
      </c>
      <c r="L23" s="70">
        <v>0.370676466033874</v>
      </c>
      <c r="M23" s="70">
        <v>14.8838499627602</v>
      </c>
      <c r="N23" s="69">
        <v>19700503.856899999</v>
      </c>
      <c r="O23" s="69">
        <v>332925636.88020003</v>
      </c>
      <c r="P23" s="69">
        <v>71557</v>
      </c>
      <c r="Q23" s="69">
        <v>97035</v>
      </c>
      <c r="R23" s="70">
        <v>-26.256505384655</v>
      </c>
      <c r="S23" s="69">
        <v>31.2400798831701</v>
      </c>
      <c r="T23" s="69">
        <v>31.7056114752409</v>
      </c>
      <c r="U23" s="71">
        <v>-1.4901741410770899</v>
      </c>
    </row>
    <row r="24" spans="1:21" ht="12" thickBot="1" x14ac:dyDescent="0.2">
      <c r="A24" s="52"/>
      <c r="B24" s="54" t="s">
        <v>22</v>
      </c>
      <c r="C24" s="55"/>
      <c r="D24" s="69">
        <v>207513.22589999999</v>
      </c>
      <c r="E24" s="69">
        <v>251199.77119999999</v>
      </c>
      <c r="F24" s="70">
        <v>82.608843514742802</v>
      </c>
      <c r="G24" s="69">
        <v>288449.89240000001</v>
      </c>
      <c r="H24" s="70">
        <v>-28.059177220202699</v>
      </c>
      <c r="I24" s="69">
        <v>33238.799200000001</v>
      </c>
      <c r="J24" s="70">
        <v>16.017677454456699</v>
      </c>
      <c r="K24" s="69">
        <v>49044.560899999997</v>
      </c>
      <c r="L24" s="70">
        <v>17.0028008996408</v>
      </c>
      <c r="M24" s="70">
        <v>-0.32227348782319298</v>
      </c>
      <c r="N24" s="69">
        <v>1642816.2313000001</v>
      </c>
      <c r="O24" s="69">
        <v>33875844.986299999</v>
      </c>
      <c r="P24" s="69">
        <v>22684</v>
      </c>
      <c r="Q24" s="69">
        <v>26208</v>
      </c>
      <c r="R24" s="70">
        <v>-13.4462759462759</v>
      </c>
      <c r="S24" s="69">
        <v>9.1479997310879906</v>
      </c>
      <c r="T24" s="69">
        <v>9.7335782547313805</v>
      </c>
      <c r="U24" s="71">
        <v>-6.4011646355147596</v>
      </c>
    </row>
    <row r="25" spans="1:21" ht="12" thickBot="1" x14ac:dyDescent="0.2">
      <c r="A25" s="52"/>
      <c r="B25" s="54" t="s">
        <v>23</v>
      </c>
      <c r="C25" s="55"/>
      <c r="D25" s="69">
        <v>187460.96919999999</v>
      </c>
      <c r="E25" s="69">
        <v>187717.3659</v>
      </c>
      <c r="F25" s="70">
        <v>99.863413436060796</v>
      </c>
      <c r="G25" s="69">
        <v>197881.2597</v>
      </c>
      <c r="H25" s="70">
        <v>-5.2659309506104002</v>
      </c>
      <c r="I25" s="69">
        <v>16005.9274</v>
      </c>
      <c r="J25" s="70">
        <v>8.53827197645791</v>
      </c>
      <c r="K25" s="69">
        <v>17370.463</v>
      </c>
      <c r="L25" s="70">
        <v>8.7782253995828992</v>
      </c>
      <c r="M25" s="70">
        <v>-7.8554935467177997E-2</v>
      </c>
      <c r="N25" s="69">
        <v>1560135.7485</v>
      </c>
      <c r="O25" s="69">
        <v>41712130.6787</v>
      </c>
      <c r="P25" s="69">
        <v>16165</v>
      </c>
      <c r="Q25" s="69">
        <v>18939</v>
      </c>
      <c r="R25" s="70">
        <v>-14.647024658112899</v>
      </c>
      <c r="S25" s="69">
        <v>11.596719406124301</v>
      </c>
      <c r="T25" s="69">
        <v>12.056981155288</v>
      </c>
      <c r="U25" s="71">
        <v>-3.9688961424781901</v>
      </c>
    </row>
    <row r="26" spans="1:21" ht="12" thickBot="1" x14ac:dyDescent="0.2">
      <c r="A26" s="52"/>
      <c r="B26" s="54" t="s">
        <v>24</v>
      </c>
      <c r="C26" s="55"/>
      <c r="D26" s="69">
        <v>495353.02439999999</v>
      </c>
      <c r="E26" s="69">
        <v>584308.84939999995</v>
      </c>
      <c r="F26" s="70">
        <v>84.775889481847699</v>
      </c>
      <c r="G26" s="69">
        <v>616108.32209999999</v>
      </c>
      <c r="H26" s="70">
        <v>-19.599686186417099</v>
      </c>
      <c r="I26" s="69">
        <v>112565.086</v>
      </c>
      <c r="J26" s="70">
        <v>22.724214944754898</v>
      </c>
      <c r="K26" s="69">
        <v>125807.432</v>
      </c>
      <c r="L26" s="70">
        <v>20.419693662177199</v>
      </c>
      <c r="M26" s="70">
        <v>-0.105258853069984</v>
      </c>
      <c r="N26" s="69">
        <v>3847055.2132999999</v>
      </c>
      <c r="O26" s="69">
        <v>79096633.184200004</v>
      </c>
      <c r="P26" s="69">
        <v>36485</v>
      </c>
      <c r="Q26" s="69">
        <v>42212</v>
      </c>
      <c r="R26" s="70">
        <v>-13.567232066710901</v>
      </c>
      <c r="S26" s="69">
        <v>13.576895282993</v>
      </c>
      <c r="T26" s="69">
        <v>16.357553302378498</v>
      </c>
      <c r="U26" s="71">
        <v>-20.480809208778599</v>
      </c>
    </row>
    <row r="27" spans="1:21" ht="12" thickBot="1" x14ac:dyDescent="0.2">
      <c r="A27" s="52"/>
      <c r="B27" s="54" t="s">
        <v>25</v>
      </c>
      <c r="C27" s="55"/>
      <c r="D27" s="69">
        <v>250098.50320000001</v>
      </c>
      <c r="E27" s="69">
        <v>276621.03940000001</v>
      </c>
      <c r="F27" s="70">
        <v>90.411959893749099</v>
      </c>
      <c r="G27" s="69">
        <v>331824.45669999998</v>
      </c>
      <c r="H27" s="70">
        <v>-24.629273656549</v>
      </c>
      <c r="I27" s="69">
        <v>66856.0147</v>
      </c>
      <c r="J27" s="70">
        <v>26.731873179799202</v>
      </c>
      <c r="K27" s="69">
        <v>108042.3806</v>
      </c>
      <c r="L27" s="70">
        <v>32.560101709947297</v>
      </c>
      <c r="M27" s="70">
        <v>-0.38120564977628801</v>
      </c>
      <c r="N27" s="69">
        <v>1813825.6359000001</v>
      </c>
      <c r="O27" s="69">
        <v>28605104.054499999</v>
      </c>
      <c r="P27" s="69">
        <v>32490</v>
      </c>
      <c r="Q27" s="69">
        <v>39399</v>
      </c>
      <c r="R27" s="70">
        <v>-17.535978070509401</v>
      </c>
      <c r="S27" s="69">
        <v>7.697707085257</v>
      </c>
      <c r="T27" s="69">
        <v>7.9891045991015002</v>
      </c>
      <c r="U27" s="71">
        <v>-3.7855105503117601</v>
      </c>
    </row>
    <row r="28" spans="1:21" ht="12" thickBot="1" x14ac:dyDescent="0.2">
      <c r="A28" s="52"/>
      <c r="B28" s="54" t="s">
        <v>26</v>
      </c>
      <c r="C28" s="55"/>
      <c r="D28" s="69">
        <v>647686.84869999997</v>
      </c>
      <c r="E28" s="69">
        <v>802684.99010000005</v>
      </c>
      <c r="F28" s="70">
        <v>80.690041135478296</v>
      </c>
      <c r="G28" s="69">
        <v>846057.19530000002</v>
      </c>
      <c r="H28" s="70">
        <v>-23.446446375254901</v>
      </c>
      <c r="I28" s="69">
        <v>23844.812099999999</v>
      </c>
      <c r="J28" s="70">
        <v>3.6815340851616698</v>
      </c>
      <c r="K28" s="69">
        <v>84876.457999999999</v>
      </c>
      <c r="L28" s="70">
        <v>10.0320000197982</v>
      </c>
      <c r="M28" s="70">
        <v>-0.71906447721934896</v>
      </c>
      <c r="N28" s="69">
        <v>5171037.7127999999</v>
      </c>
      <c r="O28" s="69">
        <v>101110192.86920001</v>
      </c>
      <c r="P28" s="69">
        <v>37414</v>
      </c>
      <c r="Q28" s="69">
        <v>40047</v>
      </c>
      <c r="R28" s="70">
        <v>-6.5747746397982398</v>
      </c>
      <c r="S28" s="69">
        <v>17.3113499946544</v>
      </c>
      <c r="T28" s="69">
        <v>18.2943721851824</v>
      </c>
      <c r="U28" s="71">
        <v>-5.6784837163569204</v>
      </c>
    </row>
    <row r="29" spans="1:21" ht="12" thickBot="1" x14ac:dyDescent="0.2">
      <c r="A29" s="52"/>
      <c r="B29" s="54" t="s">
        <v>27</v>
      </c>
      <c r="C29" s="55"/>
      <c r="D29" s="69">
        <v>726537.21010000003</v>
      </c>
      <c r="E29" s="69">
        <v>727070.53009999997</v>
      </c>
      <c r="F29" s="70">
        <v>99.926648106624995</v>
      </c>
      <c r="G29" s="69">
        <v>712052.79729999998</v>
      </c>
      <c r="H29" s="70">
        <v>2.0341767990973199</v>
      </c>
      <c r="I29" s="69">
        <v>106062.624</v>
      </c>
      <c r="J29" s="70">
        <v>14.598374663481</v>
      </c>
      <c r="K29" s="69">
        <v>126026.54369999999</v>
      </c>
      <c r="L29" s="70">
        <v>17.6990448149174</v>
      </c>
      <c r="M29" s="70">
        <v>-0.15841043572156599</v>
      </c>
      <c r="N29" s="69">
        <v>4852443.0509000001</v>
      </c>
      <c r="O29" s="69">
        <v>70591523.274399996</v>
      </c>
      <c r="P29" s="69">
        <v>105358</v>
      </c>
      <c r="Q29" s="69">
        <v>109076</v>
      </c>
      <c r="R29" s="70">
        <v>-3.4086325131101201</v>
      </c>
      <c r="S29" s="69">
        <v>6.89589029879079</v>
      </c>
      <c r="T29" s="69">
        <v>6.84964726154241</v>
      </c>
      <c r="U29" s="71">
        <v>0.67058835400106098</v>
      </c>
    </row>
    <row r="30" spans="1:21" ht="12" thickBot="1" x14ac:dyDescent="0.2">
      <c r="A30" s="52"/>
      <c r="B30" s="54" t="s">
        <v>28</v>
      </c>
      <c r="C30" s="55"/>
      <c r="D30" s="69">
        <v>1131514.1224</v>
      </c>
      <c r="E30" s="69">
        <v>1146904.5436</v>
      </c>
      <c r="F30" s="70">
        <v>98.658090484872304</v>
      </c>
      <c r="G30" s="69">
        <v>1285284.3879</v>
      </c>
      <c r="H30" s="70">
        <v>-11.9639098512075</v>
      </c>
      <c r="I30" s="69">
        <v>131100.37049999999</v>
      </c>
      <c r="J30" s="70">
        <v>11.586277882412</v>
      </c>
      <c r="K30" s="69">
        <v>189697.00080000001</v>
      </c>
      <c r="L30" s="70">
        <v>14.759146114731999</v>
      </c>
      <c r="M30" s="70">
        <v>-0.30889592377783098</v>
      </c>
      <c r="N30" s="69">
        <v>10397923.0963</v>
      </c>
      <c r="O30" s="69">
        <v>125514007.48909999</v>
      </c>
      <c r="P30" s="69">
        <v>70722</v>
      </c>
      <c r="Q30" s="69">
        <v>88409</v>
      </c>
      <c r="R30" s="70">
        <v>-20.0058817541201</v>
      </c>
      <c r="S30" s="69">
        <v>15.9994644155991</v>
      </c>
      <c r="T30" s="69">
        <v>16.628636696490201</v>
      </c>
      <c r="U30" s="71">
        <v>-3.9324583907798898</v>
      </c>
    </row>
    <row r="31" spans="1:21" ht="12" thickBot="1" x14ac:dyDescent="0.2">
      <c r="A31" s="52"/>
      <c r="B31" s="54" t="s">
        <v>29</v>
      </c>
      <c r="C31" s="55"/>
      <c r="D31" s="69">
        <v>636320.38170000003</v>
      </c>
      <c r="E31" s="69">
        <v>988867.9423</v>
      </c>
      <c r="F31" s="70">
        <v>64.348367914525298</v>
      </c>
      <c r="G31" s="69">
        <v>2513040.9456000002</v>
      </c>
      <c r="H31" s="70">
        <v>-74.679267251330998</v>
      </c>
      <c r="I31" s="69">
        <v>28319.053</v>
      </c>
      <c r="J31" s="70">
        <v>4.4504394035505399</v>
      </c>
      <c r="K31" s="69">
        <v>-74997.793099999995</v>
      </c>
      <c r="L31" s="70">
        <v>-2.9843442555645998</v>
      </c>
      <c r="M31" s="70">
        <v>-1.3775984842946001</v>
      </c>
      <c r="N31" s="69">
        <v>5443117.1207999997</v>
      </c>
      <c r="O31" s="69">
        <v>135547715.7929</v>
      </c>
      <c r="P31" s="69">
        <v>25106</v>
      </c>
      <c r="Q31" s="69">
        <v>35440</v>
      </c>
      <c r="R31" s="70">
        <v>-29.1591422121896</v>
      </c>
      <c r="S31" s="69">
        <v>25.345350979845499</v>
      </c>
      <c r="T31" s="69">
        <v>28.165097175507899</v>
      </c>
      <c r="U31" s="71">
        <v>-11.1252994598682</v>
      </c>
    </row>
    <row r="32" spans="1:21" ht="12" thickBot="1" x14ac:dyDescent="0.2">
      <c r="A32" s="52"/>
      <c r="B32" s="54" t="s">
        <v>30</v>
      </c>
      <c r="C32" s="55"/>
      <c r="D32" s="69">
        <v>113531.5276</v>
      </c>
      <c r="E32" s="69">
        <v>153776.7893</v>
      </c>
      <c r="F32" s="70">
        <v>73.828780088855694</v>
      </c>
      <c r="G32" s="69">
        <v>161381.83050000001</v>
      </c>
      <c r="H32" s="70">
        <v>-29.6503656897113</v>
      </c>
      <c r="I32" s="69">
        <v>35038.912400000001</v>
      </c>
      <c r="J32" s="70">
        <v>30.862715529954698</v>
      </c>
      <c r="K32" s="69">
        <v>48160.853600000002</v>
      </c>
      <c r="L32" s="70">
        <v>29.842797947443</v>
      </c>
      <c r="M32" s="70">
        <v>-0.27246072731568</v>
      </c>
      <c r="N32" s="69">
        <v>805270.67819999997</v>
      </c>
      <c r="O32" s="69">
        <v>14038180.0922</v>
      </c>
      <c r="P32" s="69">
        <v>23376</v>
      </c>
      <c r="Q32" s="69">
        <v>25008</v>
      </c>
      <c r="R32" s="70">
        <v>-6.5259117082533598</v>
      </c>
      <c r="S32" s="69">
        <v>4.8567559719370301</v>
      </c>
      <c r="T32" s="69">
        <v>5.2875360004798502</v>
      </c>
      <c r="U32" s="71">
        <v>-8.8697070849744293</v>
      </c>
    </row>
    <row r="33" spans="1:21" ht="12" thickBot="1" x14ac:dyDescent="0.2">
      <c r="A33" s="52"/>
      <c r="B33" s="54" t="s">
        <v>31</v>
      </c>
      <c r="C33" s="55"/>
      <c r="D33" s="72"/>
      <c r="E33" s="72"/>
      <c r="F33" s="72"/>
      <c r="G33" s="69">
        <v>34.6158</v>
      </c>
      <c r="H33" s="72"/>
      <c r="I33" s="72"/>
      <c r="J33" s="72"/>
      <c r="K33" s="69">
        <v>6.7404000000000002</v>
      </c>
      <c r="L33" s="70">
        <v>19.472033002270599</v>
      </c>
      <c r="M33" s="72"/>
      <c r="N33" s="72"/>
      <c r="O33" s="69">
        <v>138.37620000000001</v>
      </c>
      <c r="P33" s="72"/>
      <c r="Q33" s="72"/>
      <c r="R33" s="72"/>
      <c r="S33" s="72"/>
      <c r="T33" s="72"/>
      <c r="U33" s="73"/>
    </row>
    <row r="34" spans="1:21" ht="12" thickBot="1" x14ac:dyDescent="0.2">
      <c r="A34" s="52"/>
      <c r="B34" s="54" t="s">
        <v>32</v>
      </c>
      <c r="C34" s="55"/>
      <c r="D34" s="69">
        <v>95037.072</v>
      </c>
      <c r="E34" s="69">
        <v>88518.767500000002</v>
      </c>
      <c r="F34" s="70">
        <v>107.363754245675</v>
      </c>
      <c r="G34" s="69">
        <v>101710.7985</v>
      </c>
      <c r="H34" s="70">
        <v>-6.5614729197116803</v>
      </c>
      <c r="I34" s="69">
        <v>8931.8708999999999</v>
      </c>
      <c r="J34" s="70">
        <v>9.3983018542490502</v>
      </c>
      <c r="K34" s="69">
        <v>11894.0466</v>
      </c>
      <c r="L34" s="70">
        <v>11.6939860618634</v>
      </c>
      <c r="M34" s="70">
        <v>-0.24904692234852999</v>
      </c>
      <c r="N34" s="69">
        <v>794949.46680000005</v>
      </c>
      <c r="O34" s="69">
        <v>23300751.1664</v>
      </c>
      <c r="P34" s="69">
        <v>6862</v>
      </c>
      <c r="Q34" s="69">
        <v>7997</v>
      </c>
      <c r="R34" s="70">
        <v>-14.192822308365599</v>
      </c>
      <c r="S34" s="69">
        <v>13.8497627513844</v>
      </c>
      <c r="T34" s="69">
        <v>14.6586752157059</v>
      </c>
      <c r="U34" s="71">
        <v>-5.8406232571788701</v>
      </c>
    </row>
    <row r="35" spans="1:21" ht="12" customHeight="1" thickBot="1" x14ac:dyDescent="0.2">
      <c r="A35" s="52"/>
      <c r="B35" s="54" t="s">
        <v>70</v>
      </c>
      <c r="C35" s="55"/>
      <c r="D35" s="69">
        <v>18707.7</v>
      </c>
      <c r="E35" s="72"/>
      <c r="F35" s="72"/>
      <c r="G35" s="72"/>
      <c r="H35" s="72"/>
      <c r="I35" s="69">
        <v>203.44</v>
      </c>
      <c r="J35" s="70">
        <v>1.08746665811404</v>
      </c>
      <c r="K35" s="72"/>
      <c r="L35" s="72"/>
      <c r="M35" s="72"/>
      <c r="N35" s="69">
        <v>58344.46</v>
      </c>
      <c r="O35" s="69">
        <v>693824.88</v>
      </c>
      <c r="P35" s="69">
        <v>4</v>
      </c>
      <c r="Q35" s="72"/>
      <c r="R35" s="72"/>
      <c r="S35" s="69">
        <v>4676.9250000000002</v>
      </c>
      <c r="T35" s="72"/>
      <c r="U35" s="73"/>
    </row>
    <row r="36" spans="1:21" ht="12" thickBot="1" x14ac:dyDescent="0.2">
      <c r="A36" s="52"/>
      <c r="B36" s="54" t="s">
        <v>36</v>
      </c>
      <c r="C36" s="55"/>
      <c r="D36" s="69">
        <v>177334.49</v>
      </c>
      <c r="E36" s="69">
        <v>135189.0668</v>
      </c>
      <c r="F36" s="70">
        <v>131.175171334195</v>
      </c>
      <c r="G36" s="72"/>
      <c r="H36" s="72"/>
      <c r="I36" s="69">
        <v>-1493.97</v>
      </c>
      <c r="J36" s="70">
        <v>-0.84245879072931595</v>
      </c>
      <c r="K36" s="72"/>
      <c r="L36" s="72"/>
      <c r="M36" s="72"/>
      <c r="N36" s="69">
        <v>1304686.05</v>
      </c>
      <c r="O36" s="69">
        <v>19377363.02</v>
      </c>
      <c r="P36" s="69">
        <v>62</v>
      </c>
      <c r="Q36" s="69">
        <v>68</v>
      </c>
      <c r="R36" s="70">
        <v>-8.8235294117647101</v>
      </c>
      <c r="S36" s="69">
        <v>2860.2337096774199</v>
      </c>
      <c r="T36" s="69">
        <v>2769.6813235294098</v>
      </c>
      <c r="U36" s="71">
        <v>3.1659086403194698</v>
      </c>
    </row>
    <row r="37" spans="1:21" ht="12" customHeight="1" thickBot="1" x14ac:dyDescent="0.2">
      <c r="A37" s="52"/>
      <c r="B37" s="54" t="s">
        <v>37</v>
      </c>
      <c r="C37" s="55"/>
      <c r="D37" s="69">
        <v>20831.91</v>
      </c>
      <c r="E37" s="69">
        <v>99242.592600000004</v>
      </c>
      <c r="F37" s="70">
        <v>20.990896604206601</v>
      </c>
      <c r="G37" s="72"/>
      <c r="H37" s="72"/>
      <c r="I37" s="69">
        <v>1607.93</v>
      </c>
      <c r="J37" s="70">
        <v>7.7185913341599504</v>
      </c>
      <c r="K37" s="72"/>
      <c r="L37" s="72"/>
      <c r="M37" s="72"/>
      <c r="N37" s="69">
        <v>480024.64</v>
      </c>
      <c r="O37" s="69">
        <v>23937589.780000001</v>
      </c>
      <c r="P37" s="69">
        <v>109</v>
      </c>
      <c r="Q37" s="69">
        <v>37</v>
      </c>
      <c r="R37" s="70">
        <v>194.59459459459501</v>
      </c>
      <c r="S37" s="69">
        <v>191.11844036697201</v>
      </c>
      <c r="T37" s="69">
        <v>2378.65189189189</v>
      </c>
      <c r="U37" s="71">
        <v>-1144.5957006161</v>
      </c>
    </row>
    <row r="38" spans="1:21" ht="12" customHeight="1" thickBot="1" x14ac:dyDescent="0.2">
      <c r="A38" s="52"/>
      <c r="B38" s="54" t="s">
        <v>38</v>
      </c>
      <c r="C38" s="55"/>
      <c r="D38" s="69">
        <v>170773.28</v>
      </c>
      <c r="E38" s="69">
        <v>82905.493300000002</v>
      </c>
      <c r="F38" s="70">
        <v>205.98548202595401</v>
      </c>
      <c r="G38" s="72"/>
      <c r="H38" s="72"/>
      <c r="I38" s="69">
        <v>3939.3</v>
      </c>
      <c r="J38" s="70">
        <v>2.3067426004817602</v>
      </c>
      <c r="K38" s="72"/>
      <c r="L38" s="72"/>
      <c r="M38" s="72"/>
      <c r="N38" s="69">
        <v>1534561.07</v>
      </c>
      <c r="O38" s="69">
        <v>14409270.59</v>
      </c>
      <c r="P38" s="69">
        <v>90</v>
      </c>
      <c r="Q38" s="69">
        <v>112</v>
      </c>
      <c r="R38" s="70">
        <v>-19.6428571428571</v>
      </c>
      <c r="S38" s="69">
        <v>1897.4808888888899</v>
      </c>
      <c r="T38" s="69">
        <v>1857.0620535714299</v>
      </c>
      <c r="U38" s="71">
        <v>2.13013135226507</v>
      </c>
    </row>
    <row r="39" spans="1:21" ht="12" thickBot="1" x14ac:dyDescent="0.2">
      <c r="A39" s="52"/>
      <c r="B39" s="54" t="s">
        <v>71</v>
      </c>
      <c r="C39" s="55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69">
        <v>132.62</v>
      </c>
      <c r="O39" s="69">
        <v>1344.62</v>
      </c>
      <c r="P39" s="72"/>
      <c r="Q39" s="69">
        <v>7</v>
      </c>
      <c r="R39" s="72"/>
      <c r="S39" s="72"/>
      <c r="T39" s="69">
        <v>2.2357142857142902</v>
      </c>
      <c r="U39" s="73"/>
    </row>
    <row r="40" spans="1:21" ht="12" customHeight="1" thickBot="1" x14ac:dyDescent="0.2">
      <c r="A40" s="52"/>
      <c r="B40" s="54" t="s">
        <v>33</v>
      </c>
      <c r="C40" s="55"/>
      <c r="D40" s="69">
        <v>145264.9564</v>
      </c>
      <c r="E40" s="69">
        <v>91281.368100000007</v>
      </c>
      <c r="F40" s="70">
        <v>159.13976688086001</v>
      </c>
      <c r="G40" s="69">
        <v>302532.47730000003</v>
      </c>
      <c r="H40" s="70">
        <v>-51.983681984678</v>
      </c>
      <c r="I40" s="69">
        <v>6397.6952000000001</v>
      </c>
      <c r="J40" s="70">
        <v>4.4041559358496496</v>
      </c>
      <c r="K40" s="69">
        <v>15759.5746</v>
      </c>
      <c r="L40" s="70">
        <v>5.2092174501887802</v>
      </c>
      <c r="M40" s="70">
        <v>-0.59404391537319801</v>
      </c>
      <c r="N40" s="69">
        <v>1140964.5271999999</v>
      </c>
      <c r="O40" s="69">
        <v>27457929.960200001</v>
      </c>
      <c r="P40" s="69">
        <v>240</v>
      </c>
      <c r="Q40" s="69">
        <v>292</v>
      </c>
      <c r="R40" s="70">
        <v>-17.808219178082201</v>
      </c>
      <c r="S40" s="69">
        <v>605.27065166666705</v>
      </c>
      <c r="T40" s="69">
        <v>642.96920616438399</v>
      </c>
      <c r="U40" s="71">
        <v>-6.2283797163980701</v>
      </c>
    </row>
    <row r="41" spans="1:21" ht="12" thickBot="1" x14ac:dyDescent="0.2">
      <c r="A41" s="52"/>
      <c r="B41" s="54" t="s">
        <v>34</v>
      </c>
      <c r="C41" s="55"/>
      <c r="D41" s="69">
        <v>321090.6116</v>
      </c>
      <c r="E41" s="69">
        <v>274401.61359999998</v>
      </c>
      <c r="F41" s="70">
        <v>117.014840906898</v>
      </c>
      <c r="G41" s="69">
        <v>445947.19530000002</v>
      </c>
      <c r="H41" s="70">
        <v>-27.998064572646499</v>
      </c>
      <c r="I41" s="69">
        <v>24324.1682</v>
      </c>
      <c r="J41" s="70">
        <v>7.5754840911704804</v>
      </c>
      <c r="K41" s="69">
        <v>32428.5612</v>
      </c>
      <c r="L41" s="70">
        <v>7.2718388055304404</v>
      </c>
      <c r="M41" s="70">
        <v>-0.249915281471076</v>
      </c>
      <c r="N41" s="69">
        <v>2347246.4105000002</v>
      </c>
      <c r="O41" s="69">
        <v>61993646.2676</v>
      </c>
      <c r="P41" s="69">
        <v>1794</v>
      </c>
      <c r="Q41" s="69">
        <v>2021</v>
      </c>
      <c r="R41" s="70">
        <v>-11.232063334982699</v>
      </c>
      <c r="S41" s="69">
        <v>178.98027402452601</v>
      </c>
      <c r="T41" s="69">
        <v>188.02320618505701</v>
      </c>
      <c r="U41" s="71">
        <v>-5.0524741957270303</v>
      </c>
    </row>
    <row r="42" spans="1:21" ht="12" thickBot="1" x14ac:dyDescent="0.2">
      <c r="A42" s="52"/>
      <c r="B42" s="54" t="s">
        <v>39</v>
      </c>
      <c r="C42" s="55"/>
      <c r="D42" s="69">
        <v>96680.34</v>
      </c>
      <c r="E42" s="69">
        <v>56641.506600000001</v>
      </c>
      <c r="F42" s="70">
        <v>170.68815044549001</v>
      </c>
      <c r="G42" s="72"/>
      <c r="H42" s="72"/>
      <c r="I42" s="69">
        <v>1462.37</v>
      </c>
      <c r="J42" s="70">
        <v>1.51258259952334</v>
      </c>
      <c r="K42" s="72"/>
      <c r="L42" s="72"/>
      <c r="M42" s="72"/>
      <c r="N42" s="69">
        <v>1054609.0900000001</v>
      </c>
      <c r="O42" s="69">
        <v>10751213.67</v>
      </c>
      <c r="P42" s="69">
        <v>57</v>
      </c>
      <c r="Q42" s="69">
        <v>97</v>
      </c>
      <c r="R42" s="70">
        <v>-41.237113402061901</v>
      </c>
      <c r="S42" s="69">
        <v>1696.14631578947</v>
      </c>
      <c r="T42" s="69">
        <v>1694.2979381443299</v>
      </c>
      <c r="U42" s="71">
        <v>0.10897512955911499</v>
      </c>
    </row>
    <row r="43" spans="1:21" ht="12" thickBot="1" x14ac:dyDescent="0.2">
      <c r="A43" s="52"/>
      <c r="B43" s="54" t="s">
        <v>40</v>
      </c>
      <c r="C43" s="55"/>
      <c r="D43" s="69">
        <v>24982.57</v>
      </c>
      <c r="E43" s="69">
        <v>11523.5087</v>
      </c>
      <c r="F43" s="70">
        <v>216.79655606976701</v>
      </c>
      <c r="G43" s="72"/>
      <c r="H43" s="72"/>
      <c r="I43" s="69">
        <v>3057.03</v>
      </c>
      <c r="J43" s="70">
        <v>12.2366513933514</v>
      </c>
      <c r="K43" s="72"/>
      <c r="L43" s="72"/>
      <c r="M43" s="72"/>
      <c r="N43" s="69">
        <v>333870.55</v>
      </c>
      <c r="O43" s="69">
        <v>3169053.04</v>
      </c>
      <c r="P43" s="69">
        <v>25</v>
      </c>
      <c r="Q43" s="69">
        <v>55</v>
      </c>
      <c r="R43" s="70">
        <v>-54.545454545454497</v>
      </c>
      <c r="S43" s="69">
        <v>999.30280000000005</v>
      </c>
      <c r="T43" s="69">
        <v>1174.5096363636401</v>
      </c>
      <c r="U43" s="71">
        <v>-17.5329075795281</v>
      </c>
    </row>
    <row r="44" spans="1:21" ht="12" thickBot="1" x14ac:dyDescent="0.2">
      <c r="A44" s="53"/>
      <c r="B44" s="54" t="s">
        <v>35</v>
      </c>
      <c r="C44" s="55"/>
      <c r="D44" s="74">
        <v>5462.3023999999996</v>
      </c>
      <c r="E44" s="75"/>
      <c r="F44" s="75"/>
      <c r="G44" s="74">
        <v>12047.5515</v>
      </c>
      <c r="H44" s="76">
        <v>-54.660476861211201</v>
      </c>
      <c r="I44" s="74">
        <v>817.03520000000003</v>
      </c>
      <c r="J44" s="76">
        <v>14.9577072115231</v>
      </c>
      <c r="K44" s="74">
        <v>1536.5505000000001</v>
      </c>
      <c r="L44" s="76">
        <v>12.7540479905813</v>
      </c>
      <c r="M44" s="76">
        <v>-0.46826661408134701</v>
      </c>
      <c r="N44" s="74">
        <v>59910.896999999997</v>
      </c>
      <c r="O44" s="74">
        <v>2939474.8056999999</v>
      </c>
      <c r="P44" s="74">
        <v>18</v>
      </c>
      <c r="Q44" s="74">
        <v>28</v>
      </c>
      <c r="R44" s="76">
        <v>-35.714285714285701</v>
      </c>
      <c r="S44" s="74">
        <v>303.46124444444399</v>
      </c>
      <c r="T44" s="74">
        <v>247.04285357142899</v>
      </c>
      <c r="U44" s="77">
        <v>18.591629707543898</v>
      </c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activeCell="B32" sqref="B32:E3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67298</v>
      </c>
      <c r="D2" s="32">
        <v>570872.00508205104</v>
      </c>
      <c r="E2" s="32">
        <v>439959.2721</v>
      </c>
      <c r="F2" s="32">
        <v>130912.73298205101</v>
      </c>
      <c r="G2" s="32">
        <v>439959.2721</v>
      </c>
      <c r="H2" s="32">
        <v>0.22932063898147401</v>
      </c>
    </row>
    <row r="3" spans="1:8" ht="14.25" x14ac:dyDescent="0.2">
      <c r="A3" s="32">
        <v>2</v>
      </c>
      <c r="B3" s="33">
        <v>13</v>
      </c>
      <c r="C3" s="32">
        <v>10007</v>
      </c>
      <c r="D3" s="32">
        <v>74745.602218304193</v>
      </c>
      <c r="E3" s="32">
        <v>57995.684107563698</v>
      </c>
      <c r="F3" s="32">
        <v>16749.918110740498</v>
      </c>
      <c r="G3" s="32">
        <v>57995.684107563698</v>
      </c>
      <c r="H3" s="32">
        <v>0.22409235612043299</v>
      </c>
    </row>
    <row r="4" spans="1:8" ht="14.25" x14ac:dyDescent="0.2">
      <c r="A4" s="32">
        <v>3</v>
      </c>
      <c r="B4" s="33">
        <v>14</v>
      </c>
      <c r="C4" s="32">
        <v>104327</v>
      </c>
      <c r="D4" s="32">
        <v>104537.072929915</v>
      </c>
      <c r="E4" s="32">
        <v>81990.101060683795</v>
      </c>
      <c r="F4" s="32">
        <v>22546.971869230802</v>
      </c>
      <c r="G4" s="32">
        <v>81990.101060683795</v>
      </c>
      <c r="H4" s="32">
        <v>0.21568397925535099</v>
      </c>
    </row>
    <row r="5" spans="1:8" ht="14.25" x14ac:dyDescent="0.2">
      <c r="A5" s="32">
        <v>4</v>
      </c>
      <c r="B5" s="33">
        <v>15</v>
      </c>
      <c r="C5" s="32">
        <v>3388</v>
      </c>
      <c r="D5" s="32">
        <v>45446.006311111101</v>
      </c>
      <c r="E5" s="32">
        <v>36623.0129871795</v>
      </c>
      <c r="F5" s="32">
        <v>8822.9933239316197</v>
      </c>
      <c r="G5" s="32">
        <v>36623.0129871795</v>
      </c>
      <c r="H5" s="32">
        <v>0.19414232492799899</v>
      </c>
    </row>
    <row r="6" spans="1:8" ht="14.25" x14ac:dyDescent="0.2">
      <c r="A6" s="32">
        <v>5</v>
      </c>
      <c r="B6" s="33">
        <v>16</v>
      </c>
      <c r="C6" s="32">
        <v>5176</v>
      </c>
      <c r="D6" s="32">
        <v>120861.113786325</v>
      </c>
      <c r="E6" s="32">
        <v>101442.135128205</v>
      </c>
      <c r="F6" s="32">
        <v>19418.9786581197</v>
      </c>
      <c r="G6" s="32">
        <v>101442.135128205</v>
      </c>
      <c r="H6" s="32">
        <v>0.16067184928025099</v>
      </c>
    </row>
    <row r="7" spans="1:8" ht="14.25" x14ac:dyDescent="0.2">
      <c r="A7" s="32">
        <v>6</v>
      </c>
      <c r="B7" s="33">
        <v>17</v>
      </c>
      <c r="C7" s="32">
        <v>18924</v>
      </c>
      <c r="D7" s="32">
        <v>213329.328658974</v>
      </c>
      <c r="E7" s="32">
        <v>159655.42109914499</v>
      </c>
      <c r="F7" s="32">
        <v>53673.907559829102</v>
      </c>
      <c r="G7" s="32">
        <v>159655.42109914499</v>
      </c>
      <c r="H7" s="32">
        <v>0.251601164721385</v>
      </c>
    </row>
    <row r="8" spans="1:8" ht="14.25" x14ac:dyDescent="0.2">
      <c r="A8" s="32">
        <v>7</v>
      </c>
      <c r="B8" s="33">
        <v>18</v>
      </c>
      <c r="C8" s="32">
        <v>68645</v>
      </c>
      <c r="D8" s="32">
        <v>150148.628860684</v>
      </c>
      <c r="E8" s="32">
        <v>124114.00768717899</v>
      </c>
      <c r="F8" s="32">
        <v>26034.6211735043</v>
      </c>
      <c r="G8" s="32">
        <v>124114.00768717899</v>
      </c>
      <c r="H8" s="32">
        <v>0.17339233378987901</v>
      </c>
    </row>
    <row r="9" spans="1:8" ht="14.25" x14ac:dyDescent="0.2">
      <c r="A9" s="32">
        <v>8</v>
      </c>
      <c r="B9" s="33">
        <v>19</v>
      </c>
      <c r="C9" s="32">
        <v>13928</v>
      </c>
      <c r="D9" s="32">
        <v>84127.239021367495</v>
      </c>
      <c r="E9" s="32">
        <v>64633.538465812002</v>
      </c>
      <c r="F9" s="32">
        <v>19493.700555555599</v>
      </c>
      <c r="G9" s="32">
        <v>64633.538465812002</v>
      </c>
      <c r="H9" s="32">
        <v>0.23171687056797799</v>
      </c>
    </row>
    <row r="10" spans="1:8" ht="14.25" x14ac:dyDescent="0.2">
      <c r="A10" s="32">
        <v>9</v>
      </c>
      <c r="B10" s="33">
        <v>21</v>
      </c>
      <c r="C10" s="32">
        <v>146245</v>
      </c>
      <c r="D10" s="32">
        <v>685869.20962734998</v>
      </c>
      <c r="E10" s="32">
        <v>636282.95280256402</v>
      </c>
      <c r="F10" s="32">
        <v>49586.256824786302</v>
      </c>
      <c r="G10" s="32">
        <v>636282.95280256402</v>
      </c>
      <c r="H10" s="35">
        <v>7.2296957100214096E-2</v>
      </c>
    </row>
    <row r="11" spans="1:8" ht="14.25" x14ac:dyDescent="0.2">
      <c r="A11" s="32">
        <v>10</v>
      </c>
      <c r="B11" s="33">
        <v>22</v>
      </c>
      <c r="C11" s="32">
        <v>27082</v>
      </c>
      <c r="D11" s="32">
        <v>446281.86153333302</v>
      </c>
      <c r="E11" s="32">
        <v>393698.40493333299</v>
      </c>
      <c r="F11" s="32">
        <v>52583.456599999998</v>
      </c>
      <c r="G11" s="32">
        <v>393698.40493333299</v>
      </c>
      <c r="H11" s="32">
        <v>0.117825663851392</v>
      </c>
    </row>
    <row r="12" spans="1:8" ht="14.25" x14ac:dyDescent="0.2">
      <c r="A12" s="32">
        <v>11</v>
      </c>
      <c r="B12" s="33">
        <v>23</v>
      </c>
      <c r="C12" s="32">
        <v>202125.25399999999</v>
      </c>
      <c r="D12" s="32">
        <v>1534280.18210391</v>
      </c>
      <c r="E12" s="32">
        <v>1372613.83210533</v>
      </c>
      <c r="F12" s="32">
        <v>161666.34999857799</v>
      </c>
      <c r="G12" s="32">
        <v>1372613.83210533</v>
      </c>
      <c r="H12" s="32">
        <v>0.10536950935316799</v>
      </c>
    </row>
    <row r="13" spans="1:8" ht="14.25" x14ac:dyDescent="0.2">
      <c r="A13" s="32">
        <v>12</v>
      </c>
      <c r="B13" s="33">
        <v>24</v>
      </c>
      <c r="C13" s="32">
        <v>27177.63</v>
      </c>
      <c r="D13" s="32">
        <v>559863.74315982906</v>
      </c>
      <c r="E13" s="32">
        <v>502491.54111453</v>
      </c>
      <c r="F13" s="32">
        <v>57372.202045299098</v>
      </c>
      <c r="G13" s="32">
        <v>502491.54111453</v>
      </c>
      <c r="H13" s="32">
        <v>0.102475294652043</v>
      </c>
    </row>
    <row r="14" spans="1:8" ht="14.25" x14ac:dyDescent="0.2">
      <c r="A14" s="32">
        <v>13</v>
      </c>
      <c r="B14" s="33">
        <v>25</v>
      </c>
      <c r="C14" s="32">
        <v>82569</v>
      </c>
      <c r="D14" s="32">
        <v>806435.80070000002</v>
      </c>
      <c r="E14" s="32">
        <v>740774.47970000003</v>
      </c>
      <c r="F14" s="32">
        <v>65661.320999999996</v>
      </c>
      <c r="G14" s="32">
        <v>740774.47970000003</v>
      </c>
      <c r="H14" s="32">
        <v>8.1421634484734995E-2</v>
      </c>
    </row>
    <row r="15" spans="1:8" ht="14.25" x14ac:dyDescent="0.2">
      <c r="A15" s="32">
        <v>14</v>
      </c>
      <c r="B15" s="33">
        <v>26</v>
      </c>
      <c r="C15" s="32">
        <v>76017</v>
      </c>
      <c r="D15" s="32">
        <v>354916.90146614501</v>
      </c>
      <c r="E15" s="32">
        <v>320556.365244694</v>
      </c>
      <c r="F15" s="32">
        <v>34360.536221450697</v>
      </c>
      <c r="G15" s="32">
        <v>320556.365244694</v>
      </c>
      <c r="H15" s="32">
        <v>9.6812904878603903E-2</v>
      </c>
    </row>
    <row r="16" spans="1:8" ht="14.25" x14ac:dyDescent="0.2">
      <c r="A16" s="32">
        <v>15</v>
      </c>
      <c r="B16" s="33">
        <v>27</v>
      </c>
      <c r="C16" s="32">
        <v>140799.96900000001</v>
      </c>
      <c r="D16" s="32">
        <v>1007636.3271</v>
      </c>
      <c r="E16" s="32">
        <v>890384.98129999998</v>
      </c>
      <c r="F16" s="32">
        <v>117251.3458</v>
      </c>
      <c r="G16" s="32">
        <v>890384.98129999998</v>
      </c>
      <c r="H16" s="32">
        <v>0.11636276168948</v>
      </c>
    </row>
    <row r="17" spans="1:8" ht="14.25" x14ac:dyDescent="0.2">
      <c r="A17" s="32">
        <v>16</v>
      </c>
      <c r="B17" s="33">
        <v>29</v>
      </c>
      <c r="C17" s="32">
        <v>180594</v>
      </c>
      <c r="D17" s="32">
        <v>2235447.2956230799</v>
      </c>
      <c r="E17" s="32">
        <v>2034881.7159418799</v>
      </c>
      <c r="F17" s="32">
        <v>200565.57968119701</v>
      </c>
      <c r="G17" s="32">
        <v>2034881.7159418799</v>
      </c>
      <c r="H17" s="32">
        <v>8.9720558419738403E-2</v>
      </c>
    </row>
    <row r="18" spans="1:8" ht="14.25" x14ac:dyDescent="0.2">
      <c r="A18" s="32">
        <v>17</v>
      </c>
      <c r="B18" s="33">
        <v>31</v>
      </c>
      <c r="C18" s="32">
        <v>30633.13</v>
      </c>
      <c r="D18" s="32">
        <v>207513.18887490401</v>
      </c>
      <c r="E18" s="32">
        <v>174274.42462510499</v>
      </c>
      <c r="F18" s="32">
        <v>33238.764249798798</v>
      </c>
      <c r="G18" s="32">
        <v>174274.42462510499</v>
      </c>
      <c r="H18" s="32">
        <v>0.16017663469976501</v>
      </c>
    </row>
    <row r="19" spans="1:8" ht="14.25" x14ac:dyDescent="0.2">
      <c r="A19" s="32">
        <v>18</v>
      </c>
      <c r="B19" s="33">
        <v>32</v>
      </c>
      <c r="C19" s="32">
        <v>12119.62</v>
      </c>
      <c r="D19" s="32">
        <v>187460.966285009</v>
      </c>
      <c r="E19" s="32">
        <v>171455.03411248501</v>
      </c>
      <c r="F19" s="32">
        <v>16005.9321725234</v>
      </c>
      <c r="G19" s="32">
        <v>171455.03411248501</v>
      </c>
      <c r="H19" s="32">
        <v>8.5382746551026206E-2</v>
      </c>
    </row>
    <row r="20" spans="1:8" ht="14.25" x14ac:dyDescent="0.2">
      <c r="A20" s="32">
        <v>19</v>
      </c>
      <c r="B20" s="33">
        <v>33</v>
      </c>
      <c r="C20" s="32">
        <v>34382.553</v>
      </c>
      <c r="D20" s="32">
        <v>495352.94572269102</v>
      </c>
      <c r="E20" s="32">
        <v>382787.923239253</v>
      </c>
      <c r="F20" s="32">
        <v>112565.02248343801</v>
      </c>
      <c r="G20" s="32">
        <v>382787.923239253</v>
      </c>
      <c r="H20" s="32">
        <v>0.22724205731574301</v>
      </c>
    </row>
    <row r="21" spans="1:8" ht="14.25" x14ac:dyDescent="0.2">
      <c r="A21" s="32">
        <v>20</v>
      </c>
      <c r="B21" s="33">
        <v>34</v>
      </c>
      <c r="C21" s="32">
        <v>40533.538999999997</v>
      </c>
      <c r="D21" s="32">
        <v>250098.450298457</v>
      </c>
      <c r="E21" s="32">
        <v>183242.50666606301</v>
      </c>
      <c r="F21" s="32">
        <v>66855.943632394206</v>
      </c>
      <c r="G21" s="32">
        <v>183242.50666606301</v>
      </c>
      <c r="H21" s="32">
        <v>0.26731850418349701</v>
      </c>
    </row>
    <row r="22" spans="1:8" ht="14.25" x14ac:dyDescent="0.2">
      <c r="A22" s="32">
        <v>21</v>
      </c>
      <c r="B22" s="33">
        <v>35</v>
      </c>
      <c r="C22" s="32">
        <v>30242.92</v>
      </c>
      <c r="D22" s="32">
        <v>647686.84383008804</v>
      </c>
      <c r="E22" s="32">
        <v>623842.044827434</v>
      </c>
      <c r="F22" s="32">
        <v>23844.799002654901</v>
      </c>
      <c r="G22" s="32">
        <v>623842.044827434</v>
      </c>
      <c r="H22" s="32">
        <v>3.6815320906703801E-2</v>
      </c>
    </row>
    <row r="23" spans="1:8" ht="14.25" x14ac:dyDescent="0.2">
      <c r="A23" s="32">
        <v>22</v>
      </c>
      <c r="B23" s="33">
        <v>36</v>
      </c>
      <c r="C23" s="32">
        <v>153649.79999999999</v>
      </c>
      <c r="D23" s="32">
        <v>726537.21043362794</v>
      </c>
      <c r="E23" s="32">
        <v>620474.53258499701</v>
      </c>
      <c r="F23" s="32">
        <v>106062.67784863101</v>
      </c>
      <c r="G23" s="32">
        <v>620474.53258499701</v>
      </c>
      <c r="H23" s="32">
        <v>0.145983820684598</v>
      </c>
    </row>
    <row r="24" spans="1:8" ht="14.25" x14ac:dyDescent="0.2">
      <c r="A24" s="32">
        <v>23</v>
      </c>
      <c r="B24" s="33">
        <v>37</v>
      </c>
      <c r="C24" s="32">
        <v>115176.83100000001</v>
      </c>
      <c r="D24" s="32">
        <v>1131514.14071678</v>
      </c>
      <c r="E24" s="32">
        <v>1000413.74967347</v>
      </c>
      <c r="F24" s="32">
        <v>131100.39104331899</v>
      </c>
      <c r="G24" s="32">
        <v>1000413.74967347</v>
      </c>
      <c r="H24" s="32">
        <v>0.115862795104151</v>
      </c>
    </row>
    <row r="25" spans="1:8" ht="14.25" x14ac:dyDescent="0.2">
      <c r="A25" s="32">
        <v>24</v>
      </c>
      <c r="B25" s="33">
        <v>38</v>
      </c>
      <c r="C25" s="32">
        <v>137183.101</v>
      </c>
      <c r="D25" s="32">
        <v>636320.31386371702</v>
      </c>
      <c r="E25" s="32">
        <v>608001.35762743396</v>
      </c>
      <c r="F25" s="32">
        <v>28318.9562362832</v>
      </c>
      <c r="G25" s="32">
        <v>608001.35762743396</v>
      </c>
      <c r="H25" s="32">
        <v>4.4504246712369397E-2</v>
      </c>
    </row>
    <row r="26" spans="1:8" ht="14.25" x14ac:dyDescent="0.2">
      <c r="A26" s="32">
        <v>25</v>
      </c>
      <c r="B26" s="33">
        <v>39</v>
      </c>
      <c r="C26" s="32">
        <v>75334.691000000006</v>
      </c>
      <c r="D26" s="32">
        <v>113531.476044233</v>
      </c>
      <c r="E26" s="32">
        <v>78492.614809581297</v>
      </c>
      <c r="F26" s="32">
        <v>35038.861234651296</v>
      </c>
      <c r="G26" s="32">
        <v>78492.614809581297</v>
      </c>
      <c r="H26" s="32">
        <v>0.30862684477915098</v>
      </c>
    </row>
    <row r="27" spans="1:8" ht="14.25" x14ac:dyDescent="0.2">
      <c r="A27" s="32">
        <v>26</v>
      </c>
      <c r="B27" s="33">
        <v>42</v>
      </c>
      <c r="C27" s="32">
        <v>6532.3810000000003</v>
      </c>
      <c r="D27" s="32">
        <v>95037.071800000005</v>
      </c>
      <c r="E27" s="32">
        <v>86105.202499999999</v>
      </c>
      <c r="F27" s="32">
        <v>8931.8693000000003</v>
      </c>
      <c r="G27" s="32">
        <v>86105.202499999999</v>
      </c>
      <c r="H27" s="32">
        <v>9.3983001904736699E-2</v>
      </c>
    </row>
    <row r="28" spans="1:8" ht="14.25" x14ac:dyDescent="0.2">
      <c r="A28" s="32">
        <v>27</v>
      </c>
      <c r="B28" s="33">
        <v>75</v>
      </c>
      <c r="C28" s="32">
        <v>242</v>
      </c>
      <c r="D28" s="32">
        <v>145264.95726495699</v>
      </c>
      <c r="E28" s="32">
        <v>138867.26068376101</v>
      </c>
      <c r="F28" s="32">
        <v>6397.6965811965802</v>
      </c>
      <c r="G28" s="32">
        <v>138867.26068376101</v>
      </c>
      <c r="H28" s="32">
        <v>4.4041568604377503E-2</v>
      </c>
    </row>
    <row r="29" spans="1:8" ht="14.25" x14ac:dyDescent="0.2">
      <c r="A29" s="32">
        <v>28</v>
      </c>
      <c r="B29" s="33">
        <v>76</v>
      </c>
      <c r="C29" s="32">
        <v>1844</v>
      </c>
      <c r="D29" s="32">
        <v>321090.60282820498</v>
      </c>
      <c r="E29" s="32">
        <v>296766.43956068403</v>
      </c>
      <c r="F29" s="32">
        <v>24324.163267521399</v>
      </c>
      <c r="G29" s="32">
        <v>296766.43956068403</v>
      </c>
      <c r="H29" s="32">
        <v>7.5754827619591403E-2</v>
      </c>
    </row>
    <row r="30" spans="1:8" ht="14.25" x14ac:dyDescent="0.2">
      <c r="A30" s="32">
        <v>29</v>
      </c>
      <c r="B30" s="33">
        <v>99</v>
      </c>
      <c r="C30" s="32">
        <v>18</v>
      </c>
      <c r="D30" s="32">
        <v>5462.3023977006296</v>
      </c>
      <c r="E30" s="32">
        <v>4645.267453294</v>
      </c>
      <c r="F30" s="32">
        <v>817.03494440662598</v>
      </c>
      <c r="G30" s="32">
        <v>4645.267453294</v>
      </c>
      <c r="H30" s="32">
        <v>0.14957702538595399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4</v>
      </c>
      <c r="D32" s="38">
        <v>18707.7</v>
      </c>
      <c r="E32" s="38">
        <v>18504.259999999998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54</v>
      </c>
      <c r="D33" s="38">
        <v>177334.49</v>
      </c>
      <c r="E33" s="38">
        <v>178828.46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13</v>
      </c>
      <c r="D34" s="38">
        <v>20831.91</v>
      </c>
      <c r="E34" s="38">
        <v>19223.98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84</v>
      </c>
      <c r="D35" s="38">
        <v>170773.28</v>
      </c>
      <c r="E35" s="38">
        <v>166833.98000000001</v>
      </c>
      <c r="F35" s="32"/>
      <c r="G35" s="32"/>
      <c r="H35" s="32"/>
    </row>
    <row r="36" spans="1:8" ht="14.25" x14ac:dyDescent="0.2">
      <c r="A36" s="32"/>
      <c r="B36" s="37">
        <v>77</v>
      </c>
      <c r="C36" s="38">
        <v>55</v>
      </c>
      <c r="D36" s="38">
        <v>96680.34</v>
      </c>
      <c r="E36" s="38">
        <v>95217.97</v>
      </c>
      <c r="F36" s="32"/>
      <c r="G36" s="32"/>
      <c r="H36" s="32"/>
    </row>
    <row r="37" spans="1:8" ht="14.25" x14ac:dyDescent="0.2">
      <c r="A37" s="32"/>
      <c r="B37" s="37">
        <v>78</v>
      </c>
      <c r="C37" s="38">
        <v>23</v>
      </c>
      <c r="D37" s="38">
        <v>24982.57</v>
      </c>
      <c r="E37" s="38">
        <v>21925.54</v>
      </c>
      <c r="F37" s="32"/>
      <c r="G37" s="32"/>
      <c r="H37" s="32"/>
    </row>
    <row r="38" spans="1:8" ht="14.25" x14ac:dyDescent="0.2">
      <c r="A38" s="32"/>
      <c r="B38" s="37"/>
      <c r="C38" s="38"/>
      <c r="D38" s="38"/>
      <c r="E38" s="38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2015-04-08T00:33:26Z</dcterms:modified>
</cp:coreProperties>
</file>