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<sst xmlns="http://schemas.openxmlformats.org/spreadsheetml/2006/main" count="117" uniqueCount="75">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</sst>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56" fillId="0" borderId="0" xfId="110"/>
    <xf numFmtId="0" fontId="57" fillId="0" borderId="0" xfId="110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SUM(E4:E40)</f>
        <v>16309719.037600001</v>
      </c>
      <c r="F3" s="25">
        <f>RA!I7</f>
        <v>1469918.4509000001</v>
      </c>
      <c r="G3" s="16">
        <f>SUM(G4:G40)</f>
        <v>14839800.586700002</v>
      </c>
      <c r="H3" s="27">
        <f>RA!J7</f>
        <v>9.0125307953576002</v>
      </c>
      <c r="I3" s="20">
        <f>SUM(I4:I40)</f>
        <v>16309724.453846518</v>
      </c>
      <c r="J3" s="21">
        <f>SUM(J4:J40)</f>
        <v>14839800.683529358</v>
      </c>
      <c r="K3" s="22">
        <f>E3-I3</f>
        <v>-5.4162465166300535</v>
      </c>
      <c r="L3" s="22">
        <f>G3-J3</f>
        <v>-9.6829356625676155E-2</v>
      </c>
    </row>
    <row r="4" spans="1:13" x14ac:dyDescent="0.15">
      <c r="A4" s="40">
        <f>RA!A8</f>
        <v>42293</v>
      </c>
      <c r="B4" s="12">
        <v>12</v>
      </c>
      <c r="C4" s="38" t="s">
        <v>6</v>
      </c>
      <c r="D4" s="38"/>
      <c r="E4" s="15">
        <f>VLOOKUP(C4,RA!B8:D36,3,0)</f>
        <v>502529.43849999999</v>
      </c>
      <c r="F4" s="25">
        <f>VLOOKUP(C4,RA!B8:I39,8,0)</f>
        <v>125353.9972</v>
      </c>
      <c r="G4" s="16">
        <f t="shared" ref="G4:G40" si="0">E4-F4</f>
        <v>377175.44130000001</v>
      </c>
      <c r="H4" s="27">
        <f>RA!J8</f>
        <v>24.944607737641999</v>
      </c>
      <c r="I4" s="20">
        <f>VLOOKUP(B4,RMS!B:D,3,FALSE)</f>
        <v>502530.171162393</v>
      </c>
      <c r="J4" s="21">
        <f>VLOOKUP(B4,RMS!B:E,4,FALSE)</f>
        <v>377175.45312478603</v>
      </c>
      <c r="K4" s="22">
        <f t="shared" ref="K4:K40" si="1">E4-I4</f>
        <v>-0.73266239301301539</v>
      </c>
      <c r="L4" s="22">
        <f t="shared" ref="L4:L40" si="2">G4-J4</f>
        <v>-1.182478602277115E-2</v>
      </c>
    </row>
    <row r="5" spans="1:13" x14ac:dyDescent="0.15">
      <c r="A5" s="40"/>
      <c r="B5" s="12">
        <v>13</v>
      </c>
      <c r="C5" s="38" t="s">
        <v>7</v>
      </c>
      <c r="D5" s="38"/>
      <c r="E5" s="15">
        <f>VLOOKUP(C5,RA!B8:D37,3,0)</f>
        <v>75999.7359</v>
      </c>
      <c r="F5" s="25">
        <f>VLOOKUP(C5,RA!B9:I40,8,0)</f>
        <v>16751.073899999999</v>
      </c>
      <c r="G5" s="16">
        <f t="shared" si="0"/>
        <v>59248.661999999997</v>
      </c>
      <c r="H5" s="27">
        <f>RA!J9</f>
        <v>22.040963302873799</v>
      </c>
      <c r="I5" s="20">
        <f>VLOOKUP(B5,RMS!B:D,3,FALSE)</f>
        <v>75999.780958634001</v>
      </c>
      <c r="J5" s="21">
        <f>VLOOKUP(B5,RMS!B:E,4,FALSE)</f>
        <v>59248.649924710699</v>
      </c>
      <c r="K5" s="22">
        <f t="shared" si="1"/>
        <v>-4.5058634001179598E-2</v>
      </c>
      <c r="L5" s="22">
        <f t="shared" si="2"/>
        <v>1.2075289298081771E-2</v>
      </c>
      <c r="M5" s="32"/>
    </row>
    <row r="6" spans="1:13" x14ac:dyDescent="0.15">
      <c r="A6" s="40"/>
      <c r="B6" s="12">
        <v>14</v>
      </c>
      <c r="C6" s="38" t="s">
        <v>8</v>
      </c>
      <c r="D6" s="38"/>
      <c r="E6" s="15">
        <f>VLOOKUP(C6,RA!B10:D38,3,0)</f>
        <v>118798.76119999999</v>
      </c>
      <c r="F6" s="25">
        <f>VLOOKUP(C6,RA!B10:I41,8,0)</f>
        <v>31388.0524</v>
      </c>
      <c r="G6" s="16">
        <f t="shared" si="0"/>
        <v>87410.708799999993</v>
      </c>
      <c r="H6" s="27">
        <f>RA!J10</f>
        <v>26.421195038522001</v>
      </c>
      <c r="I6" s="20">
        <f>VLOOKUP(B6,RMS!B:D,3,FALSE)</f>
        <v>118800.88751015801</v>
      </c>
      <c r="J6" s="21">
        <f>VLOOKUP(B6,RMS!B:E,4,FALSE)</f>
        <v>87410.708952227593</v>
      </c>
      <c r="K6" s="22">
        <f>E6-I6</f>
        <v>-2.1263101580116199</v>
      </c>
      <c r="L6" s="22">
        <f t="shared" si="2"/>
        <v>-1.5222759975586087E-4</v>
      </c>
      <c r="M6" s="32"/>
    </row>
    <row r="7" spans="1:13" x14ac:dyDescent="0.15">
      <c r="A7" s="40"/>
      <c r="B7" s="12">
        <v>15</v>
      </c>
      <c r="C7" s="38" t="s">
        <v>9</v>
      </c>
      <c r="D7" s="38"/>
      <c r="E7" s="15">
        <f>VLOOKUP(C7,RA!B10:D39,3,0)</f>
        <v>36235.006300000001</v>
      </c>
      <c r="F7" s="25">
        <f>VLOOKUP(C7,RA!B11:I42,8,0)</f>
        <v>7931.1980000000003</v>
      </c>
      <c r="G7" s="16">
        <f t="shared" si="0"/>
        <v>28303.808300000001</v>
      </c>
      <c r="H7" s="27">
        <f>RA!J11</f>
        <v>21.888220287131599</v>
      </c>
      <c r="I7" s="20">
        <f>VLOOKUP(B7,RMS!B:D,3,FALSE)</f>
        <v>36235.0386615385</v>
      </c>
      <c r="J7" s="21">
        <f>VLOOKUP(B7,RMS!B:E,4,FALSE)</f>
        <v>28303.808112820501</v>
      </c>
      <c r="K7" s="22">
        <f t="shared" si="1"/>
        <v>-3.2361538498662412E-2</v>
      </c>
      <c r="L7" s="22">
        <f t="shared" si="2"/>
        <v>1.8717949933488853E-4</v>
      </c>
      <c r="M7" s="32"/>
    </row>
    <row r="8" spans="1:13" x14ac:dyDescent="0.15">
      <c r="A8" s="40"/>
      <c r="B8" s="12">
        <v>16</v>
      </c>
      <c r="C8" s="38" t="s">
        <v>10</v>
      </c>
      <c r="D8" s="38"/>
      <c r="E8" s="15">
        <f>VLOOKUP(C8,RA!B12:D39,3,0)</f>
        <v>147354.00589999999</v>
      </c>
      <c r="F8" s="25">
        <f>VLOOKUP(C8,RA!B12:I43,8,0)</f>
        <v>22424.250100000001</v>
      </c>
      <c r="G8" s="16">
        <f t="shared" si="0"/>
        <v>124929.75579999998</v>
      </c>
      <c r="H8" s="27">
        <f>RA!J12</f>
        <v>15.2179440002588</v>
      </c>
      <c r="I8" s="20">
        <f>VLOOKUP(B8,RMS!B:D,3,FALSE)</f>
        <v>147354.023111966</v>
      </c>
      <c r="J8" s="21">
        <f>VLOOKUP(B8,RMS!B:E,4,FALSE)</f>
        <v>124929.75596068399</v>
      </c>
      <c r="K8" s="22">
        <f t="shared" si="1"/>
        <v>-1.7211966012837365E-2</v>
      </c>
      <c r="L8" s="22">
        <f t="shared" si="2"/>
        <v>-1.6068400873336941E-4</v>
      </c>
      <c r="M8" s="32"/>
    </row>
    <row r="9" spans="1:13" x14ac:dyDescent="0.15">
      <c r="A9" s="40"/>
      <c r="B9" s="12">
        <v>17</v>
      </c>
      <c r="C9" s="38" t="s">
        <v>11</v>
      </c>
      <c r="D9" s="38"/>
      <c r="E9" s="15">
        <f>VLOOKUP(C9,RA!B12:D40,3,0)</f>
        <v>211443.2751</v>
      </c>
      <c r="F9" s="25">
        <f>VLOOKUP(C9,RA!B13:I44,8,0)</f>
        <v>58687.927000000003</v>
      </c>
      <c r="G9" s="16">
        <f t="shared" si="0"/>
        <v>152755.3481</v>
      </c>
      <c r="H9" s="27">
        <f>RA!J13</f>
        <v>27.755873045498401</v>
      </c>
      <c r="I9" s="20">
        <f>VLOOKUP(B9,RMS!B:D,3,FALSE)</f>
        <v>211443.48212564099</v>
      </c>
      <c r="J9" s="21">
        <f>VLOOKUP(B9,RMS!B:E,4,FALSE)</f>
        <v>152755.34601111099</v>
      </c>
      <c r="K9" s="22">
        <f t="shared" si="1"/>
        <v>-0.20702564099337906</v>
      </c>
      <c r="L9" s="22">
        <f t="shared" si="2"/>
        <v>2.0888890139758587E-3</v>
      </c>
      <c r="M9" s="32"/>
    </row>
    <row r="10" spans="1:13" x14ac:dyDescent="0.15">
      <c r="A10" s="40"/>
      <c r="B10" s="12">
        <v>18</v>
      </c>
      <c r="C10" s="38" t="s">
        <v>12</v>
      </c>
      <c r="D10" s="38"/>
      <c r="E10" s="15">
        <f>VLOOKUP(C10,RA!B14:D41,3,0)</f>
        <v>106511.7635</v>
      </c>
      <c r="F10" s="25">
        <f>VLOOKUP(C10,RA!B14:I45,8,0)</f>
        <v>21277.947800000002</v>
      </c>
      <c r="G10" s="16">
        <f t="shared" si="0"/>
        <v>85233.815700000006</v>
      </c>
      <c r="H10" s="27">
        <f>RA!J14</f>
        <v>19.977087131788998</v>
      </c>
      <c r="I10" s="20">
        <f>VLOOKUP(B10,RMS!B:D,3,FALSE)</f>
        <v>106511.783183761</v>
      </c>
      <c r="J10" s="21">
        <f>VLOOKUP(B10,RMS!B:E,4,FALSE)</f>
        <v>85233.815488034204</v>
      </c>
      <c r="K10" s="22">
        <f t="shared" si="1"/>
        <v>-1.9683760998304933E-2</v>
      </c>
      <c r="L10" s="22">
        <f t="shared" si="2"/>
        <v>2.1196580200921744E-4</v>
      </c>
      <c r="M10" s="32"/>
    </row>
    <row r="11" spans="1:13" x14ac:dyDescent="0.15">
      <c r="A11" s="40"/>
      <c r="B11" s="12">
        <v>19</v>
      </c>
      <c r="C11" s="38" t="s">
        <v>13</v>
      </c>
      <c r="D11" s="38"/>
      <c r="E11" s="15">
        <f>VLOOKUP(C11,RA!B14:D42,3,0)</f>
        <v>61324.122199999998</v>
      </c>
      <c r="F11" s="25">
        <f>VLOOKUP(C11,RA!B15:I46,8,0)</f>
        <v>11190.999299999999</v>
      </c>
      <c r="G11" s="16">
        <f t="shared" si="0"/>
        <v>50133.122900000002</v>
      </c>
      <c r="H11" s="27">
        <f>RA!J15</f>
        <v>18.248935163722599</v>
      </c>
      <c r="I11" s="20">
        <f>VLOOKUP(B11,RMS!B:D,3,FALSE)</f>
        <v>61324.181231623901</v>
      </c>
      <c r="J11" s="21">
        <f>VLOOKUP(B11,RMS!B:E,4,FALSE)</f>
        <v>50133.123294017103</v>
      </c>
      <c r="K11" s="22">
        <f t="shared" si="1"/>
        <v>-5.9031623903138097E-2</v>
      </c>
      <c r="L11" s="22">
        <f t="shared" si="2"/>
        <v>-3.9401710091624409E-4</v>
      </c>
      <c r="M11" s="32"/>
    </row>
    <row r="12" spans="1:13" x14ac:dyDescent="0.15">
      <c r="A12" s="40"/>
      <c r="B12" s="12">
        <v>21</v>
      </c>
      <c r="C12" s="38" t="s">
        <v>14</v>
      </c>
      <c r="D12" s="38"/>
      <c r="E12" s="15">
        <f>VLOOKUP(C12,RA!B16:D43,3,0)</f>
        <v>773970.36589999998</v>
      </c>
      <c r="F12" s="25">
        <f>VLOOKUP(C12,RA!B16:I47,8,0)</f>
        <v>12797.7261</v>
      </c>
      <c r="G12" s="16">
        <f t="shared" si="0"/>
        <v>761172.6398</v>
      </c>
      <c r="H12" s="27">
        <f>RA!J16</f>
        <v>1.6535162925932401</v>
      </c>
      <c r="I12" s="20">
        <f>VLOOKUP(B12,RMS!B:D,3,FALSE)</f>
        <v>773969.93723418796</v>
      </c>
      <c r="J12" s="21">
        <f>VLOOKUP(B12,RMS!B:E,4,FALSE)</f>
        <v>761172.63998205098</v>
      </c>
      <c r="K12" s="22">
        <f t="shared" si="1"/>
        <v>0.42866581201087683</v>
      </c>
      <c r="L12" s="22">
        <f t="shared" si="2"/>
        <v>-1.8205097876489162E-4</v>
      </c>
      <c r="M12" s="32"/>
    </row>
    <row r="13" spans="1:13" x14ac:dyDescent="0.15">
      <c r="A13" s="40"/>
      <c r="B13" s="12">
        <v>22</v>
      </c>
      <c r="C13" s="38" t="s">
        <v>15</v>
      </c>
      <c r="D13" s="38"/>
      <c r="E13" s="15">
        <f>VLOOKUP(C13,RA!B16:D44,3,0)</f>
        <v>488924.02350000001</v>
      </c>
      <c r="F13" s="25">
        <f>VLOOKUP(C13,RA!B17:I48,8,0)</f>
        <v>29479.341</v>
      </c>
      <c r="G13" s="16">
        <f t="shared" si="0"/>
        <v>459444.6825</v>
      </c>
      <c r="H13" s="27">
        <f>RA!J17</f>
        <v>6.0294318918857597</v>
      </c>
      <c r="I13" s="20">
        <f>VLOOKUP(B13,RMS!B:D,3,FALSE)</f>
        <v>488923.968611966</v>
      </c>
      <c r="J13" s="21">
        <f>VLOOKUP(B13,RMS!B:E,4,FALSE)</f>
        <v>459444.68233333301</v>
      </c>
      <c r="K13" s="22">
        <f t="shared" si="1"/>
        <v>5.488803400658071E-2</v>
      </c>
      <c r="L13" s="22">
        <f t="shared" si="2"/>
        <v>1.6666698502376676E-4</v>
      </c>
      <c r="M13" s="32"/>
    </row>
    <row r="14" spans="1:13" x14ac:dyDescent="0.15">
      <c r="A14" s="40"/>
      <c r="B14" s="12">
        <v>23</v>
      </c>
      <c r="C14" s="38" t="s">
        <v>16</v>
      </c>
      <c r="D14" s="38"/>
      <c r="E14" s="15">
        <f>VLOOKUP(C14,RA!B18:D45,3,0)</f>
        <v>1414746.3393000001</v>
      </c>
      <c r="F14" s="25">
        <f>VLOOKUP(C14,RA!B18:I49,8,0)</f>
        <v>205975.60990000001</v>
      </c>
      <c r="G14" s="16">
        <f t="shared" si="0"/>
        <v>1208770.7294000001</v>
      </c>
      <c r="H14" s="27">
        <f>RA!J18</f>
        <v>14.5591901656317</v>
      </c>
      <c r="I14" s="20">
        <f>VLOOKUP(B14,RMS!B:D,3,FALSE)</f>
        <v>1414746.3129914501</v>
      </c>
      <c r="J14" s="21">
        <f>VLOOKUP(B14,RMS!B:E,4,FALSE)</f>
        <v>1208770.72266496</v>
      </c>
      <c r="K14" s="22">
        <f t="shared" si="1"/>
        <v>2.6308550033718348E-2</v>
      </c>
      <c r="L14" s="22">
        <f t="shared" si="2"/>
        <v>6.7350401077419519E-3</v>
      </c>
      <c r="M14" s="32"/>
    </row>
    <row r="15" spans="1:13" x14ac:dyDescent="0.15">
      <c r="A15" s="40"/>
      <c r="B15" s="12">
        <v>24</v>
      </c>
      <c r="C15" s="38" t="s">
        <v>17</v>
      </c>
      <c r="D15" s="38"/>
      <c r="E15" s="15">
        <f>VLOOKUP(C15,RA!B18:D46,3,0)</f>
        <v>477910.7401</v>
      </c>
      <c r="F15" s="25">
        <f>VLOOKUP(C15,RA!B19:I50,8,0)</f>
        <v>45546.847199999997</v>
      </c>
      <c r="G15" s="16">
        <f t="shared" si="0"/>
        <v>432363.89289999998</v>
      </c>
      <c r="H15" s="27">
        <f>RA!J19</f>
        <v>9.5304087935897002</v>
      </c>
      <c r="I15" s="20">
        <f>VLOOKUP(B15,RMS!B:D,3,FALSE)</f>
        <v>477910.77794786298</v>
      </c>
      <c r="J15" s="21">
        <f>VLOOKUP(B15,RMS!B:E,4,FALSE)</f>
        <v>432363.894773504</v>
      </c>
      <c r="K15" s="22">
        <f t="shared" si="1"/>
        <v>-3.7847862986382097E-2</v>
      </c>
      <c r="L15" s="22">
        <f t="shared" si="2"/>
        <v>-1.873504021205008E-3</v>
      </c>
      <c r="M15" s="32"/>
    </row>
    <row r="16" spans="1:13" x14ac:dyDescent="0.15">
      <c r="A16" s="40"/>
      <c r="B16" s="12">
        <v>25</v>
      </c>
      <c r="C16" s="38" t="s">
        <v>18</v>
      </c>
      <c r="D16" s="38"/>
      <c r="E16" s="15">
        <f>VLOOKUP(C16,RA!B20:D47,3,0)</f>
        <v>1143352.7822</v>
      </c>
      <c r="F16" s="25">
        <f>VLOOKUP(C16,RA!B20:I51,8,0)</f>
        <v>69289.550700000007</v>
      </c>
      <c r="G16" s="16">
        <f t="shared" si="0"/>
        <v>1074063.2315</v>
      </c>
      <c r="H16" s="27">
        <f>RA!J20</f>
        <v>6.0602074686585699</v>
      </c>
      <c r="I16" s="20">
        <f>VLOOKUP(B16,RMS!B:D,3,FALSE)</f>
        <v>1143352.7708000001</v>
      </c>
      <c r="J16" s="21">
        <f>VLOOKUP(B16,RMS!B:E,4,FALSE)</f>
        <v>1074063.2315</v>
      </c>
      <c r="K16" s="22">
        <f t="shared" si="1"/>
        <v>1.1399999959394336E-2</v>
      </c>
      <c r="L16" s="22">
        <f t="shared" si="2"/>
        <v>0</v>
      </c>
      <c r="M16" s="32"/>
    </row>
    <row r="17" spans="1:13" x14ac:dyDescent="0.15">
      <c r="A17" s="40"/>
      <c r="B17" s="12">
        <v>26</v>
      </c>
      <c r="C17" s="38" t="s">
        <v>19</v>
      </c>
      <c r="D17" s="38"/>
      <c r="E17" s="15">
        <f>VLOOKUP(C17,RA!B20:D48,3,0)</f>
        <v>317841.20929999999</v>
      </c>
      <c r="F17" s="25">
        <f>VLOOKUP(C17,RA!B21:I52,8,0)</f>
        <v>36440.731299999999</v>
      </c>
      <c r="G17" s="16">
        <f t="shared" si="0"/>
        <v>281400.478</v>
      </c>
      <c r="H17" s="27">
        <f>RA!J21</f>
        <v>11.465074456599099</v>
      </c>
      <c r="I17" s="20">
        <f>VLOOKUP(B17,RMS!B:D,3,FALSE)</f>
        <v>317840.79218938103</v>
      </c>
      <c r="J17" s="21">
        <f>VLOOKUP(B17,RMS!B:E,4,FALSE)</f>
        <v>281400.47799203498</v>
      </c>
      <c r="K17" s="22">
        <f t="shared" si="1"/>
        <v>0.41711061896057799</v>
      </c>
      <c r="L17" s="22">
        <f t="shared" si="2"/>
        <v>7.9650199040770531E-6</v>
      </c>
      <c r="M17" s="32"/>
    </row>
    <row r="18" spans="1:13" x14ac:dyDescent="0.15">
      <c r="A18" s="40"/>
      <c r="B18" s="12">
        <v>27</v>
      </c>
      <c r="C18" s="38" t="s">
        <v>20</v>
      </c>
      <c r="D18" s="38"/>
      <c r="E18" s="15">
        <f>VLOOKUP(C18,RA!B22:D49,3,0)</f>
        <v>1152421.3347</v>
      </c>
      <c r="F18" s="25">
        <f>VLOOKUP(C18,RA!B22:I53,8,0)</f>
        <v>144606.12469999999</v>
      </c>
      <c r="G18" s="16">
        <f t="shared" si="0"/>
        <v>1007815.21</v>
      </c>
      <c r="H18" s="27">
        <f>RA!J22</f>
        <v>12.5480256522363</v>
      </c>
      <c r="I18" s="20">
        <f>VLOOKUP(B18,RMS!B:D,3,FALSE)</f>
        <v>1152422.9252333301</v>
      </c>
      <c r="J18" s="21">
        <f>VLOOKUP(B18,RMS!B:E,4,FALSE)</f>
        <v>1007815.2108999999</v>
      </c>
      <c r="K18" s="22">
        <f t="shared" si="1"/>
        <v>-1.5905333301052451</v>
      </c>
      <c r="L18" s="22">
        <f t="shared" si="2"/>
        <v>-8.9999998454004526E-4</v>
      </c>
      <c r="M18" s="32"/>
    </row>
    <row r="19" spans="1:13" x14ac:dyDescent="0.15">
      <c r="A19" s="40"/>
      <c r="B19" s="12">
        <v>29</v>
      </c>
      <c r="C19" s="38" t="s">
        <v>21</v>
      </c>
      <c r="D19" s="38"/>
      <c r="E19" s="15">
        <f>VLOOKUP(C19,RA!B22:D50,3,0)</f>
        <v>2603979.1249000002</v>
      </c>
      <c r="F19" s="25">
        <f>VLOOKUP(C19,RA!B23:I54,8,0)</f>
        <v>295152.57290000003</v>
      </c>
      <c r="G19" s="16">
        <f t="shared" si="0"/>
        <v>2308826.5520000001</v>
      </c>
      <c r="H19" s="27">
        <f>RA!J23</f>
        <v>11.334675077755699</v>
      </c>
      <c r="I19" s="20">
        <f>VLOOKUP(B19,RMS!B:D,3,FALSE)</f>
        <v>2603981.1958299102</v>
      </c>
      <c r="J19" s="21">
        <f>VLOOKUP(B19,RMS!B:E,4,FALSE)</f>
        <v>2308826.5806777799</v>
      </c>
      <c r="K19" s="22">
        <f t="shared" si="1"/>
        <v>-2.070929910056293</v>
      </c>
      <c r="L19" s="22">
        <f t="shared" si="2"/>
        <v>-2.8677779715508223E-2</v>
      </c>
      <c r="M19" s="32"/>
    </row>
    <row r="20" spans="1:13" x14ac:dyDescent="0.15">
      <c r="A20" s="40"/>
      <c r="B20" s="12">
        <v>31</v>
      </c>
      <c r="C20" s="38" t="s">
        <v>22</v>
      </c>
      <c r="D20" s="38"/>
      <c r="E20" s="15">
        <f>VLOOKUP(C20,RA!B24:D51,3,0)</f>
        <v>248429.42879999999</v>
      </c>
      <c r="F20" s="25">
        <f>VLOOKUP(C20,RA!B24:I55,8,0)</f>
        <v>38267.740599999997</v>
      </c>
      <c r="G20" s="16">
        <f t="shared" si="0"/>
        <v>210161.6882</v>
      </c>
      <c r="H20" s="27">
        <f>RA!J24</f>
        <v>15.403867724064099</v>
      </c>
      <c r="I20" s="20">
        <f>VLOOKUP(B20,RMS!B:D,3,FALSE)</f>
        <v>248429.456262083</v>
      </c>
      <c r="J20" s="21">
        <f>VLOOKUP(B20,RMS!B:E,4,FALSE)</f>
        <v>210161.682684489</v>
      </c>
      <c r="K20" s="22">
        <f t="shared" si="1"/>
        <v>-2.7462083002319559E-2</v>
      </c>
      <c r="L20" s="22">
        <f t="shared" si="2"/>
        <v>5.5155110021587461E-3</v>
      </c>
      <c r="M20" s="32"/>
    </row>
    <row r="21" spans="1:13" x14ac:dyDescent="0.15">
      <c r="A21" s="40"/>
      <c r="B21" s="12">
        <v>32</v>
      </c>
      <c r="C21" s="38" t="s">
        <v>23</v>
      </c>
      <c r="D21" s="38"/>
      <c r="E21" s="15">
        <f>VLOOKUP(C21,RA!B24:D52,3,0)</f>
        <v>322617.03200000001</v>
      </c>
      <c r="F21" s="25">
        <f>VLOOKUP(C21,RA!B25:I56,8,0)</f>
        <v>16885.159800000001</v>
      </c>
      <c r="G21" s="16">
        <f t="shared" si="0"/>
        <v>305731.87219999998</v>
      </c>
      <c r="H21" s="27">
        <f>RA!J25</f>
        <v>5.2338091685128401</v>
      </c>
      <c r="I21" s="20">
        <f>VLOOKUP(B21,RMS!B:D,3,FALSE)</f>
        <v>322617.03836427699</v>
      </c>
      <c r="J21" s="21">
        <f>VLOOKUP(B21,RMS!B:E,4,FALSE)</f>
        <v>305731.87339076801</v>
      </c>
      <c r="K21" s="22">
        <f t="shared" si="1"/>
        <v>-6.3642769819125533E-3</v>
      </c>
      <c r="L21" s="22">
        <f t="shared" si="2"/>
        <v>-1.1907680309377611E-3</v>
      </c>
      <c r="M21" s="32"/>
    </row>
    <row r="22" spans="1:13" x14ac:dyDescent="0.15">
      <c r="A22" s="40"/>
      <c r="B22" s="12">
        <v>33</v>
      </c>
      <c r="C22" s="38" t="s">
        <v>24</v>
      </c>
      <c r="D22" s="38"/>
      <c r="E22" s="15">
        <f>VLOOKUP(C22,RA!B26:D53,3,0)</f>
        <v>609149.054</v>
      </c>
      <c r="F22" s="25">
        <f>VLOOKUP(C22,RA!B26:I57,8,0)</f>
        <v>36339.996899999998</v>
      </c>
      <c r="G22" s="16">
        <f t="shared" si="0"/>
        <v>572809.05709999998</v>
      </c>
      <c r="H22" s="27">
        <f>RA!J26</f>
        <v>5.9656986514830903</v>
      </c>
      <c r="I22" s="20">
        <f>VLOOKUP(B22,RMS!B:D,3,FALSE)</f>
        <v>609148.674236994</v>
      </c>
      <c r="J22" s="21">
        <f>VLOOKUP(B22,RMS!B:E,4,FALSE)</f>
        <v>572809.03582314996</v>
      </c>
      <c r="K22" s="22">
        <f t="shared" si="1"/>
        <v>0.37976300599984825</v>
      </c>
      <c r="L22" s="22">
        <f t="shared" si="2"/>
        <v>2.1276850020512938E-2</v>
      </c>
      <c r="M22" s="32"/>
    </row>
    <row r="23" spans="1:13" x14ac:dyDescent="0.15">
      <c r="A23" s="40"/>
      <c r="B23" s="12">
        <v>34</v>
      </c>
      <c r="C23" s="38" t="s">
        <v>25</v>
      </c>
      <c r="D23" s="38"/>
      <c r="E23" s="15">
        <f>VLOOKUP(C23,RA!B26:D54,3,0)</f>
        <v>198359.66630000001</v>
      </c>
      <c r="F23" s="25">
        <f>VLOOKUP(C23,RA!B27:I58,8,0)</f>
        <v>48962.203699999998</v>
      </c>
      <c r="G23" s="16">
        <f t="shared" si="0"/>
        <v>149397.46260000003</v>
      </c>
      <c r="H23" s="27">
        <f>RA!J27</f>
        <v>24.683548129159199</v>
      </c>
      <c r="I23" s="20">
        <f>VLOOKUP(B23,RMS!B:D,3,FALSE)</f>
        <v>198359.54716379999</v>
      </c>
      <c r="J23" s="21">
        <f>VLOOKUP(B23,RMS!B:E,4,FALSE)</f>
        <v>149397.46957631299</v>
      </c>
      <c r="K23" s="22">
        <f t="shared" si="1"/>
        <v>0.11913620002451353</v>
      </c>
      <c r="L23" s="22">
        <f t="shared" si="2"/>
        <v>-6.9763129577040672E-3</v>
      </c>
      <c r="M23" s="32"/>
    </row>
    <row r="24" spans="1:13" x14ac:dyDescent="0.15">
      <c r="A24" s="40"/>
      <c r="B24" s="12">
        <v>35</v>
      </c>
      <c r="C24" s="38" t="s">
        <v>26</v>
      </c>
      <c r="D24" s="38"/>
      <c r="E24" s="15">
        <f>VLOOKUP(C24,RA!B28:D55,3,0)</f>
        <v>1230706.8313</v>
      </c>
      <c r="F24" s="25">
        <f>VLOOKUP(C24,RA!B28:I59,8,0)</f>
        <v>-12056.8789</v>
      </c>
      <c r="G24" s="16">
        <f t="shared" si="0"/>
        <v>1242763.7101999999</v>
      </c>
      <c r="H24" s="27">
        <f>RA!J28</f>
        <v>-0.97967107952624899</v>
      </c>
      <c r="I24" s="20">
        <f>VLOOKUP(B24,RMS!B:D,3,FALSE)</f>
        <v>1230706.83136283</v>
      </c>
      <c r="J24" s="21">
        <f>VLOOKUP(B24,RMS!B:E,4,FALSE)</f>
        <v>1242763.7242088499</v>
      </c>
      <c r="K24" s="22">
        <f t="shared" si="1"/>
        <v>-6.2830047681927681E-5</v>
      </c>
      <c r="L24" s="22">
        <f t="shared" si="2"/>
        <v>-1.4008850092068315E-2</v>
      </c>
      <c r="M24" s="32"/>
    </row>
    <row r="25" spans="1:13" x14ac:dyDescent="0.15">
      <c r="A25" s="40"/>
      <c r="B25" s="12">
        <v>36</v>
      </c>
      <c r="C25" s="38" t="s">
        <v>27</v>
      </c>
      <c r="D25" s="38"/>
      <c r="E25" s="15">
        <f>VLOOKUP(C25,RA!B28:D56,3,0)</f>
        <v>747514.65110000002</v>
      </c>
      <c r="F25" s="25">
        <f>VLOOKUP(C25,RA!B29:I60,8,0)</f>
        <v>88790.680699999997</v>
      </c>
      <c r="G25" s="16">
        <f t="shared" si="0"/>
        <v>658723.97039999999</v>
      </c>
      <c r="H25" s="27">
        <f>RA!J29</f>
        <v>11.8781191203866</v>
      </c>
      <c r="I25" s="20">
        <f>VLOOKUP(B25,RMS!B:D,3,FALSE)</f>
        <v>747514.64997876098</v>
      </c>
      <c r="J25" s="21">
        <f>VLOOKUP(B25,RMS!B:E,4,FALSE)</f>
        <v>658723.98411746998</v>
      </c>
      <c r="K25" s="22">
        <f t="shared" si="1"/>
        <v>1.1212390381842852E-3</v>
      </c>
      <c r="L25" s="22">
        <f t="shared" si="2"/>
        <v>-1.3717469992116094E-2</v>
      </c>
      <c r="M25" s="32"/>
    </row>
    <row r="26" spans="1:13" x14ac:dyDescent="0.15">
      <c r="A26" s="40"/>
      <c r="B26" s="12">
        <v>37</v>
      </c>
      <c r="C26" s="38" t="s">
        <v>73</v>
      </c>
      <c r="D26" s="38"/>
      <c r="E26" s="15">
        <f>VLOOKUP(C26,RA!B30:D57,3,0)</f>
        <v>1100298.8476</v>
      </c>
      <c r="F26" s="25">
        <f>VLOOKUP(C26,RA!B30:I61,8,0)</f>
        <v>103449.5662</v>
      </c>
      <c r="G26" s="16">
        <f t="shared" si="0"/>
        <v>996849.28139999998</v>
      </c>
      <c r="H26" s="27">
        <f>RA!J30</f>
        <v>9.4019516993630301</v>
      </c>
      <c r="I26" s="20">
        <f>VLOOKUP(B26,RMS!B:D,3,FALSE)</f>
        <v>1100298.87024248</v>
      </c>
      <c r="J26" s="21">
        <f>VLOOKUP(B26,RMS!B:E,4,FALSE)</f>
        <v>996849.33267305803</v>
      </c>
      <c r="K26" s="22">
        <f t="shared" si="1"/>
        <v>-2.2642479976639152E-2</v>
      </c>
      <c r="L26" s="22">
        <f t="shared" si="2"/>
        <v>-5.1273058052174747E-2</v>
      </c>
      <c r="M26" s="32"/>
    </row>
    <row r="27" spans="1:13" x14ac:dyDescent="0.15">
      <c r="A27" s="40"/>
      <c r="B27" s="12">
        <v>38</v>
      </c>
      <c r="C27" s="38" t="s">
        <v>29</v>
      </c>
      <c r="D27" s="38"/>
      <c r="E27" s="15">
        <f>VLOOKUP(C27,RA!B30:D58,3,0)</f>
        <v>894857.78859999997</v>
      </c>
      <c r="F27" s="25">
        <f>VLOOKUP(C27,RA!B31:I62,8,0)</f>
        <v>14005.9931</v>
      </c>
      <c r="G27" s="16">
        <f t="shared" si="0"/>
        <v>880851.79550000001</v>
      </c>
      <c r="H27" s="27">
        <f>RA!J31</f>
        <v>1.5651641275774399</v>
      </c>
      <c r="I27" s="20">
        <f>VLOOKUP(B27,RMS!B:D,3,FALSE)</f>
        <v>894857.74578053097</v>
      </c>
      <c r="J27" s="21">
        <f>VLOOKUP(B27,RMS!B:E,4,FALSE)</f>
        <v>880851.79115486704</v>
      </c>
      <c r="K27" s="22">
        <f t="shared" si="1"/>
        <v>4.2819469003006816E-2</v>
      </c>
      <c r="L27" s="22">
        <f t="shared" si="2"/>
        <v>4.3451329693198204E-3</v>
      </c>
      <c r="M27" s="32"/>
    </row>
    <row r="28" spans="1:13" x14ac:dyDescent="0.15">
      <c r="A28" s="40"/>
      <c r="B28" s="12">
        <v>39</v>
      </c>
      <c r="C28" s="38" t="s">
        <v>30</v>
      </c>
      <c r="D28" s="38"/>
      <c r="E28" s="15">
        <f>VLOOKUP(C28,RA!B32:D59,3,0)</f>
        <v>86282.911399999997</v>
      </c>
      <c r="F28" s="25">
        <f>VLOOKUP(C28,RA!B32:I63,8,0)</f>
        <v>21817.681</v>
      </c>
      <c r="G28" s="16">
        <f t="shared" si="0"/>
        <v>64465.2304</v>
      </c>
      <c r="H28" s="27">
        <f>RA!J32</f>
        <v>25.286213279075799</v>
      </c>
      <c r="I28" s="20">
        <f>VLOOKUP(B28,RMS!B:D,3,FALSE)</f>
        <v>86282.823363263</v>
      </c>
      <c r="J28" s="21">
        <f>VLOOKUP(B28,RMS!B:E,4,FALSE)</f>
        <v>64465.237042527799</v>
      </c>
      <c r="K28" s="22">
        <f t="shared" si="1"/>
        <v>8.8036736997310072E-2</v>
      </c>
      <c r="L28" s="22">
        <f t="shared" si="2"/>
        <v>-6.6425277982489206E-3</v>
      </c>
      <c r="M28" s="32"/>
    </row>
    <row r="29" spans="1:13" x14ac:dyDescent="0.15">
      <c r="A29" s="40"/>
      <c r="B29" s="12">
        <v>40</v>
      </c>
      <c r="C29" s="38" t="s">
        <v>31</v>
      </c>
      <c r="D29" s="38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0"/>
      <c r="B30" s="12">
        <v>42</v>
      </c>
      <c r="C30" s="38" t="s">
        <v>32</v>
      </c>
      <c r="D30" s="38"/>
      <c r="E30" s="15">
        <f>VLOOKUP(C30,RA!B34:D62,3,0)</f>
        <v>283572.9901</v>
      </c>
      <c r="F30" s="25">
        <f>VLOOKUP(C30,RA!B34:I66,8,0)</f>
        <v>3850.3561</v>
      </c>
      <c r="G30" s="16">
        <f t="shared" si="0"/>
        <v>279722.63400000002</v>
      </c>
      <c r="H30" s="27">
        <f>RA!J34</f>
        <v>0</v>
      </c>
      <c r="I30" s="20">
        <f>VLOOKUP(B30,RMS!B:D,3,FALSE)</f>
        <v>283572.98969999998</v>
      </c>
      <c r="J30" s="21">
        <f>VLOOKUP(B30,RMS!B:E,4,FALSE)</f>
        <v>279722.63650000002</v>
      </c>
      <c r="K30" s="22">
        <f t="shared" si="1"/>
        <v>4.0000001899898052E-4</v>
      </c>
      <c r="L30" s="22">
        <f t="shared" si="2"/>
        <v>-2.5000000023283064E-3</v>
      </c>
      <c r="M30" s="32"/>
    </row>
    <row r="31" spans="1:13" s="35" customFormat="1" ht="12" thickBot="1" x14ac:dyDescent="0.2">
      <c r="A31" s="40"/>
      <c r="B31" s="12">
        <v>70</v>
      </c>
      <c r="C31" s="41" t="s">
        <v>69</v>
      </c>
      <c r="D31" s="42"/>
      <c r="E31" s="15">
        <f>VLOOKUP(C31,RA!B35:D63,3,0)</f>
        <v>88743.65</v>
      </c>
      <c r="F31" s="25">
        <f>VLOOKUP(C31,RA!B35:I67,8,0)</f>
        <v>2951.89</v>
      </c>
      <c r="G31" s="16">
        <f t="shared" si="0"/>
        <v>85791.76</v>
      </c>
      <c r="H31" s="27">
        <f>RA!J35</f>
        <v>1.3578007195403901</v>
      </c>
      <c r="I31" s="20">
        <f>VLOOKUP(B31,RMS!B:D,3,FALSE)</f>
        <v>88743.65</v>
      </c>
      <c r="J31" s="21">
        <f>VLOOKUP(B31,RMS!B:E,4,FALSE)</f>
        <v>85791.76</v>
      </c>
      <c r="K31" s="22">
        <f t="shared" si="1"/>
        <v>0</v>
      </c>
      <c r="L31" s="22">
        <f t="shared" si="2"/>
        <v>0</v>
      </c>
    </row>
    <row r="32" spans="1:13" x14ac:dyDescent="0.15">
      <c r="A32" s="40"/>
      <c r="B32" s="12">
        <v>71</v>
      </c>
      <c r="C32" s="38" t="s">
        <v>36</v>
      </c>
      <c r="D32" s="38"/>
      <c r="E32" s="15">
        <f>VLOOKUP(C32,RA!B34:D63,3,0)</f>
        <v>179368.41</v>
      </c>
      <c r="F32" s="25">
        <f>VLOOKUP(C32,RA!B34:I67,8,0)</f>
        <v>-40796.49</v>
      </c>
      <c r="G32" s="16">
        <f t="shared" si="0"/>
        <v>220164.9</v>
      </c>
      <c r="H32" s="27">
        <f>RA!J35</f>
        <v>1.3578007195403901</v>
      </c>
      <c r="I32" s="20">
        <f>VLOOKUP(B32,RMS!B:D,3,FALSE)</f>
        <v>179368.41</v>
      </c>
      <c r="J32" s="21">
        <f>VLOOKUP(B32,RMS!B:E,4,FALSE)</f>
        <v>220164.9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0"/>
      <c r="B33" s="12">
        <v>72</v>
      </c>
      <c r="C33" s="38" t="s">
        <v>37</v>
      </c>
      <c r="D33" s="38"/>
      <c r="E33" s="15">
        <f>VLOOKUP(C33,RA!B34:D64,3,0)</f>
        <v>48492.32</v>
      </c>
      <c r="F33" s="25">
        <f>VLOOKUP(C33,RA!B34:I68,8,0)</f>
        <v>-357.24</v>
      </c>
      <c r="G33" s="16">
        <f t="shared" si="0"/>
        <v>48849.56</v>
      </c>
      <c r="H33" s="27">
        <f>RA!J34</f>
        <v>0</v>
      </c>
      <c r="I33" s="20">
        <f>VLOOKUP(B33,RMS!B:D,3,FALSE)</f>
        <v>48492.32</v>
      </c>
      <c r="J33" s="21">
        <f>VLOOKUP(B33,RMS!B:E,4,FALSE)</f>
        <v>48849.56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0"/>
      <c r="B34" s="12">
        <v>73</v>
      </c>
      <c r="C34" s="38" t="s">
        <v>38</v>
      </c>
      <c r="D34" s="38"/>
      <c r="E34" s="15">
        <f>VLOOKUP(C34,RA!B35:D65,3,0)</f>
        <v>64833.42</v>
      </c>
      <c r="F34" s="25">
        <f>VLOOKUP(C34,RA!B35:I69,8,0)</f>
        <v>-8750.4699999999993</v>
      </c>
      <c r="G34" s="16">
        <f t="shared" si="0"/>
        <v>73583.89</v>
      </c>
      <c r="H34" s="27">
        <f>RA!J35</f>
        <v>1.3578007195403901</v>
      </c>
      <c r="I34" s="20">
        <f>VLOOKUP(B34,RMS!B:D,3,FALSE)</f>
        <v>64833.42</v>
      </c>
      <c r="J34" s="21">
        <f>VLOOKUP(B34,RMS!B:E,4,FALSE)</f>
        <v>73583.89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0"/>
      <c r="B35" s="12">
        <v>74</v>
      </c>
      <c r="C35" s="38" t="s">
        <v>71</v>
      </c>
      <c r="D35" s="38"/>
      <c r="E35" s="15">
        <f>VLOOKUP(C35,RA!B36:D66,3,0)</f>
        <v>0.09</v>
      </c>
      <c r="F35" s="25">
        <f>VLOOKUP(C35,RA!B36:I70,8,0)</f>
        <v>0.09</v>
      </c>
      <c r="G35" s="16">
        <f t="shared" si="0"/>
        <v>0</v>
      </c>
      <c r="H35" s="27">
        <f>RA!J36</f>
        <v>3.3263112346629899</v>
      </c>
      <c r="I35" s="20">
        <f>VLOOKUP(B35,RMS!B:D,3,FALSE)</f>
        <v>0.09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0"/>
      <c r="B36" s="12">
        <v>75</v>
      </c>
      <c r="C36" s="38" t="s">
        <v>33</v>
      </c>
      <c r="D36" s="38"/>
      <c r="E36" s="15">
        <f>VLOOKUP(C36,RA!B8:D66,3,0)</f>
        <v>99248.717799999999</v>
      </c>
      <c r="F36" s="25">
        <f>VLOOKUP(C36,RA!B8:I70,8,0)</f>
        <v>6810.5384000000004</v>
      </c>
      <c r="G36" s="16">
        <f t="shared" si="0"/>
        <v>92438.179399999994</v>
      </c>
      <c r="H36" s="27">
        <f>RA!J36</f>
        <v>3.3263112346629899</v>
      </c>
      <c r="I36" s="20">
        <f>VLOOKUP(B36,RMS!B:D,3,FALSE)</f>
        <v>99248.717948717895</v>
      </c>
      <c r="J36" s="21">
        <f>VLOOKUP(B36,RMS!B:E,4,FALSE)</f>
        <v>92438.179487179499</v>
      </c>
      <c r="K36" s="22">
        <f t="shared" si="1"/>
        <v>-1.4871789608150721E-4</v>
      </c>
      <c r="L36" s="22">
        <f t="shared" si="2"/>
        <v>-8.7179505499079823E-5</v>
      </c>
      <c r="M36" s="32"/>
    </row>
    <row r="37" spans="1:13" x14ac:dyDescent="0.15">
      <c r="A37" s="40"/>
      <c r="B37" s="12">
        <v>76</v>
      </c>
      <c r="C37" s="38" t="s">
        <v>34</v>
      </c>
      <c r="D37" s="38"/>
      <c r="E37" s="15">
        <f>VLOOKUP(C37,RA!B8:D67,3,0)</f>
        <v>306373.93810000003</v>
      </c>
      <c r="F37" s="25">
        <f>VLOOKUP(C37,RA!B8:I71,8,0)</f>
        <v>18562.3537</v>
      </c>
      <c r="G37" s="16">
        <f t="shared" si="0"/>
        <v>287811.58440000005</v>
      </c>
      <c r="H37" s="27">
        <f>RA!J37</f>
        <v>-22.744523408553398</v>
      </c>
      <c r="I37" s="20">
        <f>VLOOKUP(B37,RMS!B:D,3,FALSE)</f>
        <v>306373.92894957302</v>
      </c>
      <c r="J37" s="21">
        <f>VLOOKUP(B37,RMS!B:E,4,FALSE)</f>
        <v>287811.593212821</v>
      </c>
      <c r="K37" s="22">
        <f t="shared" si="1"/>
        <v>9.1504270094446838E-3</v>
      </c>
      <c r="L37" s="22">
        <f t="shared" si="2"/>
        <v>-8.8128209463320673E-3</v>
      </c>
      <c r="M37" s="32"/>
    </row>
    <row r="38" spans="1:13" x14ac:dyDescent="0.15">
      <c r="A38" s="40"/>
      <c r="B38" s="12">
        <v>77</v>
      </c>
      <c r="C38" s="38" t="s">
        <v>39</v>
      </c>
      <c r="D38" s="38"/>
      <c r="E38" s="15">
        <f>VLOOKUP(C38,RA!B9:D68,3,0)</f>
        <v>107731.68</v>
      </c>
      <c r="F38" s="25">
        <f>VLOOKUP(C38,RA!B9:I72,8,0)</f>
        <v>-11202.91</v>
      </c>
      <c r="G38" s="16">
        <f t="shared" si="0"/>
        <v>118934.59</v>
      </c>
      <c r="H38" s="27">
        <f>RA!J38</f>
        <v>-0.736693975458382</v>
      </c>
      <c r="I38" s="20">
        <f>VLOOKUP(B38,RMS!B:D,3,FALSE)</f>
        <v>107731.68</v>
      </c>
      <c r="J38" s="21">
        <f>VLOOKUP(B38,RMS!B:E,4,FALSE)</f>
        <v>118934.59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0"/>
      <c r="B39" s="12">
        <v>78</v>
      </c>
      <c r="C39" s="38" t="s">
        <v>40</v>
      </c>
      <c r="D39" s="38"/>
      <c r="E39" s="15">
        <f>VLOOKUP(C39,RA!B10:D69,3,0)</f>
        <v>53646.18</v>
      </c>
      <c r="F39" s="25">
        <f>VLOOKUP(C39,RA!B10:I73,8,0)</f>
        <v>7424.85</v>
      </c>
      <c r="G39" s="16">
        <f t="shared" si="0"/>
        <v>46221.33</v>
      </c>
      <c r="H39" s="27">
        <f>RA!J39</f>
        <v>-13.496850852538699</v>
      </c>
      <c r="I39" s="20">
        <f>VLOOKUP(B39,RMS!B:D,3,FALSE)</f>
        <v>53646.18</v>
      </c>
      <c r="J39" s="21">
        <f>VLOOKUP(B39,RMS!B:E,4,FALSE)</f>
        <v>46221.33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0"/>
      <c r="B40" s="12">
        <v>99</v>
      </c>
      <c r="C40" s="38" t="s">
        <v>35</v>
      </c>
      <c r="D40" s="38"/>
      <c r="E40" s="15">
        <f>VLOOKUP(C40,RA!B8:D70,3,0)</f>
        <v>6149.402</v>
      </c>
      <c r="F40" s="25">
        <f>VLOOKUP(C40,RA!B8:I74,8,0)</f>
        <v>669.39009999999996</v>
      </c>
      <c r="G40" s="16">
        <f t="shared" si="0"/>
        <v>5480.0119000000004</v>
      </c>
      <c r="H40" s="27">
        <f>RA!J40</f>
        <v>100</v>
      </c>
      <c r="I40" s="20">
        <f>VLOOKUP(B40,RMS!B:D,3,FALSE)</f>
        <v>6149.4017094017099</v>
      </c>
      <c r="J40" s="21">
        <f>VLOOKUP(B40,RMS!B:E,4,FALSE)</f>
        <v>5480.0119658119702</v>
      </c>
      <c r="K40" s="22">
        <f t="shared" si="1"/>
        <v>2.9059829012112459E-4</v>
      </c>
      <c r="L40" s="22">
        <f t="shared" si="2"/>
        <v>-6.5811969761853106E-5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16309719.037599999</v>
      </c>
      <c r="E7" s="66">
        <v>16722311.654100001</v>
      </c>
      <c r="F7" s="67">
        <v>97.5326819339667</v>
      </c>
      <c r="G7" s="66">
        <v>14366342.5941</v>
      </c>
      <c r="H7" s="67">
        <v>13.527287343809499</v>
      </c>
      <c r="I7" s="66">
        <v>1469918.4509000001</v>
      </c>
      <c r="J7" s="67">
        <v>9.0125307953576002</v>
      </c>
      <c r="K7" s="66">
        <v>1352804.0374</v>
      </c>
      <c r="L7" s="67">
        <v>9.4164818118396596</v>
      </c>
      <c r="M7" s="67">
        <v>8.6571602584131005E-2</v>
      </c>
      <c r="N7" s="66">
        <v>348840303.72799999</v>
      </c>
      <c r="O7" s="66">
        <v>6361812212.1810999</v>
      </c>
      <c r="P7" s="66">
        <v>949583</v>
      </c>
      <c r="Q7" s="66">
        <v>876674</v>
      </c>
      <c r="R7" s="67">
        <v>8.31654640151298</v>
      </c>
      <c r="S7" s="66">
        <v>17.1756645154768</v>
      </c>
      <c r="T7" s="66">
        <v>17.138093819481401</v>
      </c>
      <c r="U7" s="68">
        <v>0.218743769486064</v>
      </c>
      <c r="V7" s="56"/>
      <c r="W7" s="56"/>
    </row>
    <row r="8" spans="1:23" ht="14.25" thickBot="1" x14ac:dyDescent="0.2">
      <c r="A8" s="51">
        <v>42293</v>
      </c>
      <c r="B8" s="41" t="s">
        <v>6</v>
      </c>
      <c r="C8" s="42"/>
      <c r="D8" s="69">
        <v>502529.43849999999</v>
      </c>
      <c r="E8" s="69">
        <v>614966.13260000001</v>
      </c>
      <c r="F8" s="70">
        <v>81.716603868146095</v>
      </c>
      <c r="G8" s="69">
        <v>497947.95679999999</v>
      </c>
      <c r="H8" s="70">
        <v>0.92007239660996099</v>
      </c>
      <c r="I8" s="69">
        <v>125353.9972</v>
      </c>
      <c r="J8" s="70">
        <v>24.944607737641999</v>
      </c>
      <c r="K8" s="69">
        <v>101243.9844</v>
      </c>
      <c r="L8" s="70">
        <v>20.332242158524299</v>
      </c>
      <c r="M8" s="70">
        <v>0.238137731766313</v>
      </c>
      <c r="N8" s="69">
        <v>11471713.7729</v>
      </c>
      <c r="O8" s="69">
        <v>227429058.537</v>
      </c>
      <c r="P8" s="69">
        <v>22005</v>
      </c>
      <c r="Q8" s="69">
        <v>22017</v>
      </c>
      <c r="R8" s="70">
        <v>-5.4503338329469998E-2</v>
      </c>
      <c r="S8" s="69">
        <v>22.837056964326301</v>
      </c>
      <c r="T8" s="69">
        <v>23.029826815642501</v>
      </c>
      <c r="U8" s="71">
        <v>-0.84410986764754004</v>
      </c>
      <c r="V8" s="56"/>
      <c r="W8" s="56"/>
    </row>
    <row r="9" spans="1:23" ht="12" customHeight="1" thickBot="1" x14ac:dyDescent="0.2">
      <c r="A9" s="52"/>
      <c r="B9" s="41" t="s">
        <v>7</v>
      </c>
      <c r="C9" s="42"/>
      <c r="D9" s="69">
        <v>75999.7359</v>
      </c>
      <c r="E9" s="69">
        <v>96903.171799999996</v>
      </c>
      <c r="F9" s="70">
        <v>78.428532821254905</v>
      </c>
      <c r="G9" s="69">
        <v>67785.833400000003</v>
      </c>
      <c r="H9" s="70">
        <v>12.117432342433901</v>
      </c>
      <c r="I9" s="69">
        <v>16751.073899999999</v>
      </c>
      <c r="J9" s="70">
        <v>22.040963302873799</v>
      </c>
      <c r="K9" s="69">
        <v>15093.6369</v>
      </c>
      <c r="L9" s="70">
        <v>22.266653875793502</v>
      </c>
      <c r="M9" s="70">
        <v>0.109810313510324</v>
      </c>
      <c r="N9" s="69">
        <v>1795177.855</v>
      </c>
      <c r="O9" s="69">
        <v>37311802.693700001</v>
      </c>
      <c r="P9" s="69">
        <v>4593</v>
      </c>
      <c r="Q9" s="69">
        <v>3729</v>
      </c>
      <c r="R9" s="70">
        <v>23.169750603378901</v>
      </c>
      <c r="S9" s="69">
        <v>16.5468617243632</v>
      </c>
      <c r="T9" s="69">
        <v>16.571904263877698</v>
      </c>
      <c r="U9" s="71">
        <v>-0.15134313643101799</v>
      </c>
      <c r="V9" s="56"/>
      <c r="W9" s="56"/>
    </row>
    <row r="10" spans="1:23" ht="14.25" thickBot="1" x14ac:dyDescent="0.2">
      <c r="A10" s="52"/>
      <c r="B10" s="41" t="s">
        <v>8</v>
      </c>
      <c r="C10" s="42"/>
      <c r="D10" s="69">
        <v>118798.76119999999</v>
      </c>
      <c r="E10" s="69">
        <v>124998.67849999999</v>
      </c>
      <c r="F10" s="70">
        <v>95.040013723025098</v>
      </c>
      <c r="G10" s="69">
        <v>98562.096099999995</v>
      </c>
      <c r="H10" s="70">
        <v>20.531894004636499</v>
      </c>
      <c r="I10" s="69">
        <v>31388.0524</v>
      </c>
      <c r="J10" s="70">
        <v>26.421195038522001</v>
      </c>
      <c r="K10" s="69">
        <v>26466.9175</v>
      </c>
      <c r="L10" s="70">
        <v>26.853038386224</v>
      </c>
      <c r="M10" s="70">
        <v>0.185935324731337</v>
      </c>
      <c r="N10" s="69">
        <v>2365388.4013</v>
      </c>
      <c r="O10" s="69">
        <v>57383736.159599997</v>
      </c>
      <c r="P10" s="69">
        <v>86954</v>
      </c>
      <c r="Q10" s="69">
        <v>77544</v>
      </c>
      <c r="R10" s="70">
        <v>12.135045909419199</v>
      </c>
      <c r="S10" s="69">
        <v>1.3662253743358601</v>
      </c>
      <c r="T10" s="69">
        <v>1.1526857783967801</v>
      </c>
      <c r="U10" s="71">
        <v>15.6298953269609</v>
      </c>
      <c r="V10" s="56"/>
      <c r="W10" s="56"/>
    </row>
    <row r="11" spans="1:23" ht="14.25" thickBot="1" x14ac:dyDescent="0.2">
      <c r="A11" s="52"/>
      <c r="B11" s="41" t="s">
        <v>9</v>
      </c>
      <c r="C11" s="42"/>
      <c r="D11" s="69">
        <v>36235.006300000001</v>
      </c>
      <c r="E11" s="69">
        <v>45687.8341</v>
      </c>
      <c r="F11" s="70">
        <v>79.309967333295006</v>
      </c>
      <c r="G11" s="69">
        <v>39434.352599999998</v>
      </c>
      <c r="H11" s="70">
        <v>-8.1130945205374108</v>
      </c>
      <c r="I11" s="69">
        <v>7931.1980000000003</v>
      </c>
      <c r="J11" s="70">
        <v>21.888220287131599</v>
      </c>
      <c r="K11" s="69">
        <v>9006.8829000000005</v>
      </c>
      <c r="L11" s="70">
        <v>22.840194668239601</v>
      </c>
      <c r="M11" s="70">
        <v>-0.119429208966401</v>
      </c>
      <c r="N11" s="69">
        <v>751042.36540000001</v>
      </c>
      <c r="O11" s="69">
        <v>18646169.935800001</v>
      </c>
      <c r="P11" s="69">
        <v>1932</v>
      </c>
      <c r="Q11" s="69">
        <v>1940</v>
      </c>
      <c r="R11" s="70">
        <v>-0.41237113402061698</v>
      </c>
      <c r="S11" s="69">
        <v>18.755179244306401</v>
      </c>
      <c r="T11" s="69">
        <v>18.8420840206186</v>
      </c>
      <c r="U11" s="71">
        <v>-0.46336414693833</v>
      </c>
      <c r="V11" s="56"/>
      <c r="W11" s="56"/>
    </row>
    <row r="12" spans="1:23" ht="14.25" thickBot="1" x14ac:dyDescent="0.2">
      <c r="A12" s="52"/>
      <c r="B12" s="41" t="s">
        <v>10</v>
      </c>
      <c r="C12" s="42"/>
      <c r="D12" s="69">
        <v>147354.00589999999</v>
      </c>
      <c r="E12" s="69">
        <v>238245.9356</v>
      </c>
      <c r="F12" s="70">
        <v>61.8495360808162</v>
      </c>
      <c r="G12" s="69">
        <v>215744.15590000001</v>
      </c>
      <c r="H12" s="70">
        <v>-31.6996535617399</v>
      </c>
      <c r="I12" s="69">
        <v>22424.250100000001</v>
      </c>
      <c r="J12" s="70">
        <v>15.2179440002588</v>
      </c>
      <c r="K12" s="69">
        <v>33355.210599999999</v>
      </c>
      <c r="L12" s="70">
        <v>15.4605395732993</v>
      </c>
      <c r="M12" s="70">
        <v>-0.32771373057977299</v>
      </c>
      <c r="N12" s="69">
        <v>4016841.0525000002</v>
      </c>
      <c r="O12" s="69">
        <v>68107345.743399993</v>
      </c>
      <c r="P12" s="69">
        <v>1531</v>
      </c>
      <c r="Q12" s="69">
        <v>1799</v>
      </c>
      <c r="R12" s="70">
        <v>-14.8971650917176</v>
      </c>
      <c r="S12" s="69">
        <v>96.246901306335701</v>
      </c>
      <c r="T12" s="69">
        <v>94.966799332962793</v>
      </c>
      <c r="U12" s="71">
        <v>1.3300188951524501</v>
      </c>
      <c r="V12" s="56"/>
      <c r="W12" s="56"/>
    </row>
    <row r="13" spans="1:23" ht="14.25" thickBot="1" x14ac:dyDescent="0.2">
      <c r="A13" s="52"/>
      <c r="B13" s="41" t="s">
        <v>11</v>
      </c>
      <c r="C13" s="42"/>
      <c r="D13" s="69">
        <v>211443.2751</v>
      </c>
      <c r="E13" s="69">
        <v>245323.5306</v>
      </c>
      <c r="F13" s="70">
        <v>86.189561426440704</v>
      </c>
      <c r="G13" s="69">
        <v>225393.6937</v>
      </c>
      <c r="H13" s="70">
        <v>-6.1893562197743099</v>
      </c>
      <c r="I13" s="69">
        <v>58687.927000000003</v>
      </c>
      <c r="J13" s="70">
        <v>27.755873045498401</v>
      </c>
      <c r="K13" s="69">
        <v>60886.542699999998</v>
      </c>
      <c r="L13" s="70">
        <v>27.013418920690899</v>
      </c>
      <c r="M13" s="70">
        <v>-3.6110043410298998E-2</v>
      </c>
      <c r="N13" s="69">
        <v>4675008.3722999999</v>
      </c>
      <c r="O13" s="69">
        <v>103731229.0351</v>
      </c>
      <c r="P13" s="69">
        <v>8329</v>
      </c>
      <c r="Q13" s="69">
        <v>8023</v>
      </c>
      <c r="R13" s="70">
        <v>3.8140346503801501</v>
      </c>
      <c r="S13" s="69">
        <v>25.386393936847199</v>
      </c>
      <c r="T13" s="69">
        <v>25.6575731771158</v>
      </c>
      <c r="U13" s="71">
        <v>-1.0682070125565599</v>
      </c>
      <c r="V13" s="56"/>
      <c r="W13" s="56"/>
    </row>
    <row r="14" spans="1:23" ht="14.25" thickBot="1" x14ac:dyDescent="0.2">
      <c r="A14" s="52"/>
      <c r="B14" s="41" t="s">
        <v>12</v>
      </c>
      <c r="C14" s="42"/>
      <c r="D14" s="69">
        <v>106511.7635</v>
      </c>
      <c r="E14" s="69">
        <v>144893.28109999999</v>
      </c>
      <c r="F14" s="70">
        <v>73.510491784977603</v>
      </c>
      <c r="G14" s="69">
        <v>141568.03769999999</v>
      </c>
      <c r="H14" s="70">
        <v>-24.762845321264201</v>
      </c>
      <c r="I14" s="69">
        <v>21277.947800000002</v>
      </c>
      <c r="J14" s="70">
        <v>19.977087131788998</v>
      </c>
      <c r="K14" s="69">
        <v>23886.6266</v>
      </c>
      <c r="L14" s="70">
        <v>16.8728951732867</v>
      </c>
      <c r="M14" s="70">
        <v>-0.10921085022528899</v>
      </c>
      <c r="N14" s="69">
        <v>2655026.6987000001</v>
      </c>
      <c r="O14" s="69">
        <v>53490281.4969</v>
      </c>
      <c r="P14" s="69">
        <v>1919</v>
      </c>
      <c r="Q14" s="69">
        <v>1834</v>
      </c>
      <c r="R14" s="70">
        <v>4.6346782988004396</v>
      </c>
      <c r="S14" s="69">
        <v>55.503785044293899</v>
      </c>
      <c r="T14" s="69">
        <v>66.009357851690297</v>
      </c>
      <c r="U14" s="71">
        <v>-18.9276691652877</v>
      </c>
      <c r="V14" s="56"/>
      <c r="W14" s="56"/>
    </row>
    <row r="15" spans="1:23" ht="14.25" thickBot="1" x14ac:dyDescent="0.2">
      <c r="A15" s="52"/>
      <c r="B15" s="41" t="s">
        <v>13</v>
      </c>
      <c r="C15" s="42"/>
      <c r="D15" s="69">
        <v>61324.122199999998</v>
      </c>
      <c r="E15" s="69">
        <v>94600.2307</v>
      </c>
      <c r="F15" s="70">
        <v>64.824495401574097</v>
      </c>
      <c r="G15" s="69">
        <v>84736.5674</v>
      </c>
      <c r="H15" s="70">
        <v>-27.629683285943401</v>
      </c>
      <c r="I15" s="69">
        <v>11190.999299999999</v>
      </c>
      <c r="J15" s="70">
        <v>18.248935163722599</v>
      </c>
      <c r="K15" s="69">
        <v>14947.411899999999</v>
      </c>
      <c r="L15" s="70">
        <v>17.639860049369901</v>
      </c>
      <c r="M15" s="70">
        <v>-0.25130856265491702</v>
      </c>
      <c r="N15" s="69">
        <v>1756827.7335000001</v>
      </c>
      <c r="O15" s="69">
        <v>41011848.1263</v>
      </c>
      <c r="P15" s="69">
        <v>2014</v>
      </c>
      <c r="Q15" s="69">
        <v>2693</v>
      </c>
      <c r="R15" s="70">
        <v>-25.213516524322301</v>
      </c>
      <c r="S15" s="69">
        <v>30.4489186693148</v>
      </c>
      <c r="T15" s="69">
        <v>29.6898410694393</v>
      </c>
      <c r="U15" s="71">
        <v>2.49295421003072</v>
      </c>
      <c r="V15" s="56"/>
      <c r="W15" s="56"/>
    </row>
    <row r="16" spans="1:23" ht="14.25" thickBot="1" x14ac:dyDescent="0.2">
      <c r="A16" s="52"/>
      <c r="B16" s="41" t="s">
        <v>14</v>
      </c>
      <c r="C16" s="42"/>
      <c r="D16" s="69">
        <v>773970.36589999998</v>
      </c>
      <c r="E16" s="69">
        <v>865906.15619999997</v>
      </c>
      <c r="F16" s="70">
        <v>89.382707393667602</v>
      </c>
      <c r="G16" s="69">
        <v>624624.63309999998</v>
      </c>
      <c r="H16" s="70">
        <v>23.9096770901909</v>
      </c>
      <c r="I16" s="69">
        <v>12797.7261</v>
      </c>
      <c r="J16" s="70">
        <v>1.6535162925932401</v>
      </c>
      <c r="K16" s="69">
        <v>46423.771200000003</v>
      </c>
      <c r="L16" s="70">
        <v>7.4322671153072699</v>
      </c>
      <c r="M16" s="70">
        <v>-0.72432816703180702</v>
      </c>
      <c r="N16" s="69">
        <v>15082119.5143</v>
      </c>
      <c r="O16" s="69">
        <v>318563520.11629999</v>
      </c>
      <c r="P16" s="69">
        <v>43130</v>
      </c>
      <c r="Q16" s="69">
        <v>35405</v>
      </c>
      <c r="R16" s="70">
        <v>21.818952125406</v>
      </c>
      <c r="S16" s="69">
        <v>17.9450583329469</v>
      </c>
      <c r="T16" s="69">
        <v>18.666351314786102</v>
      </c>
      <c r="U16" s="71">
        <v>-4.0194518650009599</v>
      </c>
      <c r="V16" s="56"/>
      <c r="W16" s="56"/>
    </row>
    <row r="17" spans="1:21" ht="12" thickBot="1" x14ac:dyDescent="0.2">
      <c r="A17" s="52"/>
      <c r="B17" s="41" t="s">
        <v>15</v>
      </c>
      <c r="C17" s="42"/>
      <c r="D17" s="69">
        <v>488924.02350000001</v>
      </c>
      <c r="E17" s="69">
        <v>536327.52709999995</v>
      </c>
      <c r="F17" s="70">
        <v>91.161463619755295</v>
      </c>
      <c r="G17" s="69">
        <v>402511.37729999999</v>
      </c>
      <c r="H17" s="70">
        <v>21.468373584778099</v>
      </c>
      <c r="I17" s="69">
        <v>29479.341</v>
      </c>
      <c r="J17" s="70">
        <v>6.0294318918857597</v>
      </c>
      <c r="K17" s="69">
        <v>38603.220800000003</v>
      </c>
      <c r="L17" s="70">
        <v>9.5905912173081802</v>
      </c>
      <c r="M17" s="70">
        <v>-0.236350221844702</v>
      </c>
      <c r="N17" s="69">
        <v>13683860.1865</v>
      </c>
      <c r="O17" s="69">
        <v>313690647.23900002</v>
      </c>
      <c r="P17" s="69">
        <v>9005</v>
      </c>
      <c r="Q17" s="69">
        <v>8049</v>
      </c>
      <c r="R17" s="70">
        <v>11.877251832525801</v>
      </c>
      <c r="S17" s="69">
        <v>54.294727762354199</v>
      </c>
      <c r="T17" s="69">
        <v>45.534230798857003</v>
      </c>
      <c r="U17" s="71">
        <v>16.135078532563199</v>
      </c>
    </row>
    <row r="18" spans="1:21" ht="12" thickBot="1" x14ac:dyDescent="0.2">
      <c r="A18" s="52"/>
      <c r="B18" s="41" t="s">
        <v>16</v>
      </c>
      <c r="C18" s="42"/>
      <c r="D18" s="69">
        <v>1414746.3393000001</v>
      </c>
      <c r="E18" s="69">
        <v>1637130.0436</v>
      </c>
      <c r="F18" s="70">
        <v>86.416246823558097</v>
      </c>
      <c r="G18" s="69">
        <v>1201348.2490000001</v>
      </c>
      <c r="H18" s="70">
        <v>17.763216492605899</v>
      </c>
      <c r="I18" s="69">
        <v>205975.60990000001</v>
      </c>
      <c r="J18" s="70">
        <v>14.5591901656317</v>
      </c>
      <c r="K18" s="69">
        <v>149198.31659999999</v>
      </c>
      <c r="L18" s="70">
        <v>12.4192395272722</v>
      </c>
      <c r="M18" s="70">
        <v>0.38054915493597502</v>
      </c>
      <c r="N18" s="69">
        <v>27984826.0462</v>
      </c>
      <c r="O18" s="69">
        <v>661516721.29879999</v>
      </c>
      <c r="P18" s="69">
        <v>70206</v>
      </c>
      <c r="Q18" s="69">
        <v>59686</v>
      </c>
      <c r="R18" s="70">
        <v>17.625573836410499</v>
      </c>
      <c r="S18" s="69">
        <v>20.151359417998499</v>
      </c>
      <c r="T18" s="69">
        <v>19.9392515665315</v>
      </c>
      <c r="U18" s="71">
        <v>1.05257341237983</v>
      </c>
    </row>
    <row r="19" spans="1:21" ht="12" thickBot="1" x14ac:dyDescent="0.2">
      <c r="A19" s="52"/>
      <c r="B19" s="41" t="s">
        <v>17</v>
      </c>
      <c r="C19" s="42"/>
      <c r="D19" s="69">
        <v>477910.7401</v>
      </c>
      <c r="E19" s="69">
        <v>564217.52619999996</v>
      </c>
      <c r="F19" s="70">
        <v>84.703278063466897</v>
      </c>
      <c r="G19" s="69">
        <v>502855.9485</v>
      </c>
      <c r="H19" s="70">
        <v>-4.9607066346556099</v>
      </c>
      <c r="I19" s="69">
        <v>45546.847199999997</v>
      </c>
      <c r="J19" s="70">
        <v>9.5304087935897002</v>
      </c>
      <c r="K19" s="69">
        <v>48458.619100000004</v>
      </c>
      <c r="L19" s="70">
        <v>9.6366800958704406</v>
      </c>
      <c r="M19" s="70">
        <v>-6.0087801800361003E-2</v>
      </c>
      <c r="N19" s="69">
        <v>11379227.062799999</v>
      </c>
      <c r="O19" s="69">
        <v>205650549.05109999</v>
      </c>
      <c r="P19" s="69">
        <v>12033</v>
      </c>
      <c r="Q19" s="69">
        <v>10430</v>
      </c>
      <c r="R19" s="70">
        <v>15.3691275167785</v>
      </c>
      <c r="S19" s="69">
        <v>39.7166741544087</v>
      </c>
      <c r="T19" s="69">
        <v>40.037645119846601</v>
      </c>
      <c r="U19" s="71">
        <v>-0.80815166997624999</v>
      </c>
    </row>
    <row r="20" spans="1:21" ht="12" thickBot="1" x14ac:dyDescent="0.2">
      <c r="A20" s="52"/>
      <c r="B20" s="41" t="s">
        <v>18</v>
      </c>
      <c r="C20" s="42"/>
      <c r="D20" s="69">
        <v>1143352.7822</v>
      </c>
      <c r="E20" s="69">
        <v>939640.72560000001</v>
      </c>
      <c r="F20" s="70">
        <v>121.67978154309201</v>
      </c>
      <c r="G20" s="69">
        <v>822710.81960000005</v>
      </c>
      <c r="H20" s="70">
        <v>38.973835637155602</v>
      </c>
      <c r="I20" s="69">
        <v>69289.550700000007</v>
      </c>
      <c r="J20" s="70">
        <v>6.0602074686585699</v>
      </c>
      <c r="K20" s="69">
        <v>57882.9378</v>
      </c>
      <c r="L20" s="70">
        <v>7.03563590280028</v>
      </c>
      <c r="M20" s="70">
        <v>0.19706347558606499</v>
      </c>
      <c r="N20" s="69">
        <v>21049861.308499999</v>
      </c>
      <c r="O20" s="69">
        <v>344889827.7974</v>
      </c>
      <c r="P20" s="69">
        <v>43014</v>
      </c>
      <c r="Q20" s="69">
        <v>41368</v>
      </c>
      <c r="R20" s="70">
        <v>3.9789209050473899</v>
      </c>
      <c r="S20" s="69">
        <v>26.580945324778</v>
      </c>
      <c r="T20" s="69">
        <v>28.352557936085901</v>
      </c>
      <c r="U20" s="71">
        <v>-6.6649721808668803</v>
      </c>
    </row>
    <row r="21" spans="1:21" ht="12" thickBot="1" x14ac:dyDescent="0.2">
      <c r="A21" s="52"/>
      <c r="B21" s="41" t="s">
        <v>19</v>
      </c>
      <c r="C21" s="42"/>
      <c r="D21" s="69">
        <v>317841.20929999999</v>
      </c>
      <c r="E21" s="69">
        <v>408511.61619999999</v>
      </c>
      <c r="F21" s="70">
        <v>77.804693109238499</v>
      </c>
      <c r="G21" s="69">
        <v>323486.11320000002</v>
      </c>
      <c r="H21" s="70">
        <v>-1.7450220178415701</v>
      </c>
      <c r="I21" s="69">
        <v>36440.731299999999</v>
      </c>
      <c r="J21" s="70">
        <v>11.465074456599099</v>
      </c>
      <c r="K21" s="69">
        <v>2909.3971000000001</v>
      </c>
      <c r="L21" s="70">
        <v>0.89938856145000101</v>
      </c>
      <c r="M21" s="70">
        <v>11.5251830697157</v>
      </c>
      <c r="N21" s="69">
        <v>6426837.7909000004</v>
      </c>
      <c r="O21" s="69">
        <v>125397045.3853</v>
      </c>
      <c r="P21" s="69">
        <v>29466</v>
      </c>
      <c r="Q21" s="69">
        <v>27238</v>
      </c>
      <c r="R21" s="70">
        <v>8.1797488802408402</v>
      </c>
      <c r="S21" s="69">
        <v>10.7867104221815</v>
      </c>
      <c r="T21" s="69">
        <v>11.014125758132</v>
      </c>
      <c r="U21" s="71">
        <v>-2.1082918429225002</v>
      </c>
    </row>
    <row r="22" spans="1:21" ht="12" thickBot="1" x14ac:dyDescent="0.2">
      <c r="A22" s="52"/>
      <c r="B22" s="41" t="s">
        <v>20</v>
      </c>
      <c r="C22" s="42"/>
      <c r="D22" s="69">
        <v>1152421.3347</v>
      </c>
      <c r="E22" s="69">
        <v>1136458.4132000001</v>
      </c>
      <c r="F22" s="70">
        <v>101.40461994161799</v>
      </c>
      <c r="G22" s="69">
        <v>922328.81350000005</v>
      </c>
      <c r="H22" s="70">
        <v>24.9469080692446</v>
      </c>
      <c r="I22" s="69">
        <v>144606.12469999999</v>
      </c>
      <c r="J22" s="70">
        <v>12.5480256522363</v>
      </c>
      <c r="K22" s="69">
        <v>76675.948199999999</v>
      </c>
      <c r="L22" s="70">
        <v>8.3132985848110508</v>
      </c>
      <c r="M22" s="70">
        <v>0.88593852563534403</v>
      </c>
      <c r="N22" s="69">
        <v>20576241.9384</v>
      </c>
      <c r="O22" s="69">
        <v>419234522.94389999</v>
      </c>
      <c r="P22" s="69">
        <v>72002</v>
      </c>
      <c r="Q22" s="69">
        <v>62958</v>
      </c>
      <c r="R22" s="70">
        <v>14.3651323104292</v>
      </c>
      <c r="S22" s="69">
        <v>16.005407276186801</v>
      </c>
      <c r="T22" s="69">
        <v>15.9581526160297</v>
      </c>
      <c r="U22" s="71">
        <v>0.29524184759326499</v>
      </c>
    </row>
    <row r="23" spans="1:21" ht="12" thickBot="1" x14ac:dyDescent="0.2">
      <c r="A23" s="52"/>
      <c r="B23" s="41" t="s">
        <v>21</v>
      </c>
      <c r="C23" s="42"/>
      <c r="D23" s="69">
        <v>2603979.1249000002</v>
      </c>
      <c r="E23" s="69">
        <v>2733872.3234999999</v>
      </c>
      <c r="F23" s="70">
        <v>95.248746714195306</v>
      </c>
      <c r="G23" s="69">
        <v>2268530.8388999999</v>
      </c>
      <c r="H23" s="70">
        <v>14.7870278088288</v>
      </c>
      <c r="I23" s="69">
        <v>295152.57290000003</v>
      </c>
      <c r="J23" s="70">
        <v>11.334675077755699</v>
      </c>
      <c r="K23" s="69">
        <v>194103.18840000001</v>
      </c>
      <c r="L23" s="70">
        <v>8.55633897814322</v>
      </c>
      <c r="M23" s="70">
        <v>0.52059621139124002</v>
      </c>
      <c r="N23" s="69">
        <v>53967632.051600002</v>
      </c>
      <c r="O23" s="69">
        <v>919757733.33360004</v>
      </c>
      <c r="P23" s="69">
        <v>83576</v>
      </c>
      <c r="Q23" s="69">
        <v>78422</v>
      </c>
      <c r="R23" s="70">
        <v>6.5721353701767402</v>
      </c>
      <c r="S23" s="69">
        <v>31.157020255815102</v>
      </c>
      <c r="T23" s="69">
        <v>32.114658172451598</v>
      </c>
      <c r="U23" s="71">
        <v>-3.0735863339107499</v>
      </c>
    </row>
    <row r="24" spans="1:21" ht="12" thickBot="1" x14ac:dyDescent="0.2">
      <c r="A24" s="52"/>
      <c r="B24" s="41" t="s">
        <v>22</v>
      </c>
      <c r="C24" s="42"/>
      <c r="D24" s="69">
        <v>248429.42879999999</v>
      </c>
      <c r="E24" s="69">
        <v>302209.60869999998</v>
      </c>
      <c r="F24" s="70">
        <v>82.204344815062797</v>
      </c>
      <c r="G24" s="69">
        <v>234915.1923</v>
      </c>
      <c r="H24" s="70">
        <v>5.7528150340917703</v>
      </c>
      <c r="I24" s="69">
        <v>38267.740599999997</v>
      </c>
      <c r="J24" s="70">
        <v>15.403867724064099</v>
      </c>
      <c r="K24" s="69">
        <v>33424.7356</v>
      </c>
      <c r="L24" s="70">
        <v>14.228426553747401</v>
      </c>
      <c r="M24" s="70">
        <v>0.144892843969124</v>
      </c>
      <c r="N24" s="69">
        <v>4550073.9650999997</v>
      </c>
      <c r="O24" s="69">
        <v>85498326.099800006</v>
      </c>
      <c r="P24" s="69">
        <v>24885</v>
      </c>
      <c r="Q24" s="69">
        <v>22253</v>
      </c>
      <c r="R24" s="70">
        <v>11.827618748034</v>
      </c>
      <c r="S24" s="69">
        <v>9.9830994092826995</v>
      </c>
      <c r="T24" s="69">
        <v>10.0839787803892</v>
      </c>
      <c r="U24" s="71">
        <v>-1.01050151832266</v>
      </c>
    </row>
    <row r="25" spans="1:21" ht="12" thickBot="1" x14ac:dyDescent="0.2">
      <c r="A25" s="52"/>
      <c r="B25" s="41" t="s">
        <v>23</v>
      </c>
      <c r="C25" s="42"/>
      <c r="D25" s="69">
        <v>322617.03200000001</v>
      </c>
      <c r="E25" s="69">
        <v>310431.98959999997</v>
      </c>
      <c r="F25" s="70">
        <v>103.925189029552</v>
      </c>
      <c r="G25" s="69">
        <v>244571.1502</v>
      </c>
      <c r="H25" s="70">
        <v>31.9113197677557</v>
      </c>
      <c r="I25" s="69">
        <v>16885.159800000001</v>
      </c>
      <c r="J25" s="70">
        <v>5.2338091685128401</v>
      </c>
      <c r="K25" s="69">
        <v>20977.285100000001</v>
      </c>
      <c r="L25" s="70">
        <v>8.5771707263287809</v>
      </c>
      <c r="M25" s="70">
        <v>-0.19507411376127001</v>
      </c>
      <c r="N25" s="69">
        <v>5388153.9183</v>
      </c>
      <c r="O25" s="69">
        <v>93880376.019500002</v>
      </c>
      <c r="P25" s="69">
        <v>20563</v>
      </c>
      <c r="Q25" s="69">
        <v>19545</v>
      </c>
      <c r="R25" s="70">
        <v>5.2084932207725698</v>
      </c>
      <c r="S25" s="69">
        <v>15.689200603024901</v>
      </c>
      <c r="T25" s="69">
        <v>19.553498869276002</v>
      </c>
      <c r="U25" s="71">
        <v>-24.630306948246599</v>
      </c>
    </row>
    <row r="26" spans="1:21" ht="12" thickBot="1" x14ac:dyDescent="0.2">
      <c r="A26" s="52"/>
      <c r="B26" s="41" t="s">
        <v>24</v>
      </c>
      <c r="C26" s="42"/>
      <c r="D26" s="69">
        <v>609149.054</v>
      </c>
      <c r="E26" s="69">
        <v>588135.48030000005</v>
      </c>
      <c r="F26" s="70">
        <v>103.572913793482</v>
      </c>
      <c r="G26" s="69">
        <v>478298.19770000002</v>
      </c>
      <c r="H26" s="70">
        <v>27.357589246462702</v>
      </c>
      <c r="I26" s="69">
        <v>36339.996899999998</v>
      </c>
      <c r="J26" s="70">
        <v>5.9656986514830903</v>
      </c>
      <c r="K26" s="69">
        <v>93944.2022</v>
      </c>
      <c r="L26" s="70">
        <v>19.641345639969199</v>
      </c>
      <c r="M26" s="70">
        <v>-0.61317467125182501</v>
      </c>
      <c r="N26" s="69">
        <v>8779847.0121999998</v>
      </c>
      <c r="O26" s="69">
        <v>191857749.44420001</v>
      </c>
      <c r="P26" s="69">
        <v>42523</v>
      </c>
      <c r="Q26" s="69">
        <v>41281</v>
      </c>
      <c r="R26" s="70">
        <v>3.00864804631671</v>
      </c>
      <c r="S26" s="69">
        <v>14.325166474613701</v>
      </c>
      <c r="T26" s="69">
        <v>13.751326205760501</v>
      </c>
      <c r="U26" s="71">
        <v>4.0058191984724596</v>
      </c>
    </row>
    <row r="27" spans="1:21" ht="12" thickBot="1" x14ac:dyDescent="0.2">
      <c r="A27" s="52"/>
      <c r="B27" s="41" t="s">
        <v>25</v>
      </c>
      <c r="C27" s="42"/>
      <c r="D27" s="69">
        <v>198359.66630000001</v>
      </c>
      <c r="E27" s="69">
        <v>247673.29209999999</v>
      </c>
      <c r="F27" s="70">
        <v>80.089243623374102</v>
      </c>
      <c r="G27" s="69">
        <v>193535.91130000001</v>
      </c>
      <c r="H27" s="70">
        <v>2.4924340746884401</v>
      </c>
      <c r="I27" s="69">
        <v>48962.203699999998</v>
      </c>
      <c r="J27" s="70">
        <v>24.683548129159199</v>
      </c>
      <c r="K27" s="69">
        <v>58049.713100000001</v>
      </c>
      <c r="L27" s="70">
        <v>29.994285148463799</v>
      </c>
      <c r="M27" s="70">
        <v>-0.15654701659498799</v>
      </c>
      <c r="N27" s="69">
        <v>3522571.7237</v>
      </c>
      <c r="O27" s="69">
        <v>77896953.618699998</v>
      </c>
      <c r="P27" s="69">
        <v>28353</v>
      </c>
      <c r="Q27" s="69">
        <v>25521</v>
      </c>
      <c r="R27" s="70">
        <v>11.0967438579993</v>
      </c>
      <c r="S27" s="69">
        <v>6.9960733008852696</v>
      </c>
      <c r="T27" s="69">
        <v>6.8945510128913501</v>
      </c>
      <c r="U27" s="71">
        <v>1.45113242282747</v>
      </c>
    </row>
    <row r="28" spans="1:21" ht="12" thickBot="1" x14ac:dyDescent="0.2">
      <c r="A28" s="52"/>
      <c r="B28" s="41" t="s">
        <v>26</v>
      </c>
      <c r="C28" s="42"/>
      <c r="D28" s="69">
        <v>1230706.8313</v>
      </c>
      <c r="E28" s="69">
        <v>1089629.5936</v>
      </c>
      <c r="F28" s="70">
        <v>112.947265614721</v>
      </c>
      <c r="G28" s="69">
        <v>894370.05900000001</v>
      </c>
      <c r="H28" s="70">
        <v>37.605996412274799</v>
      </c>
      <c r="I28" s="69">
        <v>-12056.8789</v>
      </c>
      <c r="J28" s="70">
        <v>-0.97967107952624899</v>
      </c>
      <c r="K28" s="69">
        <v>28124.232499999998</v>
      </c>
      <c r="L28" s="70">
        <v>3.1445856462867101</v>
      </c>
      <c r="M28" s="70">
        <v>-1.4287007263220399</v>
      </c>
      <c r="N28" s="69">
        <v>17082089.021000002</v>
      </c>
      <c r="O28" s="69">
        <v>278420583.60570002</v>
      </c>
      <c r="P28" s="69">
        <v>51903</v>
      </c>
      <c r="Q28" s="69">
        <v>50201</v>
      </c>
      <c r="R28" s="70">
        <v>3.3903707097468199</v>
      </c>
      <c r="S28" s="69">
        <v>23.711670448721701</v>
      </c>
      <c r="T28" s="69">
        <v>22.898887816975801</v>
      </c>
      <c r="U28" s="71">
        <v>3.4277746627071202</v>
      </c>
    </row>
    <row r="29" spans="1:21" ht="12" thickBot="1" x14ac:dyDescent="0.2">
      <c r="A29" s="52"/>
      <c r="B29" s="41" t="s">
        <v>27</v>
      </c>
      <c r="C29" s="42"/>
      <c r="D29" s="69">
        <v>747514.65110000002</v>
      </c>
      <c r="E29" s="69">
        <v>682807.72100000002</v>
      </c>
      <c r="F29" s="70">
        <v>109.476596135327</v>
      </c>
      <c r="G29" s="69">
        <v>596086.11580000003</v>
      </c>
      <c r="H29" s="70">
        <v>25.403801780682301</v>
      </c>
      <c r="I29" s="69">
        <v>88790.680699999997</v>
      </c>
      <c r="J29" s="70">
        <v>11.8781191203866</v>
      </c>
      <c r="K29" s="69">
        <v>76051.950500000006</v>
      </c>
      <c r="L29" s="70">
        <v>12.758550901312599</v>
      </c>
      <c r="M29" s="70">
        <v>0.167500374628787</v>
      </c>
      <c r="N29" s="69">
        <v>12077903.641799999</v>
      </c>
      <c r="O29" s="69">
        <v>202971893.08000001</v>
      </c>
      <c r="P29" s="69">
        <v>120383</v>
      </c>
      <c r="Q29" s="69">
        <v>118286</v>
      </c>
      <c r="R29" s="70">
        <v>1.77282180477825</v>
      </c>
      <c r="S29" s="69">
        <v>6.2094702001113102</v>
      </c>
      <c r="T29" s="69">
        <v>6.1796460189709697</v>
      </c>
      <c r="U29" s="71">
        <v>0.48030154230885302</v>
      </c>
    </row>
    <row r="30" spans="1:21" ht="12" thickBot="1" x14ac:dyDescent="0.2">
      <c r="A30" s="52"/>
      <c r="B30" s="41" t="s">
        <v>28</v>
      </c>
      <c r="C30" s="42"/>
      <c r="D30" s="69">
        <v>1100298.8476</v>
      </c>
      <c r="E30" s="69">
        <v>1253818.2764000001</v>
      </c>
      <c r="F30" s="70">
        <v>87.755846944519803</v>
      </c>
      <c r="G30" s="69">
        <v>1177959.8130999999</v>
      </c>
      <c r="H30" s="70">
        <v>-6.5928365837559504</v>
      </c>
      <c r="I30" s="69">
        <v>103449.5662</v>
      </c>
      <c r="J30" s="70">
        <v>9.4019516993630301</v>
      </c>
      <c r="K30" s="69">
        <v>104893.1164</v>
      </c>
      <c r="L30" s="70">
        <v>8.9046430305594306</v>
      </c>
      <c r="M30" s="70">
        <v>-1.3762106128062E-2</v>
      </c>
      <c r="N30" s="69">
        <v>17259366.2007</v>
      </c>
      <c r="O30" s="69">
        <v>366954746.67229998</v>
      </c>
      <c r="P30" s="69">
        <v>96687</v>
      </c>
      <c r="Q30" s="69">
        <v>86590</v>
      </c>
      <c r="R30" s="70">
        <v>11.6606998498672</v>
      </c>
      <c r="S30" s="69">
        <v>11.3800081458728</v>
      </c>
      <c r="T30" s="69">
        <v>10.9742024182931</v>
      </c>
      <c r="U30" s="71">
        <v>3.5659528743556601</v>
      </c>
    </row>
    <row r="31" spans="1:21" ht="12" thickBot="1" x14ac:dyDescent="0.2">
      <c r="A31" s="52"/>
      <c r="B31" s="41" t="s">
        <v>29</v>
      </c>
      <c r="C31" s="42"/>
      <c r="D31" s="69">
        <v>894857.78859999997</v>
      </c>
      <c r="E31" s="69">
        <v>803957.41229999997</v>
      </c>
      <c r="F31" s="70">
        <v>111.306615861647</v>
      </c>
      <c r="G31" s="69">
        <v>887108.0024</v>
      </c>
      <c r="H31" s="70">
        <v>0.87360120515580497</v>
      </c>
      <c r="I31" s="69">
        <v>14005.9931</v>
      </c>
      <c r="J31" s="70">
        <v>1.5651641275774399</v>
      </c>
      <c r="K31" s="69">
        <v>-5223.1247999999996</v>
      </c>
      <c r="L31" s="70">
        <v>-0.58878116146729098</v>
      </c>
      <c r="M31" s="70">
        <v>-3.6815352181513998</v>
      </c>
      <c r="N31" s="69">
        <v>22396824.035599999</v>
      </c>
      <c r="O31" s="69">
        <v>351468920.89160001</v>
      </c>
      <c r="P31" s="69">
        <v>30763</v>
      </c>
      <c r="Q31" s="69">
        <v>28671</v>
      </c>
      <c r="R31" s="70">
        <v>7.2965714485019797</v>
      </c>
      <c r="S31" s="69">
        <v>29.088768605142501</v>
      </c>
      <c r="T31" s="69">
        <v>27.356973363328802</v>
      </c>
      <c r="U31" s="71">
        <v>5.9534841963285503</v>
      </c>
    </row>
    <row r="32" spans="1:21" ht="12" thickBot="1" x14ac:dyDescent="0.2">
      <c r="A32" s="52"/>
      <c r="B32" s="41" t="s">
        <v>30</v>
      </c>
      <c r="C32" s="42"/>
      <c r="D32" s="69">
        <v>86282.911399999997</v>
      </c>
      <c r="E32" s="69">
        <v>122360.78290000001</v>
      </c>
      <c r="F32" s="70">
        <v>70.5151678136247</v>
      </c>
      <c r="G32" s="69">
        <v>101821.8682</v>
      </c>
      <c r="H32" s="70">
        <v>-15.2609228986824</v>
      </c>
      <c r="I32" s="69">
        <v>21817.681</v>
      </c>
      <c r="J32" s="70">
        <v>25.286213279075799</v>
      </c>
      <c r="K32" s="69">
        <v>26088.3603</v>
      </c>
      <c r="L32" s="70">
        <v>25.621569080579899</v>
      </c>
      <c r="M32" s="70">
        <v>-0.163700564193757</v>
      </c>
      <c r="N32" s="69">
        <v>1603732.5248</v>
      </c>
      <c r="O32" s="69">
        <v>36922853.353100002</v>
      </c>
      <c r="P32" s="69">
        <v>19121</v>
      </c>
      <c r="Q32" s="69">
        <v>18385</v>
      </c>
      <c r="R32" s="70">
        <v>4.0032635300516697</v>
      </c>
      <c r="S32" s="69">
        <v>4.5124685633596604</v>
      </c>
      <c r="T32" s="69">
        <v>4.3591341528419898</v>
      </c>
      <c r="U32" s="71">
        <v>3.3980161493580501</v>
      </c>
    </row>
    <row r="33" spans="1:21" ht="12" thickBot="1" x14ac:dyDescent="0.2">
      <c r="A33" s="52"/>
      <c r="B33" s="41" t="s">
        <v>31</v>
      </c>
      <c r="C33" s="42"/>
      <c r="D33" s="72"/>
      <c r="E33" s="72"/>
      <c r="F33" s="72"/>
      <c r="G33" s="69">
        <v>29.469000000000001</v>
      </c>
      <c r="H33" s="72"/>
      <c r="I33" s="72"/>
      <c r="J33" s="72"/>
      <c r="K33" s="69">
        <v>3.1291000000000002</v>
      </c>
      <c r="L33" s="70">
        <v>10.618276833282399</v>
      </c>
      <c r="M33" s="72"/>
      <c r="N33" s="69">
        <v>20</v>
      </c>
      <c r="O33" s="69">
        <v>241.31389999999999</v>
      </c>
      <c r="P33" s="72"/>
      <c r="Q33" s="72"/>
      <c r="R33" s="72"/>
      <c r="S33" s="72"/>
      <c r="T33" s="72"/>
      <c r="U33" s="73"/>
    </row>
    <row r="34" spans="1:21" ht="12" thickBot="1" x14ac:dyDescent="0.2">
      <c r="A34" s="52"/>
      <c r="B34" s="41" t="s">
        <v>70</v>
      </c>
      <c r="C34" s="4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2"/>
      <c r="B35" s="41" t="s">
        <v>32</v>
      </c>
      <c r="C35" s="42"/>
      <c r="D35" s="69">
        <v>283572.9901</v>
      </c>
      <c r="E35" s="69">
        <v>211139.17079999999</v>
      </c>
      <c r="F35" s="70">
        <v>134.30619672586101</v>
      </c>
      <c r="G35" s="69">
        <v>213741.47870000001</v>
      </c>
      <c r="H35" s="70">
        <v>32.671015389583303</v>
      </c>
      <c r="I35" s="69">
        <v>3850.3561</v>
      </c>
      <c r="J35" s="70">
        <v>1.3578007195403901</v>
      </c>
      <c r="K35" s="69">
        <v>5197.3199000000004</v>
      </c>
      <c r="L35" s="70">
        <v>2.4315916272361799</v>
      </c>
      <c r="M35" s="70">
        <v>-0.25916507467627697</v>
      </c>
      <c r="N35" s="69">
        <v>3220698.2330999998</v>
      </c>
      <c r="O35" s="69">
        <v>55248579.242200002</v>
      </c>
      <c r="P35" s="69">
        <v>20474</v>
      </c>
      <c r="Q35" s="69">
        <v>20687</v>
      </c>
      <c r="R35" s="70">
        <v>-1.0296321361241401</v>
      </c>
      <c r="S35" s="69">
        <v>13.850395140177801</v>
      </c>
      <c r="T35" s="69">
        <v>13.7900160100546</v>
      </c>
      <c r="U35" s="71">
        <v>0.43593796070130097</v>
      </c>
    </row>
    <row r="36" spans="1:21" ht="12" customHeight="1" thickBot="1" x14ac:dyDescent="0.2">
      <c r="A36" s="52"/>
      <c r="B36" s="41" t="s">
        <v>69</v>
      </c>
      <c r="C36" s="42"/>
      <c r="D36" s="69">
        <v>88743.65</v>
      </c>
      <c r="E36" s="72"/>
      <c r="F36" s="72"/>
      <c r="G36" s="72"/>
      <c r="H36" s="72"/>
      <c r="I36" s="69">
        <v>2951.89</v>
      </c>
      <c r="J36" s="70">
        <v>3.3263112346629899</v>
      </c>
      <c r="K36" s="72"/>
      <c r="L36" s="72"/>
      <c r="M36" s="72"/>
      <c r="N36" s="69">
        <v>3165963.74</v>
      </c>
      <c r="O36" s="69">
        <v>25042655.300000001</v>
      </c>
      <c r="P36" s="69">
        <v>57</v>
      </c>
      <c r="Q36" s="69">
        <v>81</v>
      </c>
      <c r="R36" s="70">
        <v>-29.629629629629601</v>
      </c>
      <c r="S36" s="69">
        <v>1556.9061403508799</v>
      </c>
      <c r="T36" s="69">
        <v>1821.37641975309</v>
      </c>
      <c r="U36" s="71">
        <v>-16.9869122195514</v>
      </c>
    </row>
    <row r="37" spans="1:21" ht="12" thickBot="1" x14ac:dyDescent="0.2">
      <c r="A37" s="52"/>
      <c r="B37" s="41" t="s">
        <v>36</v>
      </c>
      <c r="C37" s="42"/>
      <c r="D37" s="69">
        <v>179368.41</v>
      </c>
      <c r="E37" s="69">
        <v>116126.7335</v>
      </c>
      <c r="F37" s="70">
        <v>154.45918833151401</v>
      </c>
      <c r="G37" s="69">
        <v>199618.87</v>
      </c>
      <c r="H37" s="70">
        <v>-10.144561984545801</v>
      </c>
      <c r="I37" s="69">
        <v>-40796.49</v>
      </c>
      <c r="J37" s="70">
        <v>-22.744523408553398</v>
      </c>
      <c r="K37" s="69">
        <v>-11575.95</v>
      </c>
      <c r="L37" s="70">
        <v>-5.7990259137324998</v>
      </c>
      <c r="M37" s="70">
        <v>2.5242455262851</v>
      </c>
      <c r="N37" s="69">
        <v>13354500.300000001</v>
      </c>
      <c r="O37" s="69">
        <v>144858497.06</v>
      </c>
      <c r="P37" s="69">
        <v>93</v>
      </c>
      <c r="Q37" s="69">
        <v>61</v>
      </c>
      <c r="R37" s="70">
        <v>52.459016393442603</v>
      </c>
      <c r="S37" s="69">
        <v>1928.69258064516</v>
      </c>
      <c r="T37" s="69">
        <v>1898.8678688524601</v>
      </c>
      <c r="U37" s="71">
        <v>1.54636939510214</v>
      </c>
    </row>
    <row r="38" spans="1:21" ht="12" thickBot="1" x14ac:dyDescent="0.2">
      <c r="A38" s="52"/>
      <c r="B38" s="41" t="s">
        <v>37</v>
      </c>
      <c r="C38" s="42"/>
      <c r="D38" s="69">
        <v>48492.32</v>
      </c>
      <c r="E38" s="69">
        <v>67377.228600000002</v>
      </c>
      <c r="F38" s="70">
        <v>71.971378175682304</v>
      </c>
      <c r="G38" s="69">
        <v>10879.68</v>
      </c>
      <c r="H38" s="70">
        <v>345.71457984058401</v>
      </c>
      <c r="I38" s="69">
        <v>-357.24</v>
      </c>
      <c r="J38" s="70">
        <v>-0.736693975458382</v>
      </c>
      <c r="K38" s="69">
        <v>198.97</v>
      </c>
      <c r="L38" s="70">
        <v>1.8288221712403301</v>
      </c>
      <c r="M38" s="70">
        <v>-2.7954465497311198</v>
      </c>
      <c r="N38" s="69">
        <v>6980623.4500000002</v>
      </c>
      <c r="O38" s="69">
        <v>132310614.95</v>
      </c>
      <c r="P38" s="69">
        <v>38</v>
      </c>
      <c r="Q38" s="69">
        <v>21</v>
      </c>
      <c r="R38" s="70">
        <v>80.952380952381006</v>
      </c>
      <c r="S38" s="69">
        <v>1276.11368421053</v>
      </c>
      <c r="T38" s="69">
        <v>-82.295714285714297</v>
      </c>
      <c r="U38" s="71">
        <v>106.448932826594</v>
      </c>
    </row>
    <row r="39" spans="1:21" ht="12" thickBot="1" x14ac:dyDescent="0.2">
      <c r="A39" s="52"/>
      <c r="B39" s="41" t="s">
        <v>38</v>
      </c>
      <c r="C39" s="42"/>
      <c r="D39" s="69">
        <v>64833.42</v>
      </c>
      <c r="E39" s="69">
        <v>68789.226200000005</v>
      </c>
      <c r="F39" s="70">
        <v>94.249381162540303</v>
      </c>
      <c r="G39" s="69">
        <v>78559.63</v>
      </c>
      <c r="H39" s="70">
        <v>-17.4723455291223</v>
      </c>
      <c r="I39" s="69">
        <v>-8750.4699999999993</v>
      </c>
      <c r="J39" s="70">
        <v>-13.496850852538699</v>
      </c>
      <c r="K39" s="69">
        <v>-11184.91</v>
      </c>
      <c r="L39" s="70">
        <v>-14.2374779514618</v>
      </c>
      <c r="M39" s="70">
        <v>-0.217653964135608</v>
      </c>
      <c r="N39" s="69">
        <v>8122073.6500000004</v>
      </c>
      <c r="O39" s="69">
        <v>98120467.079999998</v>
      </c>
      <c r="P39" s="69">
        <v>50</v>
      </c>
      <c r="Q39" s="69">
        <v>47</v>
      </c>
      <c r="R39" s="70">
        <v>6.3829787234042499</v>
      </c>
      <c r="S39" s="69">
        <v>1296.6684</v>
      </c>
      <c r="T39" s="69">
        <v>1056.15723404255</v>
      </c>
      <c r="U39" s="71">
        <v>18.548394173672101</v>
      </c>
    </row>
    <row r="40" spans="1:21" ht="12" thickBot="1" x14ac:dyDescent="0.2">
      <c r="A40" s="52"/>
      <c r="B40" s="41" t="s">
        <v>72</v>
      </c>
      <c r="C40" s="42"/>
      <c r="D40" s="69">
        <v>0.09</v>
      </c>
      <c r="E40" s="72"/>
      <c r="F40" s="72"/>
      <c r="G40" s="69">
        <v>4.2699999999999996</v>
      </c>
      <c r="H40" s="70">
        <v>-97.892271662763505</v>
      </c>
      <c r="I40" s="69">
        <v>0.09</v>
      </c>
      <c r="J40" s="70">
        <v>100</v>
      </c>
      <c r="K40" s="69">
        <v>0</v>
      </c>
      <c r="L40" s="70">
        <v>0</v>
      </c>
      <c r="M40" s="72"/>
      <c r="N40" s="69">
        <v>41.43</v>
      </c>
      <c r="O40" s="69">
        <v>4237.3599999999997</v>
      </c>
      <c r="P40" s="69">
        <v>1</v>
      </c>
      <c r="Q40" s="69">
        <v>25</v>
      </c>
      <c r="R40" s="70">
        <v>-96</v>
      </c>
      <c r="S40" s="69">
        <v>0.09</v>
      </c>
      <c r="T40" s="69">
        <v>0.78480000000000005</v>
      </c>
      <c r="U40" s="71">
        <v>-772</v>
      </c>
    </row>
    <row r="41" spans="1:21" ht="12" customHeight="1" thickBot="1" x14ac:dyDescent="0.2">
      <c r="A41" s="52"/>
      <c r="B41" s="41" t="s">
        <v>33</v>
      </c>
      <c r="C41" s="42"/>
      <c r="D41" s="69">
        <v>99248.717799999999</v>
      </c>
      <c r="E41" s="69">
        <v>90544.767200000002</v>
      </c>
      <c r="F41" s="70">
        <v>109.61286982026699</v>
      </c>
      <c r="G41" s="69">
        <v>156947.00870000001</v>
      </c>
      <c r="H41" s="70">
        <v>-36.762912130608797</v>
      </c>
      <c r="I41" s="69">
        <v>6810.5384000000004</v>
      </c>
      <c r="J41" s="70">
        <v>6.8620920763169799</v>
      </c>
      <c r="K41" s="69">
        <v>8468.2438999999995</v>
      </c>
      <c r="L41" s="70">
        <v>5.3956070715478397</v>
      </c>
      <c r="M41" s="70">
        <v>-0.195755521401551</v>
      </c>
      <c r="N41" s="69">
        <v>3462762.3876</v>
      </c>
      <c r="O41" s="69">
        <v>58743324.171800002</v>
      </c>
      <c r="P41" s="69">
        <v>193</v>
      </c>
      <c r="Q41" s="69">
        <v>171</v>
      </c>
      <c r="R41" s="70">
        <v>12.8654970760234</v>
      </c>
      <c r="S41" s="69">
        <v>514.24206113989601</v>
      </c>
      <c r="T41" s="69">
        <v>477.61783333333301</v>
      </c>
      <c r="U41" s="71">
        <v>7.1219821508532002</v>
      </c>
    </row>
    <row r="42" spans="1:21" ht="12" thickBot="1" x14ac:dyDescent="0.2">
      <c r="A42" s="52"/>
      <c r="B42" s="41" t="s">
        <v>34</v>
      </c>
      <c r="C42" s="42"/>
      <c r="D42" s="69">
        <v>306373.93810000003</v>
      </c>
      <c r="E42" s="69">
        <v>281116.76409999997</v>
      </c>
      <c r="F42" s="70">
        <v>108.98458477951699</v>
      </c>
      <c r="G42" s="69">
        <v>311481.31189999997</v>
      </c>
      <c r="H42" s="70">
        <v>-1.6397047286225901</v>
      </c>
      <c r="I42" s="69">
        <v>18562.3537</v>
      </c>
      <c r="J42" s="70">
        <v>6.0587247776739002</v>
      </c>
      <c r="K42" s="69">
        <v>22444.958900000001</v>
      </c>
      <c r="L42" s="70">
        <v>7.2058765783052401</v>
      </c>
      <c r="M42" s="70">
        <v>-0.17298339539396501</v>
      </c>
      <c r="N42" s="69">
        <v>7368140.1288999999</v>
      </c>
      <c r="O42" s="69">
        <v>144744956.86919999</v>
      </c>
      <c r="P42" s="69">
        <v>1624</v>
      </c>
      <c r="Q42" s="69">
        <v>1603</v>
      </c>
      <c r="R42" s="70">
        <v>1.31004366812226</v>
      </c>
      <c r="S42" s="69">
        <v>188.65390277093601</v>
      </c>
      <c r="T42" s="69">
        <v>180.68363399875199</v>
      </c>
      <c r="U42" s="71">
        <v>4.2248099059265698</v>
      </c>
    </row>
    <row r="43" spans="1:21" ht="12" thickBot="1" x14ac:dyDescent="0.2">
      <c r="A43" s="52"/>
      <c r="B43" s="41" t="s">
        <v>39</v>
      </c>
      <c r="C43" s="42"/>
      <c r="D43" s="69">
        <v>107731.68</v>
      </c>
      <c r="E43" s="69">
        <v>48325.609400000001</v>
      </c>
      <c r="F43" s="70">
        <v>222.928756279688</v>
      </c>
      <c r="G43" s="69">
        <v>89551.33</v>
      </c>
      <c r="H43" s="70">
        <v>20.301596860705502</v>
      </c>
      <c r="I43" s="69">
        <v>-11202.91</v>
      </c>
      <c r="J43" s="70">
        <v>-10.3989003049057</v>
      </c>
      <c r="K43" s="69">
        <v>-3459.08</v>
      </c>
      <c r="L43" s="70">
        <v>-3.8626785330826499</v>
      </c>
      <c r="M43" s="70">
        <v>2.2386964163881702</v>
      </c>
      <c r="N43" s="69">
        <v>7521750.7699999996</v>
      </c>
      <c r="O43" s="69">
        <v>66672473.729999997</v>
      </c>
      <c r="P43" s="69">
        <v>101</v>
      </c>
      <c r="Q43" s="69">
        <v>66</v>
      </c>
      <c r="R43" s="70">
        <v>53.030303030303003</v>
      </c>
      <c r="S43" s="69">
        <v>1066.6502970296999</v>
      </c>
      <c r="T43" s="69">
        <v>1074.5542424242401</v>
      </c>
      <c r="U43" s="71">
        <v>-0.741006252616213</v>
      </c>
    </row>
    <row r="44" spans="1:21" ht="12" thickBot="1" x14ac:dyDescent="0.2">
      <c r="A44" s="52"/>
      <c r="B44" s="41" t="s">
        <v>40</v>
      </c>
      <c r="C44" s="42"/>
      <c r="D44" s="69">
        <v>53646.18</v>
      </c>
      <c r="E44" s="69">
        <v>10184.870800000001</v>
      </c>
      <c r="F44" s="70">
        <v>526.72420743913597</v>
      </c>
      <c r="G44" s="69">
        <v>43449.63</v>
      </c>
      <c r="H44" s="70">
        <v>23.467518595670398</v>
      </c>
      <c r="I44" s="69">
        <v>7424.85</v>
      </c>
      <c r="J44" s="70">
        <v>13.8404076487832</v>
      </c>
      <c r="K44" s="69">
        <v>5843.31</v>
      </c>
      <c r="L44" s="70">
        <v>13.448468951289099</v>
      </c>
      <c r="M44" s="70">
        <v>0.27065823993592703</v>
      </c>
      <c r="N44" s="69">
        <v>2899227.01</v>
      </c>
      <c r="O44" s="69">
        <v>26329909.399999999</v>
      </c>
      <c r="P44" s="69">
        <v>41</v>
      </c>
      <c r="Q44" s="69">
        <v>31</v>
      </c>
      <c r="R44" s="70">
        <v>32.258064516128997</v>
      </c>
      <c r="S44" s="69">
        <v>1308.44341463415</v>
      </c>
      <c r="T44" s="69">
        <v>1038.57193548387</v>
      </c>
      <c r="U44" s="71">
        <v>20.625384035100499</v>
      </c>
    </row>
    <row r="45" spans="1:21" ht="12" thickBot="1" x14ac:dyDescent="0.2">
      <c r="A45" s="53"/>
      <c r="B45" s="41" t="s">
        <v>35</v>
      </c>
      <c r="C45" s="42"/>
      <c r="D45" s="74">
        <v>6149.402</v>
      </c>
      <c r="E45" s="75"/>
      <c r="F45" s="75"/>
      <c r="G45" s="74">
        <v>13844.1191</v>
      </c>
      <c r="H45" s="76">
        <v>-55.581124695756202</v>
      </c>
      <c r="I45" s="74">
        <v>669.39009999999996</v>
      </c>
      <c r="J45" s="76">
        <v>10.885450325088501</v>
      </c>
      <c r="K45" s="74">
        <v>1394.962</v>
      </c>
      <c r="L45" s="76">
        <v>10.0762062932556</v>
      </c>
      <c r="M45" s="76">
        <v>-0.52013739442364704</v>
      </c>
      <c r="N45" s="74">
        <v>446308.43440000003</v>
      </c>
      <c r="O45" s="74">
        <v>8051813.0258999998</v>
      </c>
      <c r="P45" s="74">
        <v>21</v>
      </c>
      <c r="Q45" s="74">
        <v>13</v>
      </c>
      <c r="R45" s="76">
        <v>61.538461538461497</v>
      </c>
      <c r="S45" s="74">
        <v>292.828666666667</v>
      </c>
      <c r="T45" s="74">
        <v>340.10583076923098</v>
      </c>
      <c r="U45" s="77">
        <v>-16.144991759423899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55" t="s">
        <v>74</v>
      </c>
      <c r="B1" s="55" t="s">
        <v>63</v>
      </c>
      <c r="C1" s="55" t="s">
        <v>64</v>
      </c>
      <c r="D1" s="55" t="s">
        <v>65</v>
      </c>
      <c r="E1" s="55" t="s">
        <v>66</v>
      </c>
      <c r="F1" s="55" t="s">
        <v>67</v>
      </c>
      <c r="G1" s="55" t="s">
        <v>66</v>
      </c>
      <c r="H1" s="55" t="s">
        <v>68</v>
      </c>
    </row>
    <row r="2" spans="1:8" x14ac:dyDescent="0.15">
      <c r="A2" s="54">
        <v>1</v>
      </c>
      <c r="B2" s="54">
        <v>12</v>
      </c>
      <c r="C2" s="54">
        <v>57632</v>
      </c>
      <c r="D2" s="54">
        <v>502530.171162393</v>
      </c>
      <c r="E2" s="54">
        <v>377175.45312478603</v>
      </c>
      <c r="F2" s="54">
        <v>125354.718037607</v>
      </c>
      <c r="G2" s="54">
        <v>377175.45312478603</v>
      </c>
      <c r="H2" s="54">
        <v>0.24944714811381599</v>
      </c>
    </row>
    <row r="3" spans="1:8" x14ac:dyDescent="0.15">
      <c r="A3" s="54">
        <v>2</v>
      </c>
      <c r="B3" s="54">
        <v>13</v>
      </c>
      <c r="C3" s="54">
        <v>8002</v>
      </c>
      <c r="D3" s="54">
        <v>75999.780958634001</v>
      </c>
      <c r="E3" s="54">
        <v>59248.649924710699</v>
      </c>
      <c r="F3" s="54">
        <v>16751.131033923299</v>
      </c>
      <c r="G3" s="54">
        <v>59248.649924710699</v>
      </c>
      <c r="H3" s="54">
        <v>0.220410254116927</v>
      </c>
    </row>
    <row r="4" spans="1:8" x14ac:dyDescent="0.15">
      <c r="A4" s="54">
        <v>3</v>
      </c>
      <c r="B4" s="54">
        <v>14</v>
      </c>
      <c r="C4" s="54">
        <v>105938</v>
      </c>
      <c r="D4" s="54">
        <v>118800.88751015801</v>
      </c>
      <c r="E4" s="54">
        <v>87410.708952227593</v>
      </c>
      <c r="F4" s="54">
        <v>31390.1785579305</v>
      </c>
      <c r="G4" s="54">
        <v>87410.708952227593</v>
      </c>
      <c r="H4" s="54">
        <v>0.26422511831190199</v>
      </c>
    </row>
    <row r="5" spans="1:8" x14ac:dyDescent="0.15">
      <c r="A5" s="54">
        <v>4</v>
      </c>
      <c r="B5" s="54">
        <v>15</v>
      </c>
      <c r="C5" s="54">
        <v>2499</v>
      </c>
      <c r="D5" s="54">
        <v>36235.0386615385</v>
      </c>
      <c r="E5" s="54">
        <v>28303.808112820501</v>
      </c>
      <c r="F5" s="54">
        <v>7931.2305487179501</v>
      </c>
      <c r="G5" s="54">
        <v>28303.808112820501</v>
      </c>
      <c r="H5" s="54">
        <v>0.218882905653873</v>
      </c>
    </row>
    <row r="6" spans="1:8" x14ac:dyDescent="0.15">
      <c r="A6" s="54">
        <v>5</v>
      </c>
      <c r="B6" s="54">
        <v>16</v>
      </c>
      <c r="C6" s="54">
        <v>3022</v>
      </c>
      <c r="D6" s="54">
        <v>147354.023111966</v>
      </c>
      <c r="E6" s="54">
        <v>124929.75596068399</v>
      </c>
      <c r="F6" s="54">
        <v>22424.2671512821</v>
      </c>
      <c r="G6" s="54">
        <v>124929.75596068399</v>
      </c>
      <c r="H6" s="54">
        <v>0.15217953794341399</v>
      </c>
    </row>
    <row r="7" spans="1:8" x14ac:dyDescent="0.15">
      <c r="A7" s="54">
        <v>6</v>
      </c>
      <c r="B7" s="54">
        <v>17</v>
      </c>
      <c r="C7" s="54">
        <v>14349</v>
      </c>
      <c r="D7" s="54">
        <v>211443.48212564099</v>
      </c>
      <c r="E7" s="54">
        <v>152755.34601111099</v>
      </c>
      <c r="F7" s="54">
        <v>58688.136114529902</v>
      </c>
      <c r="G7" s="54">
        <v>152755.34601111099</v>
      </c>
      <c r="H7" s="54">
        <v>0.27755944768095098</v>
      </c>
    </row>
    <row r="8" spans="1:8" x14ac:dyDescent="0.15">
      <c r="A8" s="54">
        <v>7</v>
      </c>
      <c r="B8" s="54">
        <v>18</v>
      </c>
      <c r="C8" s="54">
        <v>48250</v>
      </c>
      <c r="D8" s="54">
        <v>106511.783183761</v>
      </c>
      <c r="E8" s="54">
        <v>85233.815488034204</v>
      </c>
      <c r="F8" s="54">
        <v>21277.9676957265</v>
      </c>
      <c r="G8" s="54">
        <v>85233.815488034204</v>
      </c>
      <c r="H8" s="54">
        <v>0.19977102119317999</v>
      </c>
    </row>
    <row r="9" spans="1:8" x14ac:dyDescent="0.15">
      <c r="A9" s="54">
        <v>8</v>
      </c>
      <c r="B9" s="54">
        <v>19</v>
      </c>
      <c r="C9" s="54">
        <v>13779</v>
      </c>
      <c r="D9" s="54">
        <v>61324.181231623901</v>
      </c>
      <c r="E9" s="54">
        <v>50133.123294017103</v>
      </c>
      <c r="F9" s="54">
        <v>11191.0579376068</v>
      </c>
      <c r="G9" s="54">
        <v>50133.123294017103</v>
      </c>
      <c r="H9" s="54">
        <v>0.18249013216071699</v>
      </c>
    </row>
    <row r="10" spans="1:8" x14ac:dyDescent="0.15">
      <c r="A10" s="54">
        <v>9</v>
      </c>
      <c r="B10" s="54">
        <v>21</v>
      </c>
      <c r="C10" s="54">
        <v>203616</v>
      </c>
      <c r="D10" s="54">
        <v>773969.93723418796</v>
      </c>
      <c r="E10" s="54">
        <v>761172.63998205098</v>
      </c>
      <c r="F10" s="54">
        <v>12797.297252136799</v>
      </c>
      <c r="G10" s="54">
        <v>761172.63998205098</v>
      </c>
      <c r="H10" s="54">
        <v>1.6534617995459099E-2</v>
      </c>
    </row>
    <row r="11" spans="1:8" x14ac:dyDescent="0.15">
      <c r="A11" s="54">
        <v>10</v>
      </c>
      <c r="B11" s="54">
        <v>22</v>
      </c>
      <c r="C11" s="54">
        <v>40142.625999999997</v>
      </c>
      <c r="D11" s="54">
        <v>488923.968611966</v>
      </c>
      <c r="E11" s="54">
        <v>459444.68233333301</v>
      </c>
      <c r="F11" s="54">
        <v>29479.286278632499</v>
      </c>
      <c r="G11" s="54">
        <v>459444.68233333301</v>
      </c>
      <c r="H11" s="54">
        <v>6.0294213765634999E-2</v>
      </c>
    </row>
    <row r="12" spans="1:8" x14ac:dyDescent="0.15">
      <c r="A12" s="54">
        <v>11</v>
      </c>
      <c r="B12" s="54">
        <v>23</v>
      </c>
      <c r="C12" s="54">
        <v>165594.19099999999</v>
      </c>
      <c r="D12" s="54">
        <v>1414746.3129914501</v>
      </c>
      <c r="E12" s="54">
        <v>1208770.72266496</v>
      </c>
      <c r="F12" s="54">
        <v>205975.59032649599</v>
      </c>
      <c r="G12" s="54">
        <v>1208770.72266496</v>
      </c>
      <c r="H12" s="54">
        <v>0.145591890528391</v>
      </c>
    </row>
    <row r="13" spans="1:8" x14ac:dyDescent="0.15">
      <c r="A13" s="54">
        <v>12</v>
      </c>
      <c r="B13" s="54">
        <v>24</v>
      </c>
      <c r="C13" s="54">
        <v>20212</v>
      </c>
      <c r="D13" s="54">
        <v>477910.77794786298</v>
      </c>
      <c r="E13" s="54">
        <v>432363.894773504</v>
      </c>
      <c r="F13" s="54">
        <v>45546.883174358998</v>
      </c>
      <c r="G13" s="54">
        <v>432363.894773504</v>
      </c>
      <c r="H13" s="54">
        <v>9.5304155662561396E-2</v>
      </c>
    </row>
    <row r="14" spans="1:8" x14ac:dyDescent="0.15">
      <c r="A14" s="54">
        <v>13</v>
      </c>
      <c r="B14" s="54">
        <v>25</v>
      </c>
      <c r="C14" s="54">
        <v>87609</v>
      </c>
      <c r="D14" s="54">
        <v>1143352.7708000001</v>
      </c>
      <c r="E14" s="54">
        <v>1074063.2315</v>
      </c>
      <c r="F14" s="54">
        <v>69289.539300000004</v>
      </c>
      <c r="G14" s="54">
        <v>1074063.2315</v>
      </c>
      <c r="H14" s="54">
        <v>6.06020653201534E-2</v>
      </c>
    </row>
    <row r="15" spans="1:8" x14ac:dyDescent="0.15">
      <c r="A15" s="54">
        <v>14</v>
      </c>
      <c r="B15" s="54">
        <v>26</v>
      </c>
      <c r="C15" s="54">
        <v>65866.5</v>
      </c>
      <c r="D15" s="54">
        <v>317840.79218938103</v>
      </c>
      <c r="E15" s="54">
        <v>281400.47799203498</v>
      </c>
      <c r="F15" s="54">
        <v>36440.314197345098</v>
      </c>
      <c r="G15" s="54">
        <v>281400.47799203498</v>
      </c>
      <c r="H15" s="54">
        <v>0.11464958272452599</v>
      </c>
    </row>
    <row r="16" spans="1:8" x14ac:dyDescent="0.15">
      <c r="A16" s="54">
        <v>15</v>
      </c>
      <c r="B16" s="54">
        <v>27</v>
      </c>
      <c r="C16" s="54">
        <v>162776.79999999999</v>
      </c>
      <c r="D16" s="54">
        <v>1152422.9252333301</v>
      </c>
      <c r="E16" s="54">
        <v>1007815.2108999999</v>
      </c>
      <c r="F16" s="54">
        <v>144607.71433333299</v>
      </c>
      <c r="G16" s="54">
        <v>1007815.2108999999</v>
      </c>
      <c r="H16" s="54">
        <v>0.125481462722597</v>
      </c>
    </row>
    <row r="17" spans="1:8" x14ac:dyDescent="0.15">
      <c r="A17" s="54">
        <v>16</v>
      </c>
      <c r="B17" s="54">
        <v>29</v>
      </c>
      <c r="C17" s="54">
        <v>195572</v>
      </c>
      <c r="D17" s="54">
        <v>2603981.1958299102</v>
      </c>
      <c r="E17" s="54">
        <v>2308826.5806777799</v>
      </c>
      <c r="F17" s="54">
        <v>295154.615152137</v>
      </c>
      <c r="G17" s="54">
        <v>2308826.5806777799</v>
      </c>
      <c r="H17" s="54">
        <v>0.113347444914274</v>
      </c>
    </row>
    <row r="18" spans="1:8" x14ac:dyDescent="0.15">
      <c r="A18" s="54">
        <v>17</v>
      </c>
      <c r="B18" s="54">
        <v>31</v>
      </c>
      <c r="C18" s="54">
        <v>26211.440999999999</v>
      </c>
      <c r="D18" s="54">
        <v>248429.456262083</v>
      </c>
      <c r="E18" s="54">
        <v>210161.682684489</v>
      </c>
      <c r="F18" s="54">
        <v>38267.7735775935</v>
      </c>
      <c r="G18" s="54">
        <v>210161.682684489</v>
      </c>
      <c r="H18" s="54">
        <v>0.15403879295707401</v>
      </c>
    </row>
    <row r="19" spans="1:8" x14ac:dyDescent="0.15">
      <c r="A19" s="54">
        <v>18</v>
      </c>
      <c r="B19" s="54">
        <v>32</v>
      </c>
      <c r="C19" s="54">
        <v>21698.393</v>
      </c>
      <c r="D19" s="54">
        <v>322617.03836427699</v>
      </c>
      <c r="E19" s="54">
        <v>305731.87339076801</v>
      </c>
      <c r="F19" s="54">
        <v>16885.164973507901</v>
      </c>
      <c r="G19" s="54">
        <v>305731.87339076801</v>
      </c>
      <c r="H19" s="54">
        <v>5.2338106688718598E-2</v>
      </c>
    </row>
    <row r="20" spans="1:8" x14ac:dyDescent="0.15">
      <c r="A20" s="54">
        <v>19</v>
      </c>
      <c r="B20" s="54">
        <v>33</v>
      </c>
      <c r="C20" s="54">
        <v>40020.531000000003</v>
      </c>
      <c r="D20" s="54">
        <v>609148.674236994</v>
      </c>
      <c r="E20" s="54">
        <v>572809.03582314996</v>
      </c>
      <c r="F20" s="54">
        <v>36339.638413844303</v>
      </c>
      <c r="G20" s="54">
        <v>572809.03582314996</v>
      </c>
      <c r="H20" s="54">
        <v>5.9656435203380299E-2</v>
      </c>
    </row>
    <row r="21" spans="1:8" x14ac:dyDescent="0.15">
      <c r="A21" s="54">
        <v>20</v>
      </c>
      <c r="B21" s="54">
        <v>34</v>
      </c>
      <c r="C21" s="54">
        <v>36393.716999999997</v>
      </c>
      <c r="D21" s="54">
        <v>198359.54716379999</v>
      </c>
      <c r="E21" s="54">
        <v>149397.46957631299</v>
      </c>
      <c r="F21" s="54">
        <v>48962.077587486703</v>
      </c>
      <c r="G21" s="54">
        <v>149397.46957631299</v>
      </c>
      <c r="H21" s="54">
        <v>0.24683499376541301</v>
      </c>
    </row>
    <row r="22" spans="1:8" x14ac:dyDescent="0.15">
      <c r="A22" s="54">
        <v>21</v>
      </c>
      <c r="B22" s="54">
        <v>35</v>
      </c>
      <c r="C22" s="54">
        <v>48238.73</v>
      </c>
      <c r="D22" s="54">
        <v>1230706.83136283</v>
      </c>
      <c r="E22" s="54">
        <v>1242763.7242088499</v>
      </c>
      <c r="F22" s="54">
        <v>-12056.892846017699</v>
      </c>
      <c r="G22" s="54">
        <v>1242763.7242088499</v>
      </c>
      <c r="H22" s="54">
        <v>-9.7967221264762296E-3</v>
      </c>
    </row>
    <row r="23" spans="1:8" x14ac:dyDescent="0.15">
      <c r="A23" s="54">
        <v>22</v>
      </c>
      <c r="B23" s="54">
        <v>36</v>
      </c>
      <c r="C23" s="54">
        <v>161314.72200000001</v>
      </c>
      <c r="D23" s="54">
        <v>747514.64997876098</v>
      </c>
      <c r="E23" s="54">
        <v>658723.98411746998</v>
      </c>
      <c r="F23" s="54">
        <v>88790.665861291098</v>
      </c>
      <c r="G23" s="54">
        <v>658723.98411746998</v>
      </c>
      <c r="H23" s="54">
        <v>0.118781171531306</v>
      </c>
    </row>
    <row r="24" spans="1:8" x14ac:dyDescent="0.15">
      <c r="A24" s="54">
        <v>23</v>
      </c>
      <c r="B24" s="54">
        <v>37</v>
      </c>
      <c r="C24" s="54">
        <v>181502.86900000001</v>
      </c>
      <c r="D24" s="54">
        <v>1100298.87024248</v>
      </c>
      <c r="E24" s="54">
        <v>996849.33267305803</v>
      </c>
      <c r="F24" s="54">
        <v>103449.53756942</v>
      </c>
      <c r="G24" s="54">
        <v>996849.33267305803</v>
      </c>
      <c r="H24" s="54">
        <v>9.4019489038121698E-2</v>
      </c>
    </row>
    <row r="25" spans="1:8" x14ac:dyDescent="0.15">
      <c r="A25" s="54">
        <v>24</v>
      </c>
      <c r="B25" s="54">
        <v>38</v>
      </c>
      <c r="C25" s="54">
        <v>186443.24900000001</v>
      </c>
      <c r="D25" s="54">
        <v>894857.74578053097</v>
      </c>
      <c r="E25" s="54">
        <v>880851.79115486704</v>
      </c>
      <c r="F25" s="54">
        <v>14005.9546256637</v>
      </c>
      <c r="G25" s="54">
        <v>880851.79115486704</v>
      </c>
      <c r="H25" s="54">
        <v>1.5651599029795699E-2</v>
      </c>
    </row>
    <row r="26" spans="1:8" x14ac:dyDescent="0.15">
      <c r="A26" s="54">
        <v>25</v>
      </c>
      <c r="B26" s="54">
        <v>39</v>
      </c>
      <c r="C26" s="54">
        <v>57296.476000000002</v>
      </c>
      <c r="D26" s="54">
        <v>86282.823363263</v>
      </c>
      <c r="E26" s="54">
        <v>64465.237042527799</v>
      </c>
      <c r="F26" s="54">
        <v>21817.586320735201</v>
      </c>
      <c r="G26" s="54">
        <v>64465.237042527799</v>
      </c>
      <c r="H26" s="54">
        <v>0.25286129347993302</v>
      </c>
    </row>
    <row r="27" spans="1:8" x14ac:dyDescent="0.15">
      <c r="A27" s="54">
        <v>26</v>
      </c>
      <c r="B27" s="54">
        <v>42</v>
      </c>
      <c r="C27" s="54">
        <v>21102.702000000001</v>
      </c>
      <c r="D27" s="54">
        <v>283572.98969999998</v>
      </c>
      <c r="E27" s="54">
        <v>279722.63650000002</v>
      </c>
      <c r="F27" s="54">
        <v>3850.3532</v>
      </c>
      <c r="G27" s="54">
        <v>279722.63650000002</v>
      </c>
      <c r="H27" s="54">
        <v>1.35779969879127E-2</v>
      </c>
    </row>
    <row r="28" spans="1:8" x14ac:dyDescent="0.15">
      <c r="A28" s="54">
        <v>27</v>
      </c>
      <c r="B28" s="54">
        <v>75</v>
      </c>
      <c r="C28" s="54">
        <v>190</v>
      </c>
      <c r="D28" s="54">
        <v>99248.717948717895</v>
      </c>
      <c r="E28" s="54">
        <v>92438.179487179499</v>
      </c>
      <c r="F28" s="54">
        <v>6810.5384615384601</v>
      </c>
      <c r="G28" s="54">
        <v>92438.179487179499</v>
      </c>
      <c r="H28" s="54">
        <v>6.8620921280388603E-2</v>
      </c>
    </row>
    <row r="29" spans="1:8" x14ac:dyDescent="0.15">
      <c r="A29" s="54">
        <v>28</v>
      </c>
      <c r="B29" s="54">
        <v>76</v>
      </c>
      <c r="C29" s="54">
        <v>1863</v>
      </c>
      <c r="D29" s="54">
        <v>306373.92894957302</v>
      </c>
      <c r="E29" s="54">
        <v>287811.593212821</v>
      </c>
      <c r="F29" s="54">
        <v>18562.335736752098</v>
      </c>
      <c r="G29" s="54">
        <v>287811.593212821</v>
      </c>
      <c r="H29" s="54">
        <v>6.0587190954512898E-2</v>
      </c>
    </row>
    <row r="30" spans="1:8" x14ac:dyDescent="0.15">
      <c r="A30" s="54">
        <v>29</v>
      </c>
      <c r="B30" s="54">
        <v>99</v>
      </c>
      <c r="C30" s="54">
        <v>20</v>
      </c>
      <c r="D30" s="54">
        <v>6149.4017094017099</v>
      </c>
      <c r="E30" s="54">
        <v>5480.0119658119702</v>
      </c>
      <c r="F30" s="54">
        <v>669.38974358974394</v>
      </c>
      <c r="G30" s="54">
        <v>5480.0119658119702</v>
      </c>
      <c r="H30" s="54">
        <v>0.108854450436426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58</v>
      </c>
      <c r="D32" s="34">
        <v>88743.65</v>
      </c>
      <c r="E32" s="34">
        <v>85791.76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63</v>
      </c>
      <c r="D33" s="34">
        <v>179368.41</v>
      </c>
      <c r="E33" s="34">
        <v>220164.9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22</v>
      </c>
      <c r="D34" s="34">
        <v>48492.32</v>
      </c>
      <c r="E34" s="34">
        <v>48849.56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42</v>
      </c>
      <c r="D35" s="34">
        <v>64833.42</v>
      </c>
      <c r="E35" s="34">
        <v>73583.89</v>
      </c>
      <c r="F35" s="30"/>
      <c r="G35" s="30"/>
      <c r="H35" s="30"/>
    </row>
    <row r="36" spans="1:8" ht="14.25" x14ac:dyDescent="0.2">
      <c r="A36" s="30"/>
      <c r="B36" s="33">
        <v>74</v>
      </c>
      <c r="C36" s="34">
        <v>1</v>
      </c>
      <c r="D36" s="34">
        <v>0.09</v>
      </c>
      <c r="E36" s="34">
        <v>0</v>
      </c>
      <c r="F36" s="30"/>
      <c r="G36" s="30"/>
      <c r="H36" s="30"/>
    </row>
    <row r="37" spans="1:8" ht="14.25" x14ac:dyDescent="0.2">
      <c r="A37" s="30"/>
      <c r="B37" s="33">
        <v>77</v>
      </c>
      <c r="C37" s="34">
        <v>77</v>
      </c>
      <c r="D37" s="34">
        <v>107731.68</v>
      </c>
      <c r="E37" s="34">
        <v>118934.59</v>
      </c>
      <c r="F37" s="30"/>
      <c r="G37" s="30"/>
      <c r="H37" s="30"/>
    </row>
    <row r="38" spans="1:8" ht="14.25" x14ac:dyDescent="0.2">
      <c r="A38" s="30"/>
      <c r="B38" s="33">
        <v>78</v>
      </c>
      <c r="C38" s="34">
        <v>35</v>
      </c>
      <c r="D38" s="34">
        <v>53646.18</v>
      </c>
      <c r="E38" s="34">
        <v>46221.33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2015-10-17T00:53:24Z</dcterms:modified>
</cp:coreProperties>
</file>