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<sst xmlns="http://schemas.openxmlformats.org/spreadsheetml/2006/main" count="117" uniqueCount="75">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</sst>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3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3" applyNumberFormat="0" applyFill="0" applyAlignment="0" applyProtection="0"/>
    <xf numFmtId="0" fontId="41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2" fillId="3" borderId="0" applyNumberFormat="0" applyBorder="0" applyAlignment="0" applyProtection="0"/>
    <xf numFmtId="0" fontId="51" fillId="4" borderId="0" applyNumberFormat="0" applyBorder="0" applyAlignment="0" applyProtection="0"/>
    <xf numFmtId="0" fontId="53" fillId="5" borderId="4" applyNumberFormat="0" applyAlignment="0" applyProtection="0"/>
    <xf numFmtId="0" fontId="52" fillId="6" borderId="5" applyNumberFormat="0" applyAlignment="0" applyProtection="0"/>
    <xf numFmtId="0" fontId="46" fillId="6" borderId="4" applyNumberFormat="0" applyAlignment="0" applyProtection="0"/>
    <xf numFmtId="0" fontId="50" fillId="0" borderId="6" applyNumberFormat="0" applyFill="0" applyAlignment="0" applyProtection="0"/>
    <xf numFmtId="0" fontId="47" fillId="7" borderId="7" applyNumberFormat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36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6" fillId="32" borderId="0" applyNumberFormat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7" fillId="38" borderId="21">
      <alignment vertical="center"/>
    </xf>
    <xf numFmtId="0" fontId="56" fillId="0" borderId="0"/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20" fillId="0" borderId="0" xfId="0" applyFont="1">
      <alignment vertical="center"/>
    </xf>
    <xf numFmtId="1" fontId="55" fillId="0" borderId="0" xfId="0" applyNumberFormat="1" applyFont="1" applyAlignment="1"/>
    <xf numFmtId="0" fontId="55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56" fillId="0" borderId="0" xfId="110"/>
    <xf numFmtId="0" fontId="57" fillId="0" borderId="0" xfId="110" applyNumberFormat="1" applyFo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2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1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12" xfId="110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1" sqref="K31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SUM(E4:E40)</f>
        <v>13823300.666200001</v>
      </c>
      <c r="F3" s="25">
        <f>RA!I7</f>
        <v>1583514.6329999999</v>
      </c>
      <c r="G3" s="16">
        <f>SUM(G4:G40)</f>
        <v>12239786.033200001</v>
      </c>
      <c r="H3" s="27">
        <f>RA!J7</f>
        <v>11.455401797574501</v>
      </c>
      <c r="I3" s="20">
        <f>SUM(I4:I40)</f>
        <v>13823305.858728763</v>
      </c>
      <c r="J3" s="21">
        <f>SUM(J4:J40)</f>
        <v>12239786.113170156</v>
      </c>
      <c r="K3" s="22">
        <f>E3-I3</f>
        <v>-5.1925287619233131</v>
      </c>
      <c r="L3" s="22">
        <f>G3-J3</f>
        <v>-7.9970154911279678E-2</v>
      </c>
    </row>
    <row r="4" spans="1:13" x14ac:dyDescent="0.15">
      <c r="A4" s="42">
        <f>RA!A8</f>
        <v>42298</v>
      </c>
      <c r="B4" s="12">
        <v>12</v>
      </c>
      <c r="C4" s="39" t="s">
        <v>6</v>
      </c>
      <c r="D4" s="39"/>
      <c r="E4" s="15">
        <f>VLOOKUP(C4,RA!B8:D36,3,0)</f>
        <v>476938.36940000003</v>
      </c>
      <c r="F4" s="25">
        <f>VLOOKUP(C4,RA!B8:I39,8,0)</f>
        <v>120286.0974</v>
      </c>
      <c r="G4" s="16">
        <f t="shared" ref="G4:G40" si="0">E4-F4</f>
        <v>356652.272</v>
      </c>
      <c r="H4" s="27">
        <f>RA!J8</f>
        <v>25.220469795987</v>
      </c>
      <c r="I4" s="20">
        <f>VLOOKUP(B4,RMS!B:D,3,FALSE)</f>
        <v>476939.00192991499</v>
      </c>
      <c r="J4" s="21">
        <f>VLOOKUP(B4,RMS!B:E,4,FALSE)</f>
        <v>356652.28494871798</v>
      </c>
      <c r="K4" s="22">
        <f t="shared" ref="K4:K40" si="1">E4-I4</f>
        <v>-0.63252991496119648</v>
      </c>
      <c r="L4" s="22">
        <f t="shared" ref="L4:L40" si="2">G4-J4</f>
        <v>-1.2948717980179936E-2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VLOOKUP(C5,RA!B8:D37,3,0)</f>
        <v>65585.080100000006</v>
      </c>
      <c r="F5" s="25">
        <f>VLOOKUP(C5,RA!B9:I40,8,0)</f>
        <v>14058.3223</v>
      </c>
      <c r="G5" s="16">
        <f t="shared" si="0"/>
        <v>51526.757800000007</v>
      </c>
      <c r="H5" s="27">
        <f>RA!J9</f>
        <v>21.435244538185799</v>
      </c>
      <c r="I5" s="20">
        <f>VLOOKUP(B5,RMS!B:D,3,FALSE)</f>
        <v>65585.1211989562</v>
      </c>
      <c r="J5" s="21">
        <f>VLOOKUP(B5,RMS!B:E,4,FALSE)</f>
        <v>51526.760452189701</v>
      </c>
      <c r="K5" s="22">
        <f t="shared" si="1"/>
        <v>-4.1098956193309277E-2</v>
      </c>
      <c r="L5" s="22">
        <f t="shared" si="2"/>
        <v>-2.6521896943449974E-3</v>
      </c>
      <c r="M5" s="32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VLOOKUP(C6,RA!B10:D38,3,0)</f>
        <v>99559.544500000004</v>
      </c>
      <c r="F6" s="25">
        <f>VLOOKUP(C6,RA!B10:I41,8,0)</f>
        <v>27937.272000000001</v>
      </c>
      <c r="G6" s="16">
        <f t="shared" si="0"/>
        <v>71622.272500000006</v>
      </c>
      <c r="H6" s="27">
        <f>RA!J10</f>
        <v>28.060867634845401</v>
      </c>
      <c r="I6" s="20">
        <f>VLOOKUP(B6,RMS!B:D,3,FALSE)</f>
        <v>99561.379664405104</v>
      </c>
      <c r="J6" s="21">
        <f>VLOOKUP(B6,RMS!B:E,4,FALSE)</f>
        <v>71622.271881799606</v>
      </c>
      <c r="K6" s="22">
        <f>E6-I6</f>
        <v>-1.8351644050999312</v>
      </c>
      <c r="L6" s="22">
        <f t="shared" si="2"/>
        <v>6.1820039991289377E-4</v>
      </c>
      <c r="M6" s="32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VLOOKUP(C7,RA!B10:D39,3,0)</f>
        <v>58085.3148</v>
      </c>
      <c r="F7" s="25">
        <f>VLOOKUP(C7,RA!B11:I42,8,0)</f>
        <v>7802.9853999999996</v>
      </c>
      <c r="G7" s="16">
        <f t="shared" si="0"/>
        <v>50282.329400000002</v>
      </c>
      <c r="H7" s="27">
        <f>RA!J11</f>
        <v>13.433662926451101</v>
      </c>
      <c r="I7" s="20">
        <f>VLOOKUP(B7,RMS!B:D,3,FALSE)</f>
        <v>58085.3401025641</v>
      </c>
      <c r="J7" s="21">
        <f>VLOOKUP(B7,RMS!B:E,4,FALSE)</f>
        <v>50282.3293683761</v>
      </c>
      <c r="K7" s="22">
        <f t="shared" si="1"/>
        <v>-2.5302564099547453E-2</v>
      </c>
      <c r="L7" s="22">
        <f t="shared" si="2"/>
        <v>3.1623902032151818E-5</v>
      </c>
      <c r="M7" s="32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VLOOKUP(C8,RA!B12:D39,3,0)</f>
        <v>103917.7887</v>
      </c>
      <c r="F8" s="25">
        <f>VLOOKUP(C8,RA!B12:I43,8,0)</f>
        <v>21139.260200000001</v>
      </c>
      <c r="G8" s="16">
        <f t="shared" si="0"/>
        <v>82778.5285</v>
      </c>
      <c r="H8" s="27">
        <f>RA!J12</f>
        <v>20.342292175814901</v>
      </c>
      <c r="I8" s="20">
        <f>VLOOKUP(B8,RMS!B:D,3,FALSE)</f>
        <v>103917.784806838</v>
      </c>
      <c r="J8" s="21">
        <f>VLOOKUP(B8,RMS!B:E,4,FALSE)</f>
        <v>82778.529393162404</v>
      </c>
      <c r="K8" s="22">
        <f t="shared" si="1"/>
        <v>3.8931620074436069E-3</v>
      </c>
      <c r="L8" s="22">
        <f t="shared" si="2"/>
        <v>-8.9316240337211639E-4</v>
      </c>
      <c r="M8" s="32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VLOOKUP(C9,RA!B12:D40,3,0)</f>
        <v>188269.26639999999</v>
      </c>
      <c r="F9" s="25">
        <f>VLOOKUP(C9,RA!B13:I44,8,0)</f>
        <v>55775.5867</v>
      </c>
      <c r="G9" s="16">
        <f t="shared" si="0"/>
        <v>132493.67969999998</v>
      </c>
      <c r="H9" s="27">
        <f>RA!J13</f>
        <v>29.625433702757501</v>
      </c>
      <c r="I9" s="20">
        <f>VLOOKUP(B9,RMS!B:D,3,FALSE)</f>
        <v>188269.43068290601</v>
      </c>
      <c r="J9" s="21">
        <f>VLOOKUP(B9,RMS!B:E,4,FALSE)</f>
        <v>132493.678055556</v>
      </c>
      <c r="K9" s="22">
        <f t="shared" si="1"/>
        <v>-0.16428290601470508</v>
      </c>
      <c r="L9" s="22">
        <f t="shared" si="2"/>
        <v>1.6444439825136214E-3</v>
      </c>
      <c r="M9" s="32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VLOOKUP(C10,RA!B14:D41,3,0)</f>
        <v>99142.969500000007</v>
      </c>
      <c r="F10" s="25">
        <f>VLOOKUP(C10,RA!B14:I45,8,0)</f>
        <v>20017.022499999999</v>
      </c>
      <c r="G10" s="16">
        <f t="shared" si="0"/>
        <v>79125.947000000015</v>
      </c>
      <c r="H10" s="27">
        <f>RA!J14</f>
        <v>20.190057450316701</v>
      </c>
      <c r="I10" s="20">
        <f>VLOOKUP(B10,RMS!B:D,3,FALSE)</f>
        <v>99142.980117948697</v>
      </c>
      <c r="J10" s="21">
        <f>VLOOKUP(B10,RMS!B:E,4,FALSE)</f>
        <v>79125.948455555597</v>
      </c>
      <c r="K10" s="22">
        <f t="shared" si="1"/>
        <v>-1.0617948690196499E-2</v>
      </c>
      <c r="L10" s="22">
        <f t="shared" si="2"/>
        <v>-1.4555555826518685E-3</v>
      </c>
      <c r="M10" s="32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VLOOKUP(C11,RA!B14:D42,3,0)</f>
        <v>52006.375599999999</v>
      </c>
      <c r="F11" s="25">
        <f>VLOOKUP(C11,RA!B15:I46,8,0)</f>
        <v>10314.7907</v>
      </c>
      <c r="G11" s="16">
        <f t="shared" si="0"/>
        <v>41691.584900000002</v>
      </c>
      <c r="H11" s="27">
        <f>RA!J15</f>
        <v>19.833704196837001</v>
      </c>
      <c r="I11" s="20">
        <f>VLOOKUP(B11,RMS!B:D,3,FALSE)</f>
        <v>52006.407864102599</v>
      </c>
      <c r="J11" s="21">
        <f>VLOOKUP(B11,RMS!B:E,4,FALSE)</f>
        <v>41691.586132478602</v>
      </c>
      <c r="K11" s="22">
        <f t="shared" si="1"/>
        <v>-3.2264102599583566E-2</v>
      </c>
      <c r="L11" s="22">
        <f t="shared" si="2"/>
        <v>-1.232478600286413E-3</v>
      </c>
      <c r="M11" s="32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VLOOKUP(C12,RA!B16:D43,3,0)</f>
        <v>726476.61970000004</v>
      </c>
      <c r="F12" s="25">
        <f>VLOOKUP(C12,RA!B16:I47,8,0)</f>
        <v>15005.060299999999</v>
      </c>
      <c r="G12" s="16">
        <f t="shared" si="0"/>
        <v>711471.55940000003</v>
      </c>
      <c r="H12" s="27">
        <f>RA!J16</f>
        <v>2.06545673915788</v>
      </c>
      <c r="I12" s="20">
        <f>VLOOKUP(B12,RMS!B:D,3,FALSE)</f>
        <v>726476.23096581199</v>
      </c>
      <c r="J12" s="21">
        <f>VLOOKUP(B12,RMS!B:E,4,FALSE)</f>
        <v>711471.55969230796</v>
      </c>
      <c r="K12" s="22">
        <f t="shared" si="1"/>
        <v>0.38873418804723769</v>
      </c>
      <c r="L12" s="22">
        <f t="shared" si="2"/>
        <v>-2.9230793006718159E-4</v>
      </c>
      <c r="M12" s="32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VLOOKUP(C13,RA!B16:D44,3,0)</f>
        <v>434721.30800000002</v>
      </c>
      <c r="F13" s="25">
        <f>VLOOKUP(C13,RA!B17:I48,8,0)</f>
        <v>52334.308700000001</v>
      </c>
      <c r="G13" s="16">
        <f t="shared" si="0"/>
        <v>382386.99930000002</v>
      </c>
      <c r="H13" s="27">
        <f>RA!J17</f>
        <v>12.0385883408319</v>
      </c>
      <c r="I13" s="20">
        <f>VLOOKUP(B13,RMS!B:D,3,FALSE)</f>
        <v>434721.28067521402</v>
      </c>
      <c r="J13" s="21">
        <f>VLOOKUP(B13,RMS!B:E,4,FALSE)</f>
        <v>382387.00052564102</v>
      </c>
      <c r="K13" s="22">
        <f t="shared" si="1"/>
        <v>2.7324786002282053E-2</v>
      </c>
      <c r="L13" s="22">
        <f t="shared" si="2"/>
        <v>-1.2256409972906113E-3</v>
      </c>
      <c r="M13" s="32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VLOOKUP(C14,RA!B18:D45,3,0)</f>
        <v>1167808.7365999999</v>
      </c>
      <c r="F14" s="25">
        <f>VLOOKUP(C14,RA!B18:I49,8,0)</f>
        <v>178125.49770000001</v>
      </c>
      <c r="G14" s="16">
        <f t="shared" si="0"/>
        <v>989683.2389</v>
      </c>
      <c r="H14" s="27">
        <f>RA!J18</f>
        <v>15.252968411471301</v>
      </c>
      <c r="I14" s="20">
        <f>VLOOKUP(B14,RMS!B:D,3,FALSE)</f>
        <v>1167808.7099931601</v>
      </c>
      <c r="J14" s="21">
        <f>VLOOKUP(B14,RMS!B:E,4,FALSE)</f>
        <v>989683.23004444398</v>
      </c>
      <c r="K14" s="22">
        <f t="shared" si="1"/>
        <v>2.6606839848682284E-2</v>
      </c>
      <c r="L14" s="22">
        <f t="shared" si="2"/>
        <v>8.8555560214444995E-3</v>
      </c>
      <c r="M14" s="32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VLOOKUP(C15,RA!B18:D46,3,0)</f>
        <v>566370.64709999994</v>
      </c>
      <c r="F15" s="25">
        <f>VLOOKUP(C15,RA!B19:I50,8,0)</f>
        <v>42317.7137</v>
      </c>
      <c r="G15" s="16">
        <f t="shared" si="0"/>
        <v>524052.93339999992</v>
      </c>
      <c r="H15" s="27">
        <f>RA!J19</f>
        <v>7.4717349701437303</v>
      </c>
      <c r="I15" s="20">
        <f>VLOOKUP(B15,RMS!B:D,3,FALSE)</f>
        <v>566370.66586495703</v>
      </c>
      <c r="J15" s="21">
        <f>VLOOKUP(B15,RMS!B:E,4,FALSE)</f>
        <v>524052.934665812</v>
      </c>
      <c r="K15" s="22">
        <f t="shared" si="1"/>
        <v>-1.8764957087114453E-2</v>
      </c>
      <c r="L15" s="22">
        <f t="shared" si="2"/>
        <v>-1.2658120831474662E-3</v>
      </c>
      <c r="M15" s="32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VLOOKUP(C16,RA!B20:D47,3,0)</f>
        <v>958186.64809999999</v>
      </c>
      <c r="F16" s="25">
        <f>VLOOKUP(C16,RA!B20:I51,8,0)</f>
        <v>77313.926699999996</v>
      </c>
      <c r="G16" s="16">
        <f t="shared" si="0"/>
        <v>880872.72140000004</v>
      </c>
      <c r="H16" s="27">
        <f>RA!J20</f>
        <v>8.0687752071380601</v>
      </c>
      <c r="I16" s="20">
        <f>VLOOKUP(B16,RMS!B:D,3,FALSE)</f>
        <v>958186.70059999998</v>
      </c>
      <c r="J16" s="21">
        <f>VLOOKUP(B16,RMS!B:E,4,FALSE)</f>
        <v>880872.72140000004</v>
      </c>
      <c r="K16" s="22">
        <f t="shared" si="1"/>
        <v>-5.2499999990686774E-2</v>
      </c>
      <c r="L16" s="22">
        <f t="shared" si="2"/>
        <v>0</v>
      </c>
      <c r="M16" s="32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VLOOKUP(C17,RA!B20:D48,3,0)</f>
        <v>285832.31699999998</v>
      </c>
      <c r="F17" s="25">
        <f>VLOOKUP(C17,RA!B21:I52,8,0)</f>
        <v>36533.987800000003</v>
      </c>
      <c r="G17" s="16">
        <f t="shared" si="0"/>
        <v>249298.32919999998</v>
      </c>
      <c r="H17" s="27">
        <f>RA!J21</f>
        <v>12.781615523201999</v>
      </c>
      <c r="I17" s="20">
        <f>VLOOKUP(B17,RMS!B:D,3,FALSE)</f>
        <v>285832.061797345</v>
      </c>
      <c r="J17" s="21">
        <f>VLOOKUP(B17,RMS!B:E,4,FALSE)</f>
        <v>249298.32902300899</v>
      </c>
      <c r="K17" s="22">
        <f t="shared" si="1"/>
        <v>0.25520265498198569</v>
      </c>
      <c r="L17" s="22">
        <f t="shared" si="2"/>
        <v>1.769909868016839E-4</v>
      </c>
      <c r="M17" s="32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VLOOKUP(C18,RA!B22:D49,3,0)</f>
        <v>1026299.2218000001</v>
      </c>
      <c r="F18" s="25">
        <f>VLOOKUP(C18,RA!B22:I53,8,0)</f>
        <v>104255.6395</v>
      </c>
      <c r="G18" s="16">
        <f t="shared" si="0"/>
        <v>922043.58230000001</v>
      </c>
      <c r="H18" s="27">
        <f>RA!J22</f>
        <v>10.158405783173899</v>
      </c>
      <c r="I18" s="20">
        <f>VLOOKUP(B18,RMS!B:D,3,FALSE)</f>
        <v>1026300.7657</v>
      </c>
      <c r="J18" s="21">
        <f>VLOOKUP(B18,RMS!B:E,4,FALSE)</f>
        <v>922043.58279999997</v>
      </c>
      <c r="K18" s="22">
        <f t="shared" si="1"/>
        <v>-1.5438999999314547</v>
      </c>
      <c r="L18" s="22">
        <f t="shared" si="2"/>
        <v>-4.9999996554106474E-4</v>
      </c>
      <c r="M18" s="32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VLOOKUP(C19,RA!B22:D50,3,0)</f>
        <v>2335133.9001000002</v>
      </c>
      <c r="F19" s="25">
        <f>VLOOKUP(C19,RA!B23:I54,8,0)</f>
        <v>288572.94</v>
      </c>
      <c r="G19" s="16">
        <f t="shared" si="0"/>
        <v>2046560.9601000003</v>
      </c>
      <c r="H19" s="27">
        <f>RA!J23</f>
        <v>12.3578754943193</v>
      </c>
      <c r="I19" s="20">
        <f>VLOOKUP(B19,RMS!B:D,3,FALSE)</f>
        <v>2335135.7500453</v>
      </c>
      <c r="J19" s="21">
        <f>VLOOKUP(B19,RMS!B:E,4,FALSE)</f>
        <v>2046560.9883188</v>
      </c>
      <c r="K19" s="22">
        <f t="shared" si="1"/>
        <v>-1.8499452997930348</v>
      </c>
      <c r="L19" s="22">
        <f t="shared" si="2"/>
        <v>-2.8218799736350775E-2</v>
      </c>
      <c r="M19" s="32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VLOOKUP(C20,RA!B24:D51,3,0)</f>
        <v>195657.37700000001</v>
      </c>
      <c r="F20" s="25">
        <f>VLOOKUP(C20,RA!B24:I55,8,0)</f>
        <v>35106.413399999998</v>
      </c>
      <c r="G20" s="16">
        <f t="shared" si="0"/>
        <v>160550.96360000002</v>
      </c>
      <c r="H20" s="27">
        <f>RA!J24</f>
        <v>17.9428007971302</v>
      </c>
      <c r="I20" s="20">
        <f>VLOOKUP(B20,RMS!B:D,3,FALSE)</f>
        <v>195657.39275783999</v>
      </c>
      <c r="J20" s="21">
        <f>VLOOKUP(B20,RMS!B:E,4,FALSE)</f>
        <v>160550.95984574899</v>
      </c>
      <c r="K20" s="22">
        <f t="shared" si="1"/>
        <v>-1.5757839981233701E-2</v>
      </c>
      <c r="L20" s="22">
        <f t="shared" si="2"/>
        <v>3.754251025384292E-3</v>
      </c>
      <c r="M20" s="32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VLOOKUP(C21,RA!B24:D52,3,0)</f>
        <v>233551.42370000001</v>
      </c>
      <c r="F21" s="25">
        <f>VLOOKUP(C21,RA!B25:I56,8,0)</f>
        <v>21052.906900000002</v>
      </c>
      <c r="G21" s="16">
        <f t="shared" si="0"/>
        <v>212498.51680000001</v>
      </c>
      <c r="H21" s="27">
        <f>RA!J25</f>
        <v>9.0142490105488502</v>
      </c>
      <c r="I21" s="20">
        <f>VLOOKUP(B21,RMS!B:D,3,FALSE)</f>
        <v>233551.42174086699</v>
      </c>
      <c r="J21" s="21">
        <f>VLOOKUP(B21,RMS!B:E,4,FALSE)</f>
        <v>212498.52113675899</v>
      </c>
      <c r="K21" s="22">
        <f t="shared" si="1"/>
        <v>1.9591330201365054E-3</v>
      </c>
      <c r="L21" s="22">
        <f t="shared" si="2"/>
        <v>-4.3367589823901653E-3</v>
      </c>
      <c r="M21" s="32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VLOOKUP(C22,RA!B26:D53,3,0)</f>
        <v>503509.44630000001</v>
      </c>
      <c r="F22" s="25">
        <f>VLOOKUP(C22,RA!B26:I57,8,0)</f>
        <v>95693.292600000001</v>
      </c>
      <c r="G22" s="16">
        <f t="shared" si="0"/>
        <v>407816.15370000002</v>
      </c>
      <c r="H22" s="27">
        <f>RA!J26</f>
        <v>19.0052626228157</v>
      </c>
      <c r="I22" s="20">
        <f>VLOOKUP(B22,RMS!B:D,3,FALSE)</f>
        <v>503509.32442024798</v>
      </c>
      <c r="J22" s="21">
        <f>VLOOKUP(B22,RMS!B:E,4,FALSE)</f>
        <v>407816.12059086101</v>
      </c>
      <c r="K22" s="22">
        <f t="shared" si="1"/>
        <v>0.12187975202687085</v>
      </c>
      <c r="L22" s="22">
        <f t="shared" si="2"/>
        <v>3.3109139010775834E-2</v>
      </c>
      <c r="M22" s="32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VLOOKUP(C23,RA!B26:D54,3,0)</f>
        <v>174193.20050000001</v>
      </c>
      <c r="F23" s="25">
        <f>VLOOKUP(C23,RA!B27:I58,8,0)</f>
        <v>46881.856</v>
      </c>
      <c r="G23" s="16">
        <f t="shared" si="0"/>
        <v>127311.34450000001</v>
      </c>
      <c r="H23" s="27">
        <f>RA!J27</f>
        <v>26.9137118242454</v>
      </c>
      <c r="I23" s="20">
        <f>VLOOKUP(B23,RMS!B:D,3,FALSE)</f>
        <v>174193.097802587</v>
      </c>
      <c r="J23" s="21">
        <f>VLOOKUP(B23,RMS!B:E,4,FALSE)</f>
        <v>127311.359409064</v>
      </c>
      <c r="K23" s="22">
        <f t="shared" si="1"/>
        <v>0.10269741300726309</v>
      </c>
      <c r="L23" s="22">
        <f t="shared" si="2"/>
        <v>-1.4909063989762217E-2</v>
      </c>
      <c r="M23" s="32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VLOOKUP(C24,RA!B28:D55,3,0)</f>
        <v>879858.96600000001</v>
      </c>
      <c r="F24" s="25">
        <f>VLOOKUP(C24,RA!B28:I59,8,0)</f>
        <v>42445.612399999998</v>
      </c>
      <c r="G24" s="16">
        <f t="shared" si="0"/>
        <v>837413.35360000003</v>
      </c>
      <c r="H24" s="27">
        <f>RA!J28</f>
        <v>4.8241381903471998</v>
      </c>
      <c r="I24" s="20">
        <f>VLOOKUP(B24,RMS!B:D,3,FALSE)</f>
        <v>879858.96447079605</v>
      </c>
      <c r="J24" s="21">
        <f>VLOOKUP(B24,RMS!B:E,4,FALSE)</f>
        <v>837413.35542123904</v>
      </c>
      <c r="K24" s="22">
        <f t="shared" si="1"/>
        <v>1.5292039606720209E-3</v>
      </c>
      <c r="L24" s="22">
        <f t="shared" si="2"/>
        <v>-1.8212390132248402E-3</v>
      </c>
      <c r="M24" s="32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VLOOKUP(C25,RA!B28:D56,3,0)</f>
        <v>598596.22869999998</v>
      </c>
      <c r="F25" s="25">
        <f>VLOOKUP(C25,RA!B29:I60,8,0)</f>
        <v>81663.259900000005</v>
      </c>
      <c r="G25" s="16">
        <f t="shared" si="0"/>
        <v>516932.96879999997</v>
      </c>
      <c r="H25" s="27">
        <f>RA!J29</f>
        <v>13.64246147647</v>
      </c>
      <c r="I25" s="20">
        <f>VLOOKUP(B25,RMS!B:D,3,FALSE)</f>
        <v>598596.22838495602</v>
      </c>
      <c r="J25" s="21">
        <f>VLOOKUP(B25,RMS!B:E,4,FALSE)</f>
        <v>516932.96006065799</v>
      </c>
      <c r="K25" s="22">
        <f t="shared" si="1"/>
        <v>3.1504395883530378E-4</v>
      </c>
      <c r="L25" s="22">
        <f t="shared" si="2"/>
        <v>8.7393419817090034E-3</v>
      </c>
      <c r="M25" s="32"/>
    </row>
    <row r="26" spans="1:13" x14ac:dyDescent="0.15">
      <c r="A26" s="42"/>
      <c r="B26" s="12">
        <v>37</v>
      </c>
      <c r="C26" s="39" t="s">
        <v>73</v>
      </c>
      <c r="D26" s="39"/>
      <c r="E26" s="15">
        <f>VLOOKUP(C26,RA!B30:D57,3,0)</f>
        <v>852190.68570000003</v>
      </c>
      <c r="F26" s="25">
        <f>VLOOKUP(C26,RA!B30:I61,8,0)</f>
        <v>117273.95170000001</v>
      </c>
      <c r="G26" s="16">
        <f t="shared" si="0"/>
        <v>734916.73400000005</v>
      </c>
      <c r="H26" s="27">
        <f>RA!J30</f>
        <v>13.761468374143201</v>
      </c>
      <c r="I26" s="20">
        <f>VLOOKUP(B26,RMS!B:D,3,FALSE)</f>
        <v>852190.66578761104</v>
      </c>
      <c r="J26" s="21">
        <f>VLOOKUP(B26,RMS!B:E,4,FALSE)</f>
        <v>734916.79441942403</v>
      </c>
      <c r="K26" s="22">
        <f t="shared" si="1"/>
        <v>1.991238899063319E-2</v>
      </c>
      <c r="L26" s="22">
        <f t="shared" si="2"/>
        <v>-6.0419423971325159E-2</v>
      </c>
      <c r="M26" s="32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VLOOKUP(C27,RA!B30:D58,3,0)</f>
        <v>740404.45420000004</v>
      </c>
      <c r="F27" s="25">
        <f>VLOOKUP(C27,RA!B31:I62,8,0)</f>
        <v>35944.638700000003</v>
      </c>
      <c r="G27" s="16">
        <f t="shared" si="0"/>
        <v>704459.81550000003</v>
      </c>
      <c r="H27" s="27">
        <f>RA!J31</f>
        <v>4.8547302080776698</v>
      </c>
      <c r="I27" s="20">
        <f>VLOOKUP(B27,RMS!B:D,3,FALSE)</f>
        <v>740404.43582477898</v>
      </c>
      <c r="J27" s="21">
        <f>VLOOKUP(B27,RMS!B:E,4,FALSE)</f>
        <v>704459.81940530997</v>
      </c>
      <c r="K27" s="22">
        <f t="shared" si="1"/>
        <v>1.8375221057794988E-2</v>
      </c>
      <c r="L27" s="22">
        <f t="shared" si="2"/>
        <v>-3.9053099462762475E-3</v>
      </c>
      <c r="M27" s="32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VLOOKUP(C28,RA!B32:D59,3,0)</f>
        <v>79320.253599999996</v>
      </c>
      <c r="F28" s="25">
        <f>VLOOKUP(C28,RA!B32:I63,8,0)</f>
        <v>20162.768599999999</v>
      </c>
      <c r="G28" s="16">
        <f t="shared" si="0"/>
        <v>59157.485000000001</v>
      </c>
      <c r="H28" s="27">
        <f>RA!J32</f>
        <v>25.419445456740199</v>
      </c>
      <c r="I28" s="20">
        <f>VLOOKUP(B28,RMS!B:D,3,FALSE)</f>
        <v>79320.199092042996</v>
      </c>
      <c r="J28" s="21">
        <f>VLOOKUP(B28,RMS!B:E,4,FALSE)</f>
        <v>59157.475257431397</v>
      </c>
      <c r="K28" s="22">
        <f t="shared" si="1"/>
        <v>5.4507957000168972E-2</v>
      </c>
      <c r="L28" s="22">
        <f t="shared" si="2"/>
        <v>9.7425686035421677E-3</v>
      </c>
      <c r="M28" s="32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 ht="12" thickBot="1" x14ac:dyDescent="0.2">
      <c r="A30" s="42"/>
      <c r="B30" s="12">
        <v>42</v>
      </c>
      <c r="C30" s="39" t="s">
        <v>32</v>
      </c>
      <c r="D30" s="39"/>
      <c r="E30" s="15">
        <f>VLOOKUP(C30,RA!B34:D62,3,0)</f>
        <v>200179.50630000001</v>
      </c>
      <c r="F30" s="25">
        <f>VLOOKUP(C30,RA!B34:I66,8,0)</f>
        <v>7052.2554</v>
      </c>
      <c r="G30" s="16">
        <f t="shared" si="0"/>
        <v>193127.25090000001</v>
      </c>
      <c r="H30" s="27">
        <f>RA!J34</f>
        <v>0</v>
      </c>
      <c r="I30" s="20">
        <f>VLOOKUP(B30,RMS!B:D,3,FALSE)</f>
        <v>200179.50570000001</v>
      </c>
      <c r="J30" s="21">
        <f>VLOOKUP(B30,RMS!B:E,4,FALSE)</f>
        <v>193127.2604</v>
      </c>
      <c r="K30" s="22">
        <f t="shared" si="1"/>
        <v>5.9999999939464033E-4</v>
      </c>
      <c r="L30" s="22">
        <f t="shared" si="2"/>
        <v>-9.4999999855645001E-3</v>
      </c>
      <c r="M30" s="32"/>
    </row>
    <row r="31" spans="1:13" s="35" customFormat="1" ht="12" thickBot="1" x14ac:dyDescent="0.2">
      <c r="A31" s="42"/>
      <c r="B31" s="12">
        <v>70</v>
      </c>
      <c r="C31" s="43" t="s">
        <v>69</v>
      </c>
      <c r="D31" s="44"/>
      <c r="E31" s="15">
        <f>VLOOKUP(C31,RA!B35:D63,3,0)</f>
        <v>50776.11</v>
      </c>
      <c r="F31" s="25">
        <f>VLOOKUP(C31,RA!B35:I67,8,0)</f>
        <v>2262.29</v>
      </c>
      <c r="G31" s="16">
        <f t="shared" si="0"/>
        <v>48513.82</v>
      </c>
      <c r="H31" s="27">
        <f>RA!J35</f>
        <v>3.5229657272863402</v>
      </c>
      <c r="I31" s="20">
        <f>VLOOKUP(B31,RMS!B:D,3,FALSE)</f>
        <v>50776.11</v>
      </c>
      <c r="J31" s="21">
        <f>VLOOKUP(B31,RMS!B:E,4,FALSE)</f>
        <v>48513.82</v>
      </c>
      <c r="K31" s="22">
        <f t="shared" si="1"/>
        <v>0</v>
      </c>
      <c r="L31" s="22">
        <f t="shared" si="2"/>
        <v>0</v>
      </c>
    </row>
    <row r="32" spans="1:13" x14ac:dyDescent="0.15">
      <c r="A32" s="42"/>
      <c r="B32" s="12">
        <v>71</v>
      </c>
      <c r="C32" s="39" t="s">
        <v>36</v>
      </c>
      <c r="D32" s="39"/>
      <c r="E32" s="15">
        <f>VLOOKUP(C32,RA!B34:D63,3,0)</f>
        <v>107689.8</v>
      </c>
      <c r="F32" s="25">
        <f>VLOOKUP(C32,RA!B34:I67,8,0)</f>
        <v>-10014.549999999999</v>
      </c>
      <c r="G32" s="16">
        <f t="shared" si="0"/>
        <v>117704.35</v>
      </c>
      <c r="H32" s="27">
        <f>RA!J35</f>
        <v>3.5229657272863402</v>
      </c>
      <c r="I32" s="20">
        <f>VLOOKUP(B32,RMS!B:D,3,FALSE)</f>
        <v>107689.8</v>
      </c>
      <c r="J32" s="21">
        <f>VLOOKUP(B32,RMS!B:E,4,FALSE)</f>
        <v>117704.35</v>
      </c>
      <c r="K32" s="22">
        <f t="shared" si="1"/>
        <v>0</v>
      </c>
      <c r="L32" s="22">
        <f t="shared" si="2"/>
        <v>0</v>
      </c>
      <c r="M32" s="32"/>
    </row>
    <row r="33" spans="1:13" x14ac:dyDescent="0.15">
      <c r="A33" s="42"/>
      <c r="B33" s="12">
        <v>72</v>
      </c>
      <c r="C33" s="39" t="s">
        <v>37</v>
      </c>
      <c r="D33" s="39"/>
      <c r="E33" s="15">
        <f>VLOOKUP(C33,RA!B34:D64,3,0)</f>
        <v>18089.740000000002</v>
      </c>
      <c r="F33" s="25">
        <f>VLOOKUP(C33,RA!B34:I68,8,0)</f>
        <v>650.41999999999996</v>
      </c>
      <c r="G33" s="16">
        <f t="shared" si="0"/>
        <v>17439.320000000003</v>
      </c>
      <c r="H33" s="27">
        <f>RA!J34</f>
        <v>0</v>
      </c>
      <c r="I33" s="20">
        <f>VLOOKUP(B33,RMS!B:D,3,FALSE)</f>
        <v>18089.740000000002</v>
      </c>
      <c r="J33" s="21">
        <f>VLOOKUP(B33,RMS!B:E,4,FALSE)</f>
        <v>17439.32</v>
      </c>
      <c r="K33" s="22">
        <f t="shared" si="1"/>
        <v>0</v>
      </c>
      <c r="L33" s="22">
        <f t="shared" si="2"/>
        <v>0</v>
      </c>
      <c r="M33" s="32"/>
    </row>
    <row r="34" spans="1:13" x14ac:dyDescent="0.15">
      <c r="A34" s="42"/>
      <c r="B34" s="12">
        <v>73</v>
      </c>
      <c r="C34" s="39" t="s">
        <v>38</v>
      </c>
      <c r="D34" s="39"/>
      <c r="E34" s="15">
        <f>VLOOKUP(C34,RA!B35:D65,3,0)</f>
        <v>53100.9</v>
      </c>
      <c r="F34" s="25">
        <f>VLOOKUP(C34,RA!B35:I69,8,0)</f>
        <v>-7419.69</v>
      </c>
      <c r="G34" s="16">
        <f t="shared" si="0"/>
        <v>60520.590000000004</v>
      </c>
      <c r="H34" s="27">
        <f>RA!J35</f>
        <v>3.5229657272863402</v>
      </c>
      <c r="I34" s="20">
        <f>VLOOKUP(B34,RMS!B:D,3,FALSE)</f>
        <v>53100.9</v>
      </c>
      <c r="J34" s="21">
        <f>VLOOKUP(B34,RMS!B:E,4,FALSE)</f>
        <v>60520.59</v>
      </c>
      <c r="K34" s="22">
        <f t="shared" si="1"/>
        <v>0</v>
      </c>
      <c r="L34" s="22">
        <f t="shared" si="2"/>
        <v>0</v>
      </c>
      <c r="M34" s="32"/>
    </row>
    <row r="35" spans="1:13" s="35" customFormat="1" x14ac:dyDescent="0.15">
      <c r="A35" s="42"/>
      <c r="B35" s="12">
        <v>74</v>
      </c>
      <c r="C35" s="39" t="s">
        <v>71</v>
      </c>
      <c r="D35" s="39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4.4554220478882698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2"/>
      <c r="B36" s="12">
        <v>75</v>
      </c>
      <c r="C36" s="39" t="s">
        <v>33</v>
      </c>
      <c r="D36" s="39"/>
      <c r="E36" s="15">
        <f>VLOOKUP(C36,RA!B8:D66,3,0)</f>
        <v>71238.4611</v>
      </c>
      <c r="F36" s="25">
        <f>VLOOKUP(C36,RA!B8:I70,8,0)</f>
        <v>5154.3037000000004</v>
      </c>
      <c r="G36" s="16">
        <f t="shared" si="0"/>
        <v>66084.157399999996</v>
      </c>
      <c r="H36" s="27">
        <f>RA!J36</f>
        <v>4.4554220478882698</v>
      </c>
      <c r="I36" s="20">
        <f>VLOOKUP(B36,RMS!B:D,3,FALSE)</f>
        <v>71238.461538461503</v>
      </c>
      <c r="J36" s="21">
        <f>VLOOKUP(B36,RMS!B:E,4,FALSE)</f>
        <v>66084.158119658096</v>
      </c>
      <c r="K36" s="22">
        <f t="shared" si="1"/>
        <v>-4.3846150219906121E-4</v>
      </c>
      <c r="L36" s="22">
        <f t="shared" si="2"/>
        <v>-7.1965809911489487E-4</v>
      </c>
      <c r="M36" s="32"/>
    </row>
    <row r="37" spans="1:13" x14ac:dyDescent="0.15">
      <c r="A37" s="42"/>
      <c r="B37" s="12">
        <v>76</v>
      </c>
      <c r="C37" s="39" t="s">
        <v>34</v>
      </c>
      <c r="D37" s="39"/>
      <c r="E37" s="15">
        <f>VLOOKUP(C37,RA!B8:D67,3,0)</f>
        <v>271850.70329999999</v>
      </c>
      <c r="F37" s="25">
        <f>VLOOKUP(C37,RA!B8:I71,8,0)</f>
        <v>14954.229300000001</v>
      </c>
      <c r="G37" s="16">
        <f t="shared" si="0"/>
        <v>256896.47399999999</v>
      </c>
      <c r="H37" s="27">
        <f>RA!J37</f>
        <v>-9.2994415441388103</v>
      </c>
      <c r="I37" s="20">
        <f>VLOOKUP(B37,RMS!B:D,3,FALSE)</f>
        <v>271850.69680598303</v>
      </c>
      <c r="J37" s="21">
        <f>VLOOKUP(B37,RMS!B:E,4,FALSE)</f>
        <v>256896.474373504</v>
      </c>
      <c r="K37" s="22">
        <f t="shared" si="1"/>
        <v>6.4940169686451554E-3</v>
      </c>
      <c r="L37" s="22">
        <f t="shared" si="2"/>
        <v>-3.7350400816649199E-4</v>
      </c>
      <c r="M37" s="32"/>
    </row>
    <row r="38" spans="1:13" x14ac:dyDescent="0.15">
      <c r="A38" s="42"/>
      <c r="B38" s="12">
        <v>77</v>
      </c>
      <c r="C38" s="39" t="s">
        <v>39</v>
      </c>
      <c r="D38" s="39"/>
      <c r="E38" s="15">
        <f>VLOOKUP(C38,RA!B9:D68,3,0)</f>
        <v>69628.22</v>
      </c>
      <c r="F38" s="25">
        <f>VLOOKUP(C38,RA!B9:I72,8,0)</f>
        <v>-6512.84</v>
      </c>
      <c r="G38" s="16">
        <f t="shared" si="0"/>
        <v>76141.06</v>
      </c>
      <c r="H38" s="27">
        <f>RA!J38</f>
        <v>3.5955187857868598</v>
      </c>
      <c r="I38" s="20">
        <f>VLOOKUP(B38,RMS!B:D,3,FALSE)</f>
        <v>69628.22</v>
      </c>
      <c r="J38" s="21">
        <f>VLOOKUP(B38,RMS!B:E,4,FALSE)</f>
        <v>76141.06</v>
      </c>
      <c r="K38" s="22">
        <f t="shared" si="1"/>
        <v>0</v>
      </c>
      <c r="L38" s="22">
        <f t="shared" si="2"/>
        <v>0</v>
      </c>
      <c r="M38" s="32"/>
    </row>
    <row r="39" spans="1:13" x14ac:dyDescent="0.15">
      <c r="A39" s="42"/>
      <c r="B39" s="12">
        <v>78</v>
      </c>
      <c r="C39" s="39" t="s">
        <v>40</v>
      </c>
      <c r="D39" s="39"/>
      <c r="E39" s="15">
        <f>VLOOKUP(C39,RA!B10:D69,3,0)</f>
        <v>67147.92</v>
      </c>
      <c r="F39" s="25">
        <f>VLOOKUP(C39,RA!B10:I73,8,0)</f>
        <v>7949.39</v>
      </c>
      <c r="G39" s="16">
        <f t="shared" si="0"/>
        <v>59198.53</v>
      </c>
      <c r="H39" s="27">
        <f>RA!J39</f>
        <v>-13.972814020101399</v>
      </c>
      <c r="I39" s="20">
        <f>VLOOKUP(B39,RMS!B:D,3,FALSE)</f>
        <v>67147.92</v>
      </c>
      <c r="J39" s="21">
        <f>VLOOKUP(B39,RMS!B:E,4,FALSE)</f>
        <v>59198.53</v>
      </c>
      <c r="K39" s="22">
        <f t="shared" si="1"/>
        <v>0</v>
      </c>
      <c r="L39" s="22">
        <f t="shared" si="2"/>
        <v>0</v>
      </c>
      <c r="M39" s="32"/>
    </row>
    <row r="40" spans="1:13" x14ac:dyDescent="0.15">
      <c r="A40" s="42"/>
      <c r="B40" s="12">
        <v>99</v>
      </c>
      <c r="C40" s="39" t="s">
        <v>35</v>
      </c>
      <c r="D40" s="39"/>
      <c r="E40" s="15">
        <f>VLOOKUP(C40,RA!B8:D70,3,0)</f>
        <v>11983.162399999999</v>
      </c>
      <c r="F40" s="25">
        <f>VLOOKUP(C40,RA!B8:I74,8,0)</f>
        <v>1423.7128</v>
      </c>
      <c r="G40" s="16">
        <f t="shared" si="0"/>
        <v>10559.4496</v>
      </c>
      <c r="H40" s="27">
        <f>RA!J40</f>
        <v>0</v>
      </c>
      <c r="I40" s="20">
        <f>VLOOKUP(B40,RMS!B:D,3,FALSE)</f>
        <v>11983.1623931624</v>
      </c>
      <c r="J40" s="21">
        <f>VLOOKUP(B40,RMS!B:E,4,FALSE)</f>
        <v>10559.449572649601</v>
      </c>
      <c r="K40" s="22">
        <f t="shared" si="1"/>
        <v>6.83759935782291E-6</v>
      </c>
      <c r="L40" s="22">
        <f t="shared" si="2"/>
        <v>2.7350399250281043E-5</v>
      </c>
      <c r="M40" s="32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6" width="9.25" style="36" bestFit="1" customWidth="1"/>
    <col min="17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57" t="s">
        <v>46</v>
      </c>
      <c r="W1" s="47"/>
    </row>
    <row r="2" spans="1:23" ht="12.75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57"/>
      <c r="W2" s="47"/>
    </row>
    <row r="3" spans="1:23" ht="23.25" thickBo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58" t="s">
        <v>47</v>
      </c>
      <c r="W3" s="47"/>
    </row>
    <row r="4" spans="1:23" ht="15" thickTop="1" thickBo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56"/>
      <c r="W4" s="47"/>
    </row>
    <row r="5" spans="1:23" ht="15" thickTop="1" thickBot="1" x14ac:dyDescent="0.25">
      <c r="A5" s="59"/>
      <c r="B5" s="60"/>
      <c r="C5" s="61"/>
      <c r="D5" s="62" t="s">
        <v>0</v>
      </c>
      <c r="E5" s="62" t="s">
        <v>59</v>
      </c>
      <c r="F5" s="62" t="s">
        <v>60</v>
      </c>
      <c r="G5" s="62" t="s">
        <v>48</v>
      </c>
      <c r="H5" s="62" t="s">
        <v>49</v>
      </c>
      <c r="I5" s="62" t="s">
        <v>1</v>
      </c>
      <c r="J5" s="62" t="s">
        <v>2</v>
      </c>
      <c r="K5" s="62" t="s">
        <v>50</v>
      </c>
      <c r="L5" s="62" t="s">
        <v>51</v>
      </c>
      <c r="M5" s="62" t="s">
        <v>52</v>
      </c>
      <c r="N5" s="62" t="s">
        <v>53</v>
      </c>
      <c r="O5" s="62" t="s">
        <v>54</v>
      </c>
      <c r="P5" s="62" t="s">
        <v>61</v>
      </c>
      <c r="Q5" s="62" t="s">
        <v>62</v>
      </c>
      <c r="R5" s="62" t="s">
        <v>55</v>
      </c>
      <c r="S5" s="62" t="s">
        <v>56</v>
      </c>
      <c r="T5" s="62" t="s">
        <v>57</v>
      </c>
      <c r="U5" s="63" t="s">
        <v>58</v>
      </c>
      <c r="V5" s="56"/>
      <c r="W5" s="56"/>
    </row>
    <row r="6" spans="1:23" ht="14.25" thickBot="1" x14ac:dyDescent="0.2">
      <c r="A6" s="64" t="s">
        <v>3</v>
      </c>
      <c r="B6" s="48" t="s">
        <v>4</v>
      </c>
      <c r="C6" s="4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50" t="s">
        <v>5</v>
      </c>
      <c r="B7" s="51"/>
      <c r="C7" s="52"/>
      <c r="D7" s="66">
        <v>13823300.666200001</v>
      </c>
      <c r="E7" s="66">
        <v>24603961.342900001</v>
      </c>
      <c r="F7" s="67">
        <v>56.183231933865002</v>
      </c>
      <c r="G7" s="66">
        <v>14146699.8934</v>
      </c>
      <c r="H7" s="67">
        <v>-2.2860400633145499</v>
      </c>
      <c r="I7" s="66">
        <v>1583514.6329999999</v>
      </c>
      <c r="J7" s="67">
        <v>11.455401797574501</v>
      </c>
      <c r="K7" s="66">
        <v>1404756.2152</v>
      </c>
      <c r="L7" s="67">
        <v>9.9299216480542896</v>
      </c>
      <c r="M7" s="67">
        <v>0.12725227044078199</v>
      </c>
      <c r="N7" s="66">
        <v>434784483.17269999</v>
      </c>
      <c r="O7" s="66">
        <v>6447756391.6258001</v>
      </c>
      <c r="P7" s="66">
        <v>810786</v>
      </c>
      <c r="Q7" s="66">
        <v>816695</v>
      </c>
      <c r="R7" s="67">
        <v>-0.72352591848854297</v>
      </c>
      <c r="S7" s="66">
        <v>17.049259195644701</v>
      </c>
      <c r="T7" s="66">
        <v>16.8681718467727</v>
      </c>
      <c r="U7" s="68">
        <v>1.0621420367538399</v>
      </c>
      <c r="V7" s="56"/>
      <c r="W7" s="56"/>
    </row>
    <row r="8" spans="1:23" ht="14.25" thickBot="1" x14ac:dyDescent="0.2">
      <c r="A8" s="53">
        <v>42298</v>
      </c>
      <c r="B8" s="43" t="s">
        <v>6</v>
      </c>
      <c r="C8" s="44"/>
      <c r="D8" s="69">
        <v>476938.36940000003</v>
      </c>
      <c r="E8" s="69">
        <v>980359.89040000003</v>
      </c>
      <c r="F8" s="70">
        <v>48.649314814930101</v>
      </c>
      <c r="G8" s="69">
        <v>487198.57829999999</v>
      </c>
      <c r="H8" s="70">
        <v>-2.10596035312776</v>
      </c>
      <c r="I8" s="69">
        <v>120286.0974</v>
      </c>
      <c r="J8" s="70">
        <v>25.220469795987</v>
      </c>
      <c r="K8" s="69">
        <v>97688.050799999997</v>
      </c>
      <c r="L8" s="70">
        <v>20.0509720576087</v>
      </c>
      <c r="M8" s="70">
        <v>0.231328667272374</v>
      </c>
      <c r="N8" s="69">
        <v>14507663.819</v>
      </c>
      <c r="O8" s="69">
        <v>230465008.58309999</v>
      </c>
      <c r="P8" s="69">
        <v>20096</v>
      </c>
      <c r="Q8" s="69">
        <v>20858</v>
      </c>
      <c r="R8" s="70">
        <v>-3.6532745229648098</v>
      </c>
      <c r="S8" s="69">
        <v>23.7330000696656</v>
      </c>
      <c r="T8" s="69">
        <v>24.401659128392001</v>
      </c>
      <c r="U8" s="71">
        <v>-2.8174232366898599</v>
      </c>
      <c r="V8" s="56"/>
      <c r="W8" s="56"/>
    </row>
    <row r="9" spans="1:23" ht="12" customHeight="1" thickBot="1" x14ac:dyDescent="0.2">
      <c r="A9" s="54"/>
      <c r="B9" s="43" t="s">
        <v>7</v>
      </c>
      <c r="C9" s="44"/>
      <c r="D9" s="69">
        <v>65585.080100000006</v>
      </c>
      <c r="E9" s="69">
        <v>168619.93859999999</v>
      </c>
      <c r="F9" s="70">
        <v>38.895210521681399</v>
      </c>
      <c r="G9" s="69">
        <v>66015.362200000003</v>
      </c>
      <c r="H9" s="70">
        <v>-0.65179086452094004</v>
      </c>
      <c r="I9" s="69">
        <v>14058.3223</v>
      </c>
      <c r="J9" s="70">
        <v>21.435244538185799</v>
      </c>
      <c r="K9" s="69">
        <v>14730.6093</v>
      </c>
      <c r="L9" s="70">
        <v>22.313911200505402</v>
      </c>
      <c r="M9" s="70">
        <v>-4.5638777480847E-2</v>
      </c>
      <c r="N9" s="69">
        <v>2243883.6239999998</v>
      </c>
      <c r="O9" s="69">
        <v>37760508.462700002</v>
      </c>
      <c r="P9" s="69">
        <v>3664</v>
      </c>
      <c r="Q9" s="69">
        <v>3777</v>
      </c>
      <c r="R9" s="70">
        <v>-2.9917924278527899</v>
      </c>
      <c r="S9" s="69">
        <v>17.899858105895198</v>
      </c>
      <c r="T9" s="69">
        <v>16.5289639396346</v>
      </c>
      <c r="U9" s="71">
        <v>7.6586873379128502</v>
      </c>
      <c r="V9" s="56"/>
      <c r="W9" s="56"/>
    </row>
    <row r="10" spans="1:23" ht="14.25" thickBot="1" x14ac:dyDescent="0.2">
      <c r="A10" s="54"/>
      <c r="B10" s="43" t="s">
        <v>8</v>
      </c>
      <c r="C10" s="44"/>
      <c r="D10" s="69">
        <v>99559.544500000004</v>
      </c>
      <c r="E10" s="69">
        <v>123830.064</v>
      </c>
      <c r="F10" s="70">
        <v>80.4001397431241</v>
      </c>
      <c r="G10" s="69">
        <v>91343.299599999998</v>
      </c>
      <c r="H10" s="70">
        <v>8.9949070550107599</v>
      </c>
      <c r="I10" s="69">
        <v>27937.272000000001</v>
      </c>
      <c r="J10" s="70">
        <v>28.060867634845401</v>
      </c>
      <c r="K10" s="69">
        <v>22651.9283</v>
      </c>
      <c r="L10" s="70">
        <v>24.798675326153901</v>
      </c>
      <c r="M10" s="70">
        <v>0.233328643372053</v>
      </c>
      <c r="N10" s="69">
        <v>3015828.8769</v>
      </c>
      <c r="O10" s="69">
        <v>58034176.635200001</v>
      </c>
      <c r="P10" s="69">
        <v>73914</v>
      </c>
      <c r="Q10" s="69">
        <v>74998</v>
      </c>
      <c r="R10" s="70">
        <v>-1.4453718765833801</v>
      </c>
      <c r="S10" s="69">
        <v>1.3469646413399401</v>
      </c>
      <c r="T10" s="69">
        <v>1.2947651697378599</v>
      </c>
      <c r="U10" s="71">
        <v>3.8753408961165401</v>
      </c>
      <c r="V10" s="56"/>
      <c r="W10" s="56"/>
    </row>
    <row r="11" spans="1:23" ht="14.25" thickBot="1" x14ac:dyDescent="0.2">
      <c r="A11" s="54"/>
      <c r="B11" s="43" t="s">
        <v>9</v>
      </c>
      <c r="C11" s="44"/>
      <c r="D11" s="69">
        <v>58085.3148</v>
      </c>
      <c r="E11" s="69">
        <v>76571.490300000005</v>
      </c>
      <c r="F11" s="70">
        <v>75.8576260856712</v>
      </c>
      <c r="G11" s="69">
        <v>41194.567300000002</v>
      </c>
      <c r="H11" s="70">
        <v>41.002366591188803</v>
      </c>
      <c r="I11" s="69">
        <v>7802.9853999999996</v>
      </c>
      <c r="J11" s="70">
        <v>13.433662926451101</v>
      </c>
      <c r="K11" s="69">
        <v>9616.1875999999993</v>
      </c>
      <c r="L11" s="70">
        <v>23.343339256290701</v>
      </c>
      <c r="M11" s="70">
        <v>-0.18855728230593199</v>
      </c>
      <c r="N11" s="69">
        <v>984022.31180000002</v>
      </c>
      <c r="O11" s="69">
        <v>18879149.882199999</v>
      </c>
      <c r="P11" s="69">
        <v>1835</v>
      </c>
      <c r="Q11" s="69">
        <v>1936</v>
      </c>
      <c r="R11" s="70">
        <v>-5.2169421487603298</v>
      </c>
      <c r="S11" s="69">
        <v>31.654122506812001</v>
      </c>
      <c r="T11" s="69">
        <v>19.034577685950399</v>
      </c>
      <c r="U11" s="71">
        <v>39.866986734968997</v>
      </c>
      <c r="V11" s="56"/>
      <c r="W11" s="56"/>
    </row>
    <row r="12" spans="1:23" ht="14.25" thickBot="1" x14ac:dyDescent="0.2">
      <c r="A12" s="54"/>
      <c r="B12" s="43" t="s">
        <v>10</v>
      </c>
      <c r="C12" s="44"/>
      <c r="D12" s="69">
        <v>103917.7887</v>
      </c>
      <c r="E12" s="69">
        <v>381069.7843</v>
      </c>
      <c r="F12" s="70">
        <v>27.270015357132099</v>
      </c>
      <c r="G12" s="69">
        <v>184730.58069999999</v>
      </c>
      <c r="H12" s="70">
        <v>-43.746298903936697</v>
      </c>
      <c r="I12" s="69">
        <v>21139.260200000001</v>
      </c>
      <c r="J12" s="70">
        <v>20.342292175814901</v>
      </c>
      <c r="K12" s="69">
        <v>29179.468000000001</v>
      </c>
      <c r="L12" s="70">
        <v>15.7956889917361</v>
      </c>
      <c r="M12" s="70">
        <v>-0.27554333067347198</v>
      </c>
      <c r="N12" s="69">
        <v>4680356.8135000002</v>
      </c>
      <c r="O12" s="69">
        <v>68770861.5044</v>
      </c>
      <c r="P12" s="69">
        <v>956</v>
      </c>
      <c r="Q12" s="69">
        <v>1076</v>
      </c>
      <c r="R12" s="70">
        <v>-11.1524163568773</v>
      </c>
      <c r="S12" s="69">
        <v>108.700615794979</v>
      </c>
      <c r="T12" s="69">
        <v>120.14036923791799</v>
      </c>
      <c r="U12" s="71">
        <v>-10.524092581513701</v>
      </c>
      <c r="V12" s="56"/>
      <c r="W12" s="56"/>
    </row>
    <row r="13" spans="1:23" ht="14.25" thickBot="1" x14ac:dyDescent="0.2">
      <c r="A13" s="54"/>
      <c r="B13" s="43" t="s">
        <v>11</v>
      </c>
      <c r="C13" s="44"/>
      <c r="D13" s="69">
        <v>188269.26639999999</v>
      </c>
      <c r="E13" s="69">
        <v>310778.27419999999</v>
      </c>
      <c r="F13" s="70">
        <v>60.579931748652498</v>
      </c>
      <c r="G13" s="69">
        <v>231598.32199999999</v>
      </c>
      <c r="H13" s="70">
        <v>-18.7087087789868</v>
      </c>
      <c r="I13" s="69">
        <v>55775.5867</v>
      </c>
      <c r="J13" s="70">
        <v>29.625433702757501</v>
      </c>
      <c r="K13" s="69">
        <v>60050.909899999999</v>
      </c>
      <c r="L13" s="70">
        <v>25.9289054348157</v>
      </c>
      <c r="M13" s="70">
        <v>-7.1194977846622001E-2</v>
      </c>
      <c r="N13" s="69">
        <v>5801234.9413999999</v>
      </c>
      <c r="O13" s="69">
        <v>104857455.60420001</v>
      </c>
      <c r="P13" s="69">
        <v>7235</v>
      </c>
      <c r="Q13" s="69">
        <v>7229</v>
      </c>
      <c r="R13" s="70">
        <v>8.2999031677966004E-2</v>
      </c>
      <c r="S13" s="69">
        <v>26.022013324118898</v>
      </c>
      <c r="T13" s="69">
        <v>28.966411661363999</v>
      </c>
      <c r="U13" s="71">
        <v>-11.315028935582101</v>
      </c>
      <c r="V13" s="56"/>
      <c r="W13" s="56"/>
    </row>
    <row r="14" spans="1:23" ht="14.25" thickBot="1" x14ac:dyDescent="0.2">
      <c r="A14" s="54"/>
      <c r="B14" s="43" t="s">
        <v>12</v>
      </c>
      <c r="C14" s="44"/>
      <c r="D14" s="69">
        <v>99142.969500000007</v>
      </c>
      <c r="E14" s="69">
        <v>171697.08429999999</v>
      </c>
      <c r="F14" s="70">
        <v>57.742954636766697</v>
      </c>
      <c r="G14" s="69">
        <v>141057.23800000001</v>
      </c>
      <c r="H14" s="70">
        <v>-29.714369212305101</v>
      </c>
      <c r="I14" s="69">
        <v>20017.022499999999</v>
      </c>
      <c r="J14" s="70">
        <v>20.190057450316701</v>
      </c>
      <c r="K14" s="69">
        <v>27043.760300000002</v>
      </c>
      <c r="L14" s="70">
        <v>19.172189023012098</v>
      </c>
      <c r="M14" s="70">
        <v>-0.25982843073786599</v>
      </c>
      <c r="N14" s="69">
        <v>3253094.2763</v>
      </c>
      <c r="O14" s="69">
        <v>54088349.074500002</v>
      </c>
      <c r="P14" s="69">
        <v>1640</v>
      </c>
      <c r="Q14" s="69">
        <v>1668</v>
      </c>
      <c r="R14" s="70">
        <v>-1.67865707434053</v>
      </c>
      <c r="S14" s="69">
        <v>60.453030182926803</v>
      </c>
      <c r="T14" s="69">
        <v>56.801804736210997</v>
      </c>
      <c r="U14" s="71">
        <v>6.0397724244217903</v>
      </c>
      <c r="V14" s="56"/>
      <c r="W14" s="56"/>
    </row>
    <row r="15" spans="1:23" ht="14.25" thickBot="1" x14ac:dyDescent="0.2">
      <c r="A15" s="54"/>
      <c r="B15" s="43" t="s">
        <v>13</v>
      </c>
      <c r="C15" s="44"/>
      <c r="D15" s="69">
        <v>52006.375599999999</v>
      </c>
      <c r="E15" s="69">
        <v>108034.5309</v>
      </c>
      <c r="F15" s="70">
        <v>48.138660080950103</v>
      </c>
      <c r="G15" s="69">
        <v>80670.495500000005</v>
      </c>
      <c r="H15" s="70">
        <v>-35.532346395467499</v>
      </c>
      <c r="I15" s="69">
        <v>10314.7907</v>
      </c>
      <c r="J15" s="70">
        <v>19.833704196837001</v>
      </c>
      <c r="K15" s="69">
        <v>14539.6204</v>
      </c>
      <c r="L15" s="70">
        <v>18.023467328274901</v>
      </c>
      <c r="M15" s="70">
        <v>-0.29057359021560197</v>
      </c>
      <c r="N15" s="69">
        <v>2074099.5969</v>
      </c>
      <c r="O15" s="69">
        <v>41329119.989699997</v>
      </c>
      <c r="P15" s="69">
        <v>1505</v>
      </c>
      <c r="Q15" s="69">
        <v>1592</v>
      </c>
      <c r="R15" s="70">
        <v>-5.4648241206030201</v>
      </c>
      <c r="S15" s="69">
        <v>34.555731295681099</v>
      </c>
      <c r="T15" s="69">
        <v>32.810664384422097</v>
      </c>
      <c r="U15" s="71">
        <v>5.0500071792057799</v>
      </c>
      <c r="V15" s="56"/>
      <c r="W15" s="56"/>
    </row>
    <row r="16" spans="1:23" ht="14.25" thickBot="1" x14ac:dyDescent="0.2">
      <c r="A16" s="54"/>
      <c r="B16" s="43" t="s">
        <v>14</v>
      </c>
      <c r="C16" s="44"/>
      <c r="D16" s="69">
        <v>726476.61970000004</v>
      </c>
      <c r="E16" s="69">
        <v>1351324.4938000001</v>
      </c>
      <c r="F16" s="70">
        <v>53.760338322374899</v>
      </c>
      <c r="G16" s="69">
        <v>696626.23230000003</v>
      </c>
      <c r="H16" s="70">
        <v>4.2849933028569902</v>
      </c>
      <c r="I16" s="69">
        <v>15005.060299999999</v>
      </c>
      <c r="J16" s="70">
        <v>2.06545673915788</v>
      </c>
      <c r="K16" s="69">
        <v>42141.349600000001</v>
      </c>
      <c r="L16" s="70">
        <v>6.04934865298784</v>
      </c>
      <c r="M16" s="70">
        <v>-0.64393498446476005</v>
      </c>
      <c r="N16" s="69">
        <v>20873102.753899999</v>
      </c>
      <c r="O16" s="69">
        <v>324354503.35589999</v>
      </c>
      <c r="P16" s="69">
        <v>36448</v>
      </c>
      <c r="Q16" s="69">
        <v>35752</v>
      </c>
      <c r="R16" s="70">
        <v>1.9467442380845901</v>
      </c>
      <c r="S16" s="69">
        <v>19.931865114683902</v>
      </c>
      <c r="T16" s="69">
        <v>19.095032216379501</v>
      </c>
      <c r="U16" s="71">
        <v>4.1984675969331597</v>
      </c>
      <c r="V16" s="56"/>
      <c r="W16" s="56"/>
    </row>
    <row r="17" spans="1:21" ht="12" thickBot="1" x14ac:dyDescent="0.2">
      <c r="A17" s="54"/>
      <c r="B17" s="43" t="s">
        <v>15</v>
      </c>
      <c r="C17" s="44"/>
      <c r="D17" s="69">
        <v>434721.30800000002</v>
      </c>
      <c r="E17" s="69">
        <v>931828.23869999999</v>
      </c>
      <c r="F17" s="70">
        <v>46.652514910524999</v>
      </c>
      <c r="G17" s="69">
        <v>546318.37959999999</v>
      </c>
      <c r="H17" s="70">
        <v>-20.427112791209499</v>
      </c>
      <c r="I17" s="69">
        <v>52334.308700000001</v>
      </c>
      <c r="J17" s="70">
        <v>12.0385883408319</v>
      </c>
      <c r="K17" s="69">
        <v>38247.581700000002</v>
      </c>
      <c r="L17" s="70">
        <v>7.0009692384876203</v>
      </c>
      <c r="M17" s="70">
        <v>0.36830372990614502</v>
      </c>
      <c r="N17" s="69">
        <v>16254596.2107</v>
      </c>
      <c r="O17" s="69">
        <v>316261383.26319999</v>
      </c>
      <c r="P17" s="69">
        <v>8367</v>
      </c>
      <c r="Q17" s="69">
        <v>8322</v>
      </c>
      <c r="R17" s="70">
        <v>0.54073540014418797</v>
      </c>
      <c r="S17" s="69">
        <v>51.956652085574298</v>
      </c>
      <c r="T17" s="69">
        <v>50.526694688776701</v>
      </c>
      <c r="U17" s="71">
        <v>2.7522123527943201</v>
      </c>
    </row>
    <row r="18" spans="1:21" ht="12" thickBot="1" x14ac:dyDescent="0.2">
      <c r="A18" s="54"/>
      <c r="B18" s="43" t="s">
        <v>16</v>
      </c>
      <c r="C18" s="44"/>
      <c r="D18" s="69">
        <v>1167808.7365999999</v>
      </c>
      <c r="E18" s="69">
        <v>2471762.7377999998</v>
      </c>
      <c r="F18" s="70">
        <v>47.245988409041701</v>
      </c>
      <c r="G18" s="69">
        <v>1237046.2117000001</v>
      </c>
      <c r="H18" s="70">
        <v>-5.5969998893453798</v>
      </c>
      <c r="I18" s="69">
        <v>178125.49770000001</v>
      </c>
      <c r="J18" s="70">
        <v>15.252968411471301</v>
      </c>
      <c r="K18" s="69">
        <v>153694.43040000001</v>
      </c>
      <c r="L18" s="70">
        <v>12.424307915610299</v>
      </c>
      <c r="M18" s="70">
        <v>0.158958702904305</v>
      </c>
      <c r="N18" s="69">
        <v>36026287.701099999</v>
      </c>
      <c r="O18" s="69">
        <v>669558182.95369995</v>
      </c>
      <c r="P18" s="69">
        <v>59153</v>
      </c>
      <c r="Q18" s="69">
        <v>59310</v>
      </c>
      <c r="R18" s="70">
        <v>-0.26471084134209699</v>
      </c>
      <c r="S18" s="69">
        <v>19.742172613392398</v>
      </c>
      <c r="T18" s="69">
        <v>19.908997858708499</v>
      </c>
      <c r="U18" s="71">
        <v>-0.84501968746299805</v>
      </c>
    </row>
    <row r="19" spans="1:21" ht="12" thickBot="1" x14ac:dyDescent="0.2">
      <c r="A19" s="54"/>
      <c r="B19" s="43" t="s">
        <v>17</v>
      </c>
      <c r="C19" s="44"/>
      <c r="D19" s="69">
        <v>566370.64709999994</v>
      </c>
      <c r="E19" s="69">
        <v>826222.5514</v>
      </c>
      <c r="F19" s="70">
        <v>68.549405501012799</v>
      </c>
      <c r="G19" s="69">
        <v>489306.34230000002</v>
      </c>
      <c r="H19" s="70">
        <v>15.7497048654135</v>
      </c>
      <c r="I19" s="69">
        <v>42317.7137</v>
      </c>
      <c r="J19" s="70">
        <v>7.4717349701437303</v>
      </c>
      <c r="K19" s="69">
        <v>42088.260699999999</v>
      </c>
      <c r="L19" s="70">
        <v>8.6016176496226908</v>
      </c>
      <c r="M19" s="70">
        <v>5.4517101962349998E-3</v>
      </c>
      <c r="N19" s="69">
        <v>14022666.375800001</v>
      </c>
      <c r="O19" s="69">
        <v>208293988.36410001</v>
      </c>
      <c r="P19" s="69">
        <v>11217</v>
      </c>
      <c r="Q19" s="69">
        <v>10272</v>
      </c>
      <c r="R19" s="70">
        <v>9.1997663551401896</v>
      </c>
      <c r="S19" s="69">
        <v>50.492167879112102</v>
      </c>
      <c r="T19" s="69">
        <v>42.478965079828697</v>
      </c>
      <c r="U19" s="71">
        <v>15.870189646973699</v>
      </c>
    </row>
    <row r="20" spans="1:21" ht="12" thickBot="1" x14ac:dyDescent="0.2">
      <c r="A20" s="54"/>
      <c r="B20" s="43" t="s">
        <v>18</v>
      </c>
      <c r="C20" s="44"/>
      <c r="D20" s="69">
        <v>958186.64809999999</v>
      </c>
      <c r="E20" s="69">
        <v>1253649.081</v>
      </c>
      <c r="F20" s="70">
        <v>76.431807163746498</v>
      </c>
      <c r="G20" s="69">
        <v>878206.96939999994</v>
      </c>
      <c r="H20" s="70">
        <v>9.1071559993019608</v>
      </c>
      <c r="I20" s="69">
        <v>77313.926699999996</v>
      </c>
      <c r="J20" s="70">
        <v>8.0687752071380601</v>
      </c>
      <c r="K20" s="69">
        <v>60426.279600000002</v>
      </c>
      <c r="L20" s="70">
        <v>6.8806422296197303</v>
      </c>
      <c r="M20" s="70">
        <v>0.27947520866401299</v>
      </c>
      <c r="N20" s="69">
        <v>26538026.553100001</v>
      </c>
      <c r="O20" s="69">
        <v>350377993.042</v>
      </c>
      <c r="P20" s="69">
        <v>38184</v>
      </c>
      <c r="Q20" s="69">
        <v>38347</v>
      </c>
      <c r="R20" s="70">
        <v>-0.42506584608965597</v>
      </c>
      <c r="S20" s="69">
        <v>25.093930654200701</v>
      </c>
      <c r="T20" s="69">
        <v>25.046461731034999</v>
      </c>
      <c r="U20" s="71">
        <v>0.18916495713574299</v>
      </c>
    </row>
    <row r="21" spans="1:21" ht="12" thickBot="1" x14ac:dyDescent="0.2">
      <c r="A21" s="54"/>
      <c r="B21" s="43" t="s">
        <v>19</v>
      </c>
      <c r="C21" s="44"/>
      <c r="D21" s="69">
        <v>285832.31699999998</v>
      </c>
      <c r="E21" s="69">
        <v>484632.77840000001</v>
      </c>
      <c r="F21" s="70">
        <v>58.979154885822297</v>
      </c>
      <c r="G21" s="69">
        <v>323571.15139999997</v>
      </c>
      <c r="H21" s="70">
        <v>-11.663225920084299</v>
      </c>
      <c r="I21" s="69">
        <v>36533.987800000003</v>
      </c>
      <c r="J21" s="70">
        <v>12.781615523201999</v>
      </c>
      <c r="K21" s="69">
        <v>-6170.0442999999996</v>
      </c>
      <c r="L21" s="70">
        <v>-1.90685859147331</v>
      </c>
      <c r="M21" s="70">
        <v>-6.9211872757542396</v>
      </c>
      <c r="N21" s="69">
        <v>8098649.6960000005</v>
      </c>
      <c r="O21" s="69">
        <v>127068857.2904</v>
      </c>
      <c r="P21" s="69">
        <v>25452</v>
      </c>
      <c r="Q21" s="69">
        <v>25842</v>
      </c>
      <c r="R21" s="70">
        <v>-1.50917111678662</v>
      </c>
      <c r="S21" s="69">
        <v>11.2302497642621</v>
      </c>
      <c r="T21" s="69">
        <v>12.009033902174799</v>
      </c>
      <c r="U21" s="71">
        <v>-6.9347000668758598</v>
      </c>
    </row>
    <row r="22" spans="1:21" ht="12" thickBot="1" x14ac:dyDescent="0.2">
      <c r="A22" s="54"/>
      <c r="B22" s="43" t="s">
        <v>20</v>
      </c>
      <c r="C22" s="44"/>
      <c r="D22" s="69">
        <v>1026299.2218000001</v>
      </c>
      <c r="E22" s="69">
        <v>1523937.8215999999</v>
      </c>
      <c r="F22" s="70">
        <v>67.345216271519305</v>
      </c>
      <c r="G22" s="69">
        <v>939384.84759999998</v>
      </c>
      <c r="H22" s="70">
        <v>9.2522648648266195</v>
      </c>
      <c r="I22" s="69">
        <v>104255.6395</v>
      </c>
      <c r="J22" s="70">
        <v>10.158405783173899</v>
      </c>
      <c r="K22" s="69">
        <v>72062.286099999998</v>
      </c>
      <c r="L22" s="70">
        <v>7.6712208296854403</v>
      </c>
      <c r="M22" s="70">
        <v>0.44674343741087602</v>
      </c>
      <c r="N22" s="69">
        <v>26625954.5462</v>
      </c>
      <c r="O22" s="69">
        <v>425284235.5517</v>
      </c>
      <c r="P22" s="69">
        <v>64134</v>
      </c>
      <c r="Q22" s="69">
        <v>63899</v>
      </c>
      <c r="R22" s="70">
        <v>0.36776788369146102</v>
      </c>
      <c r="S22" s="69">
        <v>16.002420273178</v>
      </c>
      <c r="T22" s="69">
        <v>15.9877793627443</v>
      </c>
      <c r="U22" s="71">
        <v>9.1491850506138006E-2</v>
      </c>
    </row>
    <row r="23" spans="1:21" ht="12" thickBot="1" x14ac:dyDescent="0.2">
      <c r="A23" s="54"/>
      <c r="B23" s="43" t="s">
        <v>21</v>
      </c>
      <c r="C23" s="44"/>
      <c r="D23" s="69">
        <v>2335133.9001000002</v>
      </c>
      <c r="E23" s="69">
        <v>4537126.2407999998</v>
      </c>
      <c r="F23" s="70">
        <v>51.467245480219702</v>
      </c>
      <c r="G23" s="69">
        <v>2233922.0085</v>
      </c>
      <c r="H23" s="70">
        <v>4.5306815195379304</v>
      </c>
      <c r="I23" s="69">
        <v>288572.94</v>
      </c>
      <c r="J23" s="70">
        <v>12.3578754943193</v>
      </c>
      <c r="K23" s="69">
        <v>184285.46549999999</v>
      </c>
      <c r="L23" s="70">
        <v>8.2494135783970908</v>
      </c>
      <c r="M23" s="70">
        <v>0.56590178838601901</v>
      </c>
      <c r="N23" s="69">
        <v>67901958.750300005</v>
      </c>
      <c r="O23" s="69">
        <v>933692060.0323</v>
      </c>
      <c r="P23" s="69">
        <v>75947</v>
      </c>
      <c r="Q23" s="69">
        <v>76016</v>
      </c>
      <c r="R23" s="70">
        <v>-9.0770364133862996E-2</v>
      </c>
      <c r="S23" s="69">
        <v>30.746887962658199</v>
      </c>
      <c r="T23" s="69">
        <v>31.010779524047599</v>
      </c>
      <c r="U23" s="71">
        <v>-0.85827080031609704</v>
      </c>
    </row>
    <row r="24" spans="1:21" ht="12" thickBot="1" x14ac:dyDescent="0.2">
      <c r="A24" s="54"/>
      <c r="B24" s="43" t="s">
        <v>22</v>
      </c>
      <c r="C24" s="44"/>
      <c r="D24" s="69">
        <v>195657.37700000001</v>
      </c>
      <c r="E24" s="69">
        <v>380073.92229999998</v>
      </c>
      <c r="F24" s="70">
        <v>51.478769134169603</v>
      </c>
      <c r="G24" s="69">
        <v>206516.6692</v>
      </c>
      <c r="H24" s="70">
        <v>-5.2583126786164502</v>
      </c>
      <c r="I24" s="69">
        <v>35106.413399999998</v>
      </c>
      <c r="J24" s="70">
        <v>17.9428007971302</v>
      </c>
      <c r="K24" s="69">
        <v>39988.863100000002</v>
      </c>
      <c r="L24" s="70">
        <v>19.363503805725699</v>
      </c>
      <c r="M24" s="70">
        <v>-0.122095236561002</v>
      </c>
      <c r="N24" s="69">
        <v>5726421.2040999997</v>
      </c>
      <c r="O24" s="69">
        <v>86674673.338799998</v>
      </c>
      <c r="P24" s="69">
        <v>19907</v>
      </c>
      <c r="Q24" s="69">
        <v>20455</v>
      </c>
      <c r="R24" s="70">
        <v>-2.6790515766316298</v>
      </c>
      <c r="S24" s="69">
        <v>9.8285717084442705</v>
      </c>
      <c r="T24" s="69">
        <v>9.59232823270594</v>
      </c>
      <c r="U24" s="71">
        <v>2.4036399463347999</v>
      </c>
    </row>
    <row r="25" spans="1:21" ht="12" thickBot="1" x14ac:dyDescent="0.2">
      <c r="A25" s="54"/>
      <c r="B25" s="43" t="s">
        <v>23</v>
      </c>
      <c r="C25" s="44"/>
      <c r="D25" s="69">
        <v>233551.42370000001</v>
      </c>
      <c r="E25" s="69">
        <v>394571.94669999997</v>
      </c>
      <c r="F25" s="70">
        <v>59.191086860914901</v>
      </c>
      <c r="G25" s="69">
        <v>230153.99900000001</v>
      </c>
      <c r="H25" s="70">
        <v>1.4761527997608099</v>
      </c>
      <c r="I25" s="69">
        <v>21052.906900000002</v>
      </c>
      <c r="J25" s="70">
        <v>9.0142490105488502</v>
      </c>
      <c r="K25" s="69">
        <v>21514.649600000001</v>
      </c>
      <c r="L25" s="70">
        <v>9.3479364657921895</v>
      </c>
      <c r="M25" s="70">
        <v>-2.1461781092637001E-2</v>
      </c>
      <c r="N25" s="69">
        <v>6843260.5568000004</v>
      </c>
      <c r="O25" s="69">
        <v>95335482.658000007</v>
      </c>
      <c r="P25" s="69">
        <v>16227</v>
      </c>
      <c r="Q25" s="69">
        <v>16008</v>
      </c>
      <c r="R25" s="70">
        <v>1.3680659670164901</v>
      </c>
      <c r="S25" s="69">
        <v>14.392766605041</v>
      </c>
      <c r="T25" s="69">
        <v>15.2860515929535</v>
      </c>
      <c r="U25" s="71">
        <v>-6.2064856078446704</v>
      </c>
    </row>
    <row r="26" spans="1:21" ht="12" thickBot="1" x14ac:dyDescent="0.2">
      <c r="A26" s="54"/>
      <c r="B26" s="43" t="s">
        <v>24</v>
      </c>
      <c r="C26" s="44"/>
      <c r="D26" s="69">
        <v>503509.44630000001</v>
      </c>
      <c r="E26" s="69">
        <v>698133.22120000003</v>
      </c>
      <c r="F26" s="70">
        <v>72.122258475901305</v>
      </c>
      <c r="G26" s="69">
        <v>463643.82069999998</v>
      </c>
      <c r="H26" s="70">
        <v>8.5983299723075604</v>
      </c>
      <c r="I26" s="69">
        <v>95693.292600000001</v>
      </c>
      <c r="J26" s="70">
        <v>19.0052626228157</v>
      </c>
      <c r="K26" s="69">
        <v>95115.379700000005</v>
      </c>
      <c r="L26" s="70">
        <v>20.514751939623999</v>
      </c>
      <c r="M26" s="70">
        <v>6.0759143455319997E-3</v>
      </c>
      <c r="N26" s="69">
        <v>11870186.897600001</v>
      </c>
      <c r="O26" s="69">
        <v>194948089.32960001</v>
      </c>
      <c r="P26" s="69">
        <v>35888</v>
      </c>
      <c r="Q26" s="69">
        <v>36468</v>
      </c>
      <c r="R26" s="70">
        <v>-1.59043545025777</v>
      </c>
      <c r="S26" s="69">
        <v>14.030022467119901</v>
      </c>
      <c r="T26" s="69">
        <v>13.749321221344699</v>
      </c>
      <c r="U26" s="71">
        <v>2.0007184338658499</v>
      </c>
    </row>
    <row r="27" spans="1:21" ht="12" thickBot="1" x14ac:dyDescent="0.2">
      <c r="A27" s="54"/>
      <c r="B27" s="43" t="s">
        <v>25</v>
      </c>
      <c r="C27" s="44"/>
      <c r="D27" s="69">
        <v>174193.20050000001</v>
      </c>
      <c r="E27" s="69">
        <v>322121.71519999998</v>
      </c>
      <c r="F27" s="70">
        <v>54.076826330024502</v>
      </c>
      <c r="G27" s="69">
        <v>203528.9235</v>
      </c>
      <c r="H27" s="70">
        <v>-14.413540098147299</v>
      </c>
      <c r="I27" s="69">
        <v>46881.856</v>
      </c>
      <c r="J27" s="70">
        <v>26.9137118242454</v>
      </c>
      <c r="K27" s="69">
        <v>62521.84</v>
      </c>
      <c r="L27" s="70">
        <v>30.718896815665602</v>
      </c>
      <c r="M27" s="70">
        <v>-0.25015233076953602</v>
      </c>
      <c r="N27" s="69">
        <v>4544821.9413000001</v>
      </c>
      <c r="O27" s="69">
        <v>78919203.836300001</v>
      </c>
      <c r="P27" s="69">
        <v>24296</v>
      </c>
      <c r="Q27" s="69">
        <v>25238</v>
      </c>
      <c r="R27" s="70">
        <v>-3.73246691496949</v>
      </c>
      <c r="S27" s="69">
        <v>7.1696246501481697</v>
      </c>
      <c r="T27" s="69">
        <v>7.0590699342261702</v>
      </c>
      <c r="U27" s="71">
        <v>1.5419875002762</v>
      </c>
    </row>
    <row r="28" spans="1:21" ht="12" thickBot="1" x14ac:dyDescent="0.2">
      <c r="A28" s="54"/>
      <c r="B28" s="43" t="s">
        <v>26</v>
      </c>
      <c r="C28" s="44"/>
      <c r="D28" s="69">
        <v>879858.96600000001</v>
      </c>
      <c r="E28" s="69">
        <v>1314064.7448</v>
      </c>
      <c r="F28" s="70">
        <v>66.957048309968499</v>
      </c>
      <c r="G28" s="69">
        <v>871143.66139999998</v>
      </c>
      <c r="H28" s="70">
        <v>1.00044401241395</v>
      </c>
      <c r="I28" s="69">
        <v>42445.612399999998</v>
      </c>
      <c r="J28" s="70">
        <v>4.8241381903471998</v>
      </c>
      <c r="K28" s="69">
        <v>37862.570800000001</v>
      </c>
      <c r="L28" s="70">
        <v>4.3463061809061099</v>
      </c>
      <c r="M28" s="70">
        <v>0.121044120966028</v>
      </c>
      <c r="N28" s="69">
        <v>22631501.919199999</v>
      </c>
      <c r="O28" s="69">
        <v>283969996.50389999</v>
      </c>
      <c r="P28" s="69">
        <v>40875</v>
      </c>
      <c r="Q28" s="69">
        <v>40819</v>
      </c>
      <c r="R28" s="70">
        <v>0.13719101398859099</v>
      </c>
      <c r="S28" s="69">
        <v>21.525601614678902</v>
      </c>
      <c r="T28" s="69">
        <v>21.277590778804001</v>
      </c>
      <c r="U28" s="71">
        <v>1.15216680264948</v>
      </c>
    </row>
    <row r="29" spans="1:21" ht="12" thickBot="1" x14ac:dyDescent="0.2">
      <c r="A29" s="54"/>
      <c r="B29" s="43" t="s">
        <v>27</v>
      </c>
      <c r="C29" s="44"/>
      <c r="D29" s="69">
        <v>598596.22869999998</v>
      </c>
      <c r="E29" s="69">
        <v>812340.91009999998</v>
      </c>
      <c r="F29" s="70">
        <v>73.687810284762406</v>
      </c>
      <c r="G29" s="69">
        <v>574808.21699999995</v>
      </c>
      <c r="H29" s="70">
        <v>4.13842582560018</v>
      </c>
      <c r="I29" s="69">
        <v>81663.259900000005</v>
      </c>
      <c r="J29" s="70">
        <v>13.64246147647</v>
      </c>
      <c r="K29" s="69">
        <v>78529.841199999995</v>
      </c>
      <c r="L29" s="70">
        <v>13.6619204244953</v>
      </c>
      <c r="M29" s="70">
        <v>3.9900993712948002E-2</v>
      </c>
      <c r="N29" s="69">
        <v>15504002.494999999</v>
      </c>
      <c r="O29" s="69">
        <v>206397991.9332</v>
      </c>
      <c r="P29" s="69">
        <v>101167</v>
      </c>
      <c r="Q29" s="69">
        <v>103530</v>
      </c>
      <c r="R29" s="70">
        <v>-2.2824302134646901</v>
      </c>
      <c r="S29" s="69">
        <v>5.9169119248371498</v>
      </c>
      <c r="T29" s="69">
        <v>5.96307108181204</v>
      </c>
      <c r="U29" s="71">
        <v>-0.78012242807138499</v>
      </c>
    </row>
    <row r="30" spans="1:21" ht="12" thickBot="1" x14ac:dyDescent="0.2">
      <c r="A30" s="54"/>
      <c r="B30" s="43" t="s">
        <v>28</v>
      </c>
      <c r="C30" s="44"/>
      <c r="D30" s="69">
        <v>852190.68570000003</v>
      </c>
      <c r="E30" s="69">
        <v>1837575.5489000001</v>
      </c>
      <c r="F30" s="70">
        <v>46.375817647885803</v>
      </c>
      <c r="G30" s="69">
        <v>1076245.5748000001</v>
      </c>
      <c r="H30" s="70">
        <v>-20.818193760437701</v>
      </c>
      <c r="I30" s="69">
        <v>117273.95170000001</v>
      </c>
      <c r="J30" s="70">
        <v>13.761468374143201</v>
      </c>
      <c r="K30" s="69">
        <v>136616.02239999999</v>
      </c>
      <c r="L30" s="70">
        <v>12.6937592682216</v>
      </c>
      <c r="M30" s="70">
        <v>-0.14157981150533</v>
      </c>
      <c r="N30" s="69">
        <v>22426556.737300001</v>
      </c>
      <c r="O30" s="69">
        <v>372121937.20889997</v>
      </c>
      <c r="P30" s="69">
        <v>79830</v>
      </c>
      <c r="Q30" s="69">
        <v>80338</v>
      </c>
      <c r="R30" s="70">
        <v>-0.63232841245737303</v>
      </c>
      <c r="S30" s="69">
        <v>10.6750680909433</v>
      </c>
      <c r="T30" s="69">
        <v>10.643112546989</v>
      </c>
      <c r="U30" s="71">
        <v>0.29934744848507</v>
      </c>
    </row>
    <row r="31" spans="1:21" ht="12" thickBot="1" x14ac:dyDescent="0.2">
      <c r="A31" s="54"/>
      <c r="B31" s="43" t="s">
        <v>29</v>
      </c>
      <c r="C31" s="44"/>
      <c r="D31" s="69">
        <v>740404.45420000004</v>
      </c>
      <c r="E31" s="69">
        <v>1553945.4450999999</v>
      </c>
      <c r="F31" s="70">
        <v>47.646746964939503</v>
      </c>
      <c r="G31" s="69">
        <v>742925.06839999999</v>
      </c>
      <c r="H31" s="70">
        <v>-0.33928242661517299</v>
      </c>
      <c r="I31" s="69">
        <v>35944.638700000003</v>
      </c>
      <c r="J31" s="70">
        <v>4.8547302080776698</v>
      </c>
      <c r="K31" s="69">
        <v>13070.889800000001</v>
      </c>
      <c r="L31" s="70">
        <v>1.75938198291654</v>
      </c>
      <c r="M31" s="70">
        <v>1.7499764170607599</v>
      </c>
      <c r="N31" s="69">
        <v>26840059.073100001</v>
      </c>
      <c r="O31" s="69">
        <v>355912155.92909998</v>
      </c>
      <c r="P31" s="69">
        <v>27814</v>
      </c>
      <c r="Q31" s="69">
        <v>27647</v>
      </c>
      <c r="R31" s="70">
        <v>0.60404383839114395</v>
      </c>
      <c r="S31" s="69">
        <v>26.619848069317602</v>
      </c>
      <c r="T31" s="69">
        <v>26.166441715195099</v>
      </c>
      <c r="U31" s="71">
        <v>1.70326424456598</v>
      </c>
    </row>
    <row r="32" spans="1:21" ht="12" thickBot="1" x14ac:dyDescent="0.2">
      <c r="A32" s="54"/>
      <c r="B32" s="43" t="s">
        <v>30</v>
      </c>
      <c r="C32" s="44"/>
      <c r="D32" s="69">
        <v>79320.253599999996</v>
      </c>
      <c r="E32" s="69">
        <v>156465.82769999999</v>
      </c>
      <c r="F32" s="70">
        <v>50.694937524687397</v>
      </c>
      <c r="G32" s="69">
        <v>102884.5132</v>
      </c>
      <c r="H32" s="70">
        <v>-22.9036021720711</v>
      </c>
      <c r="I32" s="69">
        <v>20162.768599999999</v>
      </c>
      <c r="J32" s="70">
        <v>25.419445456740199</v>
      </c>
      <c r="K32" s="69">
        <v>27472.632699999998</v>
      </c>
      <c r="L32" s="70">
        <v>26.702398490815799</v>
      </c>
      <c r="M32" s="70">
        <v>-0.266078034086628</v>
      </c>
      <c r="N32" s="69">
        <v>2061210.9620000001</v>
      </c>
      <c r="O32" s="69">
        <v>37380331.790299997</v>
      </c>
      <c r="P32" s="69">
        <v>17899</v>
      </c>
      <c r="Q32" s="69">
        <v>17958</v>
      </c>
      <c r="R32" s="70">
        <v>-0.32854438133422798</v>
      </c>
      <c r="S32" s="69">
        <v>4.4315466562377797</v>
      </c>
      <c r="T32" s="69">
        <v>4.4509871979062297</v>
      </c>
      <c r="U32" s="71">
        <v>-0.43868525317415102</v>
      </c>
    </row>
    <row r="33" spans="1:21" ht="12" thickBot="1" x14ac:dyDescent="0.2">
      <c r="A33" s="54"/>
      <c r="B33" s="43" t="s">
        <v>31</v>
      </c>
      <c r="C33" s="44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69">
        <v>26.991199999999999</v>
      </c>
      <c r="O33" s="69">
        <v>248.30510000000001</v>
      </c>
      <c r="P33" s="72"/>
      <c r="Q33" s="72"/>
      <c r="R33" s="72"/>
      <c r="S33" s="72"/>
      <c r="T33" s="72"/>
      <c r="U33" s="73"/>
    </row>
    <row r="34" spans="1:21" ht="12" thickBot="1" x14ac:dyDescent="0.2">
      <c r="A34" s="54"/>
      <c r="B34" s="43" t="s">
        <v>70</v>
      </c>
      <c r="C34" s="44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69">
        <v>1</v>
      </c>
      <c r="P34" s="72"/>
      <c r="Q34" s="72"/>
      <c r="R34" s="72"/>
      <c r="S34" s="72"/>
      <c r="T34" s="72"/>
      <c r="U34" s="73"/>
    </row>
    <row r="35" spans="1:21" ht="12" thickBot="1" x14ac:dyDescent="0.2">
      <c r="A35" s="54"/>
      <c r="B35" s="43" t="s">
        <v>32</v>
      </c>
      <c r="C35" s="44"/>
      <c r="D35" s="69">
        <v>200179.50630000001</v>
      </c>
      <c r="E35" s="69">
        <v>293078.4008</v>
      </c>
      <c r="F35" s="70">
        <v>68.302374297655902</v>
      </c>
      <c r="G35" s="69">
        <v>164754.693</v>
      </c>
      <c r="H35" s="70">
        <v>21.501550368583398</v>
      </c>
      <c r="I35" s="69">
        <v>7052.2554</v>
      </c>
      <c r="J35" s="70">
        <v>3.5229657272863402</v>
      </c>
      <c r="K35" s="69">
        <v>7684.6934000000001</v>
      </c>
      <c r="L35" s="70">
        <v>4.6643244329313296</v>
      </c>
      <c r="M35" s="70">
        <v>-8.2298403733323006E-2</v>
      </c>
      <c r="N35" s="69">
        <v>4389508.2313999999</v>
      </c>
      <c r="O35" s="69">
        <v>56417389.240500003</v>
      </c>
      <c r="P35" s="69">
        <v>15329</v>
      </c>
      <c r="Q35" s="69">
        <v>15431</v>
      </c>
      <c r="R35" s="70">
        <v>-0.66100706370293405</v>
      </c>
      <c r="S35" s="69">
        <v>13.0588757453193</v>
      </c>
      <c r="T35" s="69">
        <v>12.736290557967701</v>
      </c>
      <c r="U35" s="71">
        <v>2.4702370528889102</v>
      </c>
    </row>
    <row r="36" spans="1:21" ht="12" customHeight="1" thickBot="1" x14ac:dyDescent="0.2">
      <c r="A36" s="54"/>
      <c r="B36" s="43" t="s">
        <v>69</v>
      </c>
      <c r="C36" s="44"/>
      <c r="D36" s="69">
        <v>50776.11</v>
      </c>
      <c r="E36" s="72"/>
      <c r="F36" s="72"/>
      <c r="G36" s="72"/>
      <c r="H36" s="72"/>
      <c r="I36" s="69">
        <v>2262.29</v>
      </c>
      <c r="J36" s="70">
        <v>4.4554220478882698</v>
      </c>
      <c r="K36" s="72"/>
      <c r="L36" s="72"/>
      <c r="M36" s="72"/>
      <c r="N36" s="69">
        <v>4387626.2</v>
      </c>
      <c r="O36" s="69">
        <v>26264317.760000002</v>
      </c>
      <c r="P36" s="69">
        <v>43</v>
      </c>
      <c r="Q36" s="69">
        <v>46</v>
      </c>
      <c r="R36" s="70">
        <v>-6.5217391304347796</v>
      </c>
      <c r="S36" s="69">
        <v>1180.83976744186</v>
      </c>
      <c r="T36" s="69">
        <v>1553.4393478260899</v>
      </c>
      <c r="U36" s="71">
        <v>-31.553779831739199</v>
      </c>
    </row>
    <row r="37" spans="1:21" ht="12" thickBot="1" x14ac:dyDescent="0.2">
      <c r="A37" s="54"/>
      <c r="B37" s="43" t="s">
        <v>36</v>
      </c>
      <c r="C37" s="44"/>
      <c r="D37" s="69">
        <v>107689.8</v>
      </c>
      <c r="E37" s="69">
        <v>226404.90919999999</v>
      </c>
      <c r="F37" s="70">
        <v>47.565134687459299</v>
      </c>
      <c r="G37" s="69">
        <v>141241.96</v>
      </c>
      <c r="H37" s="70">
        <v>-23.755093741265</v>
      </c>
      <c r="I37" s="69">
        <v>-10014.549999999999</v>
      </c>
      <c r="J37" s="70">
        <v>-9.2994415441388103</v>
      </c>
      <c r="K37" s="69">
        <v>-12707.76</v>
      </c>
      <c r="L37" s="70">
        <v>-8.9971563691129806</v>
      </c>
      <c r="M37" s="70">
        <v>-0.21193428267452299</v>
      </c>
      <c r="N37" s="69">
        <v>14178127.109999999</v>
      </c>
      <c r="O37" s="69">
        <v>145682123.87</v>
      </c>
      <c r="P37" s="69">
        <v>58</v>
      </c>
      <c r="Q37" s="69">
        <v>60</v>
      </c>
      <c r="R37" s="70">
        <v>-3.3333333333333299</v>
      </c>
      <c r="S37" s="69">
        <v>1856.72068965517</v>
      </c>
      <c r="T37" s="69">
        <v>2218.7756666666701</v>
      </c>
      <c r="U37" s="71">
        <v>-19.499700683506401</v>
      </c>
    </row>
    <row r="38" spans="1:21" ht="12" thickBot="1" x14ac:dyDescent="0.2">
      <c r="A38" s="54"/>
      <c r="B38" s="43" t="s">
        <v>37</v>
      </c>
      <c r="C38" s="44"/>
      <c r="D38" s="69">
        <v>18089.740000000002</v>
      </c>
      <c r="E38" s="69">
        <v>131361.09880000001</v>
      </c>
      <c r="F38" s="70">
        <v>13.771002347918801</v>
      </c>
      <c r="G38" s="69">
        <v>1965.81</v>
      </c>
      <c r="H38" s="70">
        <v>820.21812891378102</v>
      </c>
      <c r="I38" s="69">
        <v>650.41999999999996</v>
      </c>
      <c r="J38" s="70">
        <v>3.5955187857868598</v>
      </c>
      <c r="K38" s="69">
        <v>171.79</v>
      </c>
      <c r="L38" s="70">
        <v>8.7388913475869998</v>
      </c>
      <c r="M38" s="70">
        <v>2.78613423365737</v>
      </c>
      <c r="N38" s="69">
        <v>7179439.7199999997</v>
      </c>
      <c r="O38" s="69">
        <v>132509431.22</v>
      </c>
      <c r="P38" s="69">
        <v>5</v>
      </c>
      <c r="Q38" s="69">
        <v>9</v>
      </c>
      <c r="R38" s="70">
        <v>-44.4444444444444</v>
      </c>
      <c r="S38" s="69">
        <v>3617.9479999999999</v>
      </c>
      <c r="T38" s="69">
        <v>1920.7977777777801</v>
      </c>
      <c r="U38" s="71">
        <v>46.909193338937499</v>
      </c>
    </row>
    <row r="39" spans="1:21" ht="12" thickBot="1" x14ac:dyDescent="0.2">
      <c r="A39" s="54"/>
      <c r="B39" s="43" t="s">
        <v>38</v>
      </c>
      <c r="C39" s="44"/>
      <c r="D39" s="69">
        <v>53100.9</v>
      </c>
      <c r="E39" s="69">
        <v>134113.98079999999</v>
      </c>
      <c r="F39" s="70">
        <v>39.593858659066797</v>
      </c>
      <c r="G39" s="69">
        <v>50455.6</v>
      </c>
      <c r="H39" s="70">
        <v>5.2428273571219197</v>
      </c>
      <c r="I39" s="69">
        <v>-7419.69</v>
      </c>
      <c r="J39" s="70">
        <v>-13.972814020101399</v>
      </c>
      <c r="K39" s="69">
        <v>-5119.7</v>
      </c>
      <c r="L39" s="70">
        <v>-10.146941072943299</v>
      </c>
      <c r="M39" s="70">
        <v>0.44924311971404601</v>
      </c>
      <c r="N39" s="69">
        <v>8679309.1099999994</v>
      </c>
      <c r="O39" s="69">
        <v>98677702.540000007</v>
      </c>
      <c r="P39" s="69">
        <v>45</v>
      </c>
      <c r="Q39" s="69">
        <v>52</v>
      </c>
      <c r="R39" s="70">
        <v>-13.461538461538501</v>
      </c>
      <c r="S39" s="69">
        <v>1180.02</v>
      </c>
      <c r="T39" s="69">
        <v>1634.9621153846199</v>
      </c>
      <c r="U39" s="71">
        <v>-38.5537631044063</v>
      </c>
    </row>
    <row r="40" spans="1:21" ht="12" thickBot="1" x14ac:dyDescent="0.2">
      <c r="A40" s="54"/>
      <c r="B40" s="43" t="s">
        <v>72</v>
      </c>
      <c r="C40" s="44"/>
      <c r="D40" s="72"/>
      <c r="E40" s="72"/>
      <c r="F40" s="72"/>
      <c r="G40" s="69">
        <v>0.95</v>
      </c>
      <c r="H40" s="72"/>
      <c r="I40" s="72"/>
      <c r="J40" s="72"/>
      <c r="K40" s="69">
        <v>0</v>
      </c>
      <c r="L40" s="70">
        <v>0</v>
      </c>
      <c r="M40" s="72"/>
      <c r="N40" s="69">
        <v>46.29</v>
      </c>
      <c r="O40" s="69">
        <v>4242.22</v>
      </c>
      <c r="P40" s="72"/>
      <c r="Q40" s="72"/>
      <c r="R40" s="72"/>
      <c r="S40" s="72"/>
      <c r="T40" s="72"/>
      <c r="U40" s="73"/>
    </row>
    <row r="41" spans="1:21" ht="12" customHeight="1" thickBot="1" x14ac:dyDescent="0.2">
      <c r="A41" s="54"/>
      <c r="B41" s="43" t="s">
        <v>33</v>
      </c>
      <c r="C41" s="44"/>
      <c r="D41" s="69">
        <v>71238.4611</v>
      </c>
      <c r="E41" s="69">
        <v>130140.33199999999</v>
      </c>
      <c r="F41" s="70">
        <v>54.739725959820099</v>
      </c>
      <c r="G41" s="69">
        <v>193751.28260000001</v>
      </c>
      <c r="H41" s="70">
        <v>-63.232005412283101</v>
      </c>
      <c r="I41" s="69">
        <v>5154.3037000000004</v>
      </c>
      <c r="J41" s="70">
        <v>7.2352822062856204</v>
      </c>
      <c r="K41" s="69">
        <v>10669.4015</v>
      </c>
      <c r="L41" s="70">
        <v>5.50675141698391</v>
      </c>
      <c r="M41" s="70">
        <v>-0.51690788841342195</v>
      </c>
      <c r="N41" s="69">
        <v>3979876.9158000001</v>
      </c>
      <c r="O41" s="69">
        <v>59260438.700000003</v>
      </c>
      <c r="P41" s="69">
        <v>171</v>
      </c>
      <c r="Q41" s="69">
        <v>164</v>
      </c>
      <c r="R41" s="70">
        <v>4.2682926829268304</v>
      </c>
      <c r="S41" s="69">
        <v>416.59918771929802</v>
      </c>
      <c r="T41" s="69">
        <v>408.16135121951203</v>
      </c>
      <c r="U41" s="71">
        <v>2.02540877383358</v>
      </c>
    </row>
    <row r="42" spans="1:21" ht="12" thickBot="1" x14ac:dyDescent="0.2">
      <c r="A42" s="54"/>
      <c r="B42" s="43" t="s">
        <v>34</v>
      </c>
      <c r="C42" s="44"/>
      <c r="D42" s="69">
        <v>271850.70329999999</v>
      </c>
      <c r="E42" s="69">
        <v>404050.17540000001</v>
      </c>
      <c r="F42" s="70">
        <v>67.281421925104794</v>
      </c>
      <c r="G42" s="69">
        <v>316766.66350000002</v>
      </c>
      <c r="H42" s="70">
        <v>-14.1795098334266</v>
      </c>
      <c r="I42" s="69">
        <v>14954.229300000001</v>
      </c>
      <c r="J42" s="70">
        <v>5.5008977789905904</v>
      </c>
      <c r="K42" s="69">
        <v>20175.356599999999</v>
      </c>
      <c r="L42" s="70">
        <v>6.3691539940092197</v>
      </c>
      <c r="M42" s="70">
        <v>-0.25878736140901698</v>
      </c>
      <c r="N42" s="69">
        <v>8911544.1350999996</v>
      </c>
      <c r="O42" s="69">
        <v>146288360.87540001</v>
      </c>
      <c r="P42" s="69">
        <v>1342</v>
      </c>
      <c r="Q42" s="69">
        <v>1466</v>
      </c>
      <c r="R42" s="70">
        <v>-8.4583901773533494</v>
      </c>
      <c r="S42" s="69">
        <v>202.571313934426</v>
      </c>
      <c r="T42" s="69">
        <v>187.94663915416101</v>
      </c>
      <c r="U42" s="71">
        <v>7.2195191393186899</v>
      </c>
    </row>
    <row r="43" spans="1:21" ht="12" thickBot="1" x14ac:dyDescent="0.2">
      <c r="A43" s="54"/>
      <c r="B43" s="43" t="s">
        <v>39</v>
      </c>
      <c r="C43" s="44"/>
      <c r="D43" s="69">
        <v>69628.22</v>
      </c>
      <c r="E43" s="69">
        <v>94217.368400000007</v>
      </c>
      <c r="F43" s="70">
        <v>73.901682017261706</v>
      </c>
      <c r="G43" s="69">
        <v>55988.06</v>
      </c>
      <c r="H43" s="70">
        <v>24.362623030696199</v>
      </c>
      <c r="I43" s="69">
        <v>-6512.84</v>
      </c>
      <c r="J43" s="70">
        <v>-9.3537361719141998</v>
      </c>
      <c r="K43" s="69">
        <v>-1218.8699999999999</v>
      </c>
      <c r="L43" s="70">
        <v>-2.1770177427115698</v>
      </c>
      <c r="M43" s="70">
        <v>4.3433426042153798</v>
      </c>
      <c r="N43" s="69">
        <v>8010499.5800000001</v>
      </c>
      <c r="O43" s="69">
        <v>67161222.540000007</v>
      </c>
      <c r="P43" s="69">
        <v>57</v>
      </c>
      <c r="Q43" s="69">
        <v>60</v>
      </c>
      <c r="R43" s="70">
        <v>-5</v>
      </c>
      <c r="S43" s="69">
        <v>1221.5477192982501</v>
      </c>
      <c r="T43" s="69">
        <v>1047.0519999999999</v>
      </c>
      <c r="U43" s="71">
        <v>14.2848057870789</v>
      </c>
    </row>
    <row r="44" spans="1:21" ht="12" thickBot="1" x14ac:dyDescent="0.2">
      <c r="A44" s="54"/>
      <c r="B44" s="43" t="s">
        <v>40</v>
      </c>
      <c r="C44" s="44"/>
      <c r="D44" s="69">
        <v>67147.92</v>
      </c>
      <c r="E44" s="69">
        <v>19856.794999999998</v>
      </c>
      <c r="F44" s="70">
        <v>338.160916703829</v>
      </c>
      <c r="G44" s="69">
        <v>44500.03</v>
      </c>
      <c r="H44" s="70">
        <v>50.894100520831103</v>
      </c>
      <c r="I44" s="69">
        <v>7949.39</v>
      </c>
      <c r="J44" s="70">
        <v>11.8386243386243</v>
      </c>
      <c r="K44" s="69">
        <v>5856</v>
      </c>
      <c r="L44" s="70">
        <v>13.159541690196599</v>
      </c>
      <c r="M44" s="70">
        <v>0.35747780054644801</v>
      </c>
      <c r="N44" s="69">
        <v>3193031.48</v>
      </c>
      <c r="O44" s="69">
        <v>26623713.870000001</v>
      </c>
      <c r="P44" s="69">
        <v>65</v>
      </c>
      <c r="Q44" s="69">
        <v>28</v>
      </c>
      <c r="R44" s="70">
        <v>132.142857142857</v>
      </c>
      <c r="S44" s="69">
        <v>1033.04492307692</v>
      </c>
      <c r="T44" s="69">
        <v>916.72857142857197</v>
      </c>
      <c r="U44" s="71">
        <v>11.2595637469379</v>
      </c>
    </row>
    <row r="45" spans="1:21" ht="12" thickBot="1" x14ac:dyDescent="0.2">
      <c r="A45" s="55"/>
      <c r="B45" s="43" t="s">
        <v>35</v>
      </c>
      <c r="C45" s="44"/>
      <c r="D45" s="74">
        <v>11983.162399999999</v>
      </c>
      <c r="E45" s="75"/>
      <c r="F45" s="75"/>
      <c r="G45" s="74">
        <v>37233.810700000002</v>
      </c>
      <c r="H45" s="76">
        <v>-67.816449150073197</v>
      </c>
      <c r="I45" s="74">
        <v>1423.7128</v>
      </c>
      <c r="J45" s="76">
        <v>11.8809438817252</v>
      </c>
      <c r="K45" s="74">
        <v>4276.4705000000004</v>
      </c>
      <c r="L45" s="76">
        <v>11.4854494331949</v>
      </c>
      <c r="M45" s="76">
        <v>-0.66708228198931796</v>
      </c>
      <c r="N45" s="74">
        <v>525998.77590000001</v>
      </c>
      <c r="O45" s="74">
        <v>8131503.3673999999</v>
      </c>
      <c r="P45" s="74">
        <v>21</v>
      </c>
      <c r="Q45" s="74">
        <v>24</v>
      </c>
      <c r="R45" s="76">
        <v>-12.5</v>
      </c>
      <c r="S45" s="74">
        <v>570.62678095238095</v>
      </c>
      <c r="T45" s="74">
        <v>665.44825000000003</v>
      </c>
      <c r="U45" s="77">
        <v>-16.6170730524356</v>
      </c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41:C41"/>
    <mergeCell ref="B42:C42"/>
    <mergeCell ref="B31:C31"/>
    <mergeCell ref="B32:C32"/>
    <mergeCell ref="B33:C33"/>
    <mergeCell ref="B34:C34"/>
    <mergeCell ref="B35:C35"/>
    <mergeCell ref="B36:C36"/>
    <mergeCell ref="B43:C43"/>
    <mergeCell ref="B44:C44"/>
    <mergeCell ref="B45:C45"/>
    <mergeCell ref="B37:C37"/>
    <mergeCell ref="B38:C38"/>
    <mergeCell ref="B39:C39"/>
    <mergeCell ref="B40:C40"/>
    <mergeCell ref="B25:C25"/>
    <mergeCell ref="B26:C26"/>
    <mergeCell ref="B27:C27"/>
    <mergeCell ref="B18:C1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workbookViewId="0">
      <selection activeCell="B32" sqref="B32:E37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x14ac:dyDescent="0.15">
      <c r="A1" s="38" t="s">
        <v>74</v>
      </c>
      <c r="B1" s="38" t="s">
        <v>63</v>
      </c>
      <c r="C1" s="38" t="s">
        <v>64</v>
      </c>
      <c r="D1" s="38" t="s">
        <v>65</v>
      </c>
      <c r="E1" s="38" t="s">
        <v>66</v>
      </c>
      <c r="F1" s="38" t="s">
        <v>67</v>
      </c>
      <c r="G1" s="38" t="s">
        <v>66</v>
      </c>
      <c r="H1" s="38" t="s">
        <v>68</v>
      </c>
    </row>
    <row r="2" spans="1:8" x14ac:dyDescent="0.15">
      <c r="A2" s="37">
        <v>1</v>
      </c>
      <c r="B2" s="37">
        <v>12</v>
      </c>
      <c r="C2" s="37">
        <v>49651</v>
      </c>
      <c r="D2" s="37">
        <v>476939.00192991499</v>
      </c>
      <c r="E2" s="37">
        <v>356652.28494871798</v>
      </c>
      <c r="F2" s="37">
        <v>120286.71698119699</v>
      </c>
      <c r="G2" s="37">
        <v>356652.28494871798</v>
      </c>
      <c r="H2" s="37">
        <v>0.25220566255739502</v>
      </c>
    </row>
    <row r="3" spans="1:8" x14ac:dyDescent="0.15">
      <c r="A3" s="37">
        <v>2</v>
      </c>
      <c r="B3" s="37">
        <v>13</v>
      </c>
      <c r="C3" s="37">
        <v>7719</v>
      </c>
      <c r="D3" s="37">
        <v>65585.1211989562</v>
      </c>
      <c r="E3" s="37">
        <v>51526.760452189701</v>
      </c>
      <c r="F3" s="37">
        <v>14058.360746766501</v>
      </c>
      <c r="G3" s="37">
        <v>51526.760452189701</v>
      </c>
      <c r="H3" s="37">
        <v>0.21435289726948401</v>
      </c>
    </row>
    <row r="4" spans="1:8" x14ac:dyDescent="0.15">
      <c r="A4" s="37">
        <v>3</v>
      </c>
      <c r="B4" s="37">
        <v>14</v>
      </c>
      <c r="C4" s="37">
        <v>93710</v>
      </c>
      <c r="D4" s="37">
        <v>99561.379664405104</v>
      </c>
      <c r="E4" s="37">
        <v>71622.271881799606</v>
      </c>
      <c r="F4" s="37">
        <v>27939.107782605501</v>
      </c>
      <c r="G4" s="37">
        <v>71622.271881799606</v>
      </c>
      <c r="H4" s="37">
        <v>0.28062194273302299</v>
      </c>
    </row>
    <row r="5" spans="1:8" x14ac:dyDescent="0.15">
      <c r="A5" s="37">
        <v>4</v>
      </c>
      <c r="B5" s="37">
        <v>15</v>
      </c>
      <c r="C5" s="37">
        <v>32327</v>
      </c>
      <c r="D5" s="37">
        <v>58085.3401025641</v>
      </c>
      <c r="E5" s="37">
        <v>50282.3293683761</v>
      </c>
      <c r="F5" s="37">
        <v>7803.0107341880303</v>
      </c>
      <c r="G5" s="37">
        <v>50282.3293683761</v>
      </c>
      <c r="H5" s="37">
        <v>0.13433700690070599</v>
      </c>
    </row>
    <row r="6" spans="1:8" x14ac:dyDescent="0.15">
      <c r="A6" s="37">
        <v>5</v>
      </c>
      <c r="B6" s="37">
        <v>16</v>
      </c>
      <c r="C6" s="37">
        <v>2294</v>
      </c>
      <c r="D6" s="37">
        <v>103917.784806838</v>
      </c>
      <c r="E6" s="37">
        <v>82778.529393162404</v>
      </c>
      <c r="F6" s="37">
        <v>21139.255413675201</v>
      </c>
      <c r="G6" s="37">
        <v>82778.529393162404</v>
      </c>
      <c r="H6" s="37">
        <v>0.20342288332039499</v>
      </c>
    </row>
    <row r="7" spans="1:8" x14ac:dyDescent="0.15">
      <c r="A7" s="37">
        <v>6</v>
      </c>
      <c r="B7" s="37">
        <v>17</v>
      </c>
      <c r="C7" s="37">
        <v>12056</v>
      </c>
      <c r="D7" s="37">
        <v>188269.43068290601</v>
      </c>
      <c r="E7" s="37">
        <v>132493.678055556</v>
      </c>
      <c r="F7" s="37">
        <v>55775.752627350397</v>
      </c>
      <c r="G7" s="37">
        <v>132493.678055556</v>
      </c>
      <c r="H7" s="37">
        <v>0.29625495984683298</v>
      </c>
    </row>
    <row r="8" spans="1:8" x14ac:dyDescent="0.15">
      <c r="A8" s="37">
        <v>7</v>
      </c>
      <c r="B8" s="37">
        <v>18</v>
      </c>
      <c r="C8" s="37">
        <v>48622</v>
      </c>
      <c r="D8" s="37">
        <v>99142.980117948697</v>
      </c>
      <c r="E8" s="37">
        <v>79125.948455555597</v>
      </c>
      <c r="F8" s="37">
        <v>20017.031662393201</v>
      </c>
      <c r="G8" s="37">
        <v>79125.948455555597</v>
      </c>
      <c r="H8" s="37">
        <v>0.20190064529610899</v>
      </c>
    </row>
    <row r="9" spans="1:8" x14ac:dyDescent="0.15">
      <c r="A9" s="37">
        <v>8</v>
      </c>
      <c r="B9" s="37">
        <v>19</v>
      </c>
      <c r="C9" s="37">
        <v>10985</v>
      </c>
      <c r="D9" s="37">
        <v>52006.407864102599</v>
      </c>
      <c r="E9" s="37">
        <v>41691.586132478602</v>
      </c>
      <c r="F9" s="37">
        <v>10314.821731623901</v>
      </c>
      <c r="G9" s="37">
        <v>41691.586132478602</v>
      </c>
      <c r="H9" s="37">
        <v>0.19833751561110499</v>
      </c>
    </row>
    <row r="10" spans="1:8" x14ac:dyDescent="0.15">
      <c r="A10" s="37">
        <v>9</v>
      </c>
      <c r="B10" s="37">
        <v>21</v>
      </c>
      <c r="C10" s="37">
        <v>184161</v>
      </c>
      <c r="D10" s="37">
        <v>726476.23096581199</v>
      </c>
      <c r="E10" s="37">
        <v>711471.55969230796</v>
      </c>
      <c r="F10" s="37">
        <v>15004.6712735043</v>
      </c>
      <c r="G10" s="37">
        <v>711471.55969230796</v>
      </c>
      <c r="H10" s="37">
        <v>2.06540429458461E-2</v>
      </c>
    </row>
    <row r="11" spans="1:8" x14ac:dyDescent="0.15">
      <c r="A11" s="37">
        <v>10</v>
      </c>
      <c r="B11" s="37">
        <v>22</v>
      </c>
      <c r="C11" s="37">
        <v>22119.18</v>
      </c>
      <c r="D11" s="37">
        <v>434721.28067521402</v>
      </c>
      <c r="E11" s="37">
        <v>382387.00052564102</v>
      </c>
      <c r="F11" s="37">
        <v>52334.280149572602</v>
      </c>
      <c r="G11" s="37">
        <v>382387.00052564102</v>
      </c>
      <c r="H11" s="37">
        <v>0.120385825300032</v>
      </c>
    </row>
    <row r="12" spans="1:8" x14ac:dyDescent="0.15">
      <c r="A12" s="37">
        <v>11</v>
      </c>
      <c r="B12" s="37">
        <v>23</v>
      </c>
      <c r="C12" s="37">
        <v>130366.469</v>
      </c>
      <c r="D12" s="37">
        <v>1167808.7099931601</v>
      </c>
      <c r="E12" s="37">
        <v>989683.23004444398</v>
      </c>
      <c r="F12" s="37">
        <v>178125.47994871801</v>
      </c>
      <c r="G12" s="37">
        <v>989683.23004444398</v>
      </c>
      <c r="H12" s="37">
        <v>0.15252967238937701</v>
      </c>
    </row>
    <row r="13" spans="1:8" x14ac:dyDescent="0.15">
      <c r="A13" s="37">
        <v>12</v>
      </c>
      <c r="B13" s="37">
        <v>24</v>
      </c>
      <c r="C13" s="37">
        <v>26560</v>
      </c>
      <c r="D13" s="37">
        <v>566370.66586495703</v>
      </c>
      <c r="E13" s="37">
        <v>524052.934665812</v>
      </c>
      <c r="F13" s="37">
        <v>42317.731199145303</v>
      </c>
      <c r="G13" s="37">
        <v>524052.934665812</v>
      </c>
      <c r="H13" s="37">
        <v>7.4717378122890504E-2</v>
      </c>
    </row>
    <row r="14" spans="1:8" x14ac:dyDescent="0.15">
      <c r="A14" s="37">
        <v>13</v>
      </c>
      <c r="B14" s="37">
        <v>25</v>
      </c>
      <c r="C14" s="37">
        <v>76085</v>
      </c>
      <c r="D14" s="37">
        <v>958186.70059999998</v>
      </c>
      <c r="E14" s="37">
        <v>880872.72140000004</v>
      </c>
      <c r="F14" s="37">
        <v>77313.979200000002</v>
      </c>
      <c r="G14" s="37">
        <v>880872.72140000004</v>
      </c>
      <c r="H14" s="37">
        <v>8.06878024414108E-2</v>
      </c>
    </row>
    <row r="15" spans="1:8" x14ac:dyDescent="0.15">
      <c r="A15" s="37">
        <v>14</v>
      </c>
      <c r="B15" s="37">
        <v>26</v>
      </c>
      <c r="C15" s="37">
        <v>49336</v>
      </c>
      <c r="D15" s="37">
        <v>285832.061797345</v>
      </c>
      <c r="E15" s="37">
        <v>249298.32902300899</v>
      </c>
      <c r="F15" s="37">
        <v>36533.732774336298</v>
      </c>
      <c r="G15" s="37">
        <v>249298.32902300899</v>
      </c>
      <c r="H15" s="37">
        <v>0.12781537712952101</v>
      </c>
    </row>
    <row r="16" spans="1:8" x14ac:dyDescent="0.15">
      <c r="A16" s="37">
        <v>15</v>
      </c>
      <c r="B16" s="37">
        <v>27</v>
      </c>
      <c r="C16" s="37">
        <v>140049.68100000001</v>
      </c>
      <c r="D16" s="37">
        <v>1026300.7657</v>
      </c>
      <c r="E16" s="37">
        <v>922043.58279999997</v>
      </c>
      <c r="F16" s="37">
        <v>104257.1829</v>
      </c>
      <c r="G16" s="37">
        <v>922043.58279999997</v>
      </c>
      <c r="H16" s="37">
        <v>0.101585408862957</v>
      </c>
    </row>
    <row r="17" spans="1:8" x14ac:dyDescent="0.15">
      <c r="A17" s="37">
        <v>16</v>
      </c>
      <c r="B17" s="37">
        <v>29</v>
      </c>
      <c r="C17" s="37">
        <v>173780</v>
      </c>
      <c r="D17" s="37">
        <v>2335135.7500453</v>
      </c>
      <c r="E17" s="37">
        <v>2046560.9883188</v>
      </c>
      <c r="F17" s="37">
        <v>288574.76172649598</v>
      </c>
      <c r="G17" s="37">
        <v>2046560.9883188</v>
      </c>
      <c r="H17" s="37">
        <v>0.123579437178715</v>
      </c>
    </row>
    <row r="18" spans="1:8" x14ac:dyDescent="0.15">
      <c r="A18" s="37">
        <v>17</v>
      </c>
      <c r="B18" s="37">
        <v>31</v>
      </c>
      <c r="C18" s="37">
        <v>22022.304</v>
      </c>
      <c r="D18" s="37">
        <v>195657.39275783999</v>
      </c>
      <c r="E18" s="37">
        <v>160550.95984574899</v>
      </c>
      <c r="F18" s="37">
        <v>35106.4329120904</v>
      </c>
      <c r="G18" s="37">
        <v>160550.95984574899</v>
      </c>
      <c r="H18" s="37">
        <v>0.17942809324634501</v>
      </c>
    </row>
    <row r="19" spans="1:8" x14ac:dyDescent="0.15">
      <c r="A19" s="37">
        <v>18</v>
      </c>
      <c r="B19" s="37">
        <v>32</v>
      </c>
      <c r="C19" s="37">
        <v>14017.126</v>
      </c>
      <c r="D19" s="37">
        <v>233551.42174086699</v>
      </c>
      <c r="E19" s="37">
        <v>212498.52113675899</v>
      </c>
      <c r="F19" s="37">
        <v>21052.900604108101</v>
      </c>
      <c r="G19" s="37">
        <v>212498.52113675899</v>
      </c>
      <c r="H19" s="37">
        <v>9.0142463904445996E-2</v>
      </c>
    </row>
    <row r="20" spans="1:8" x14ac:dyDescent="0.15">
      <c r="A20" s="37">
        <v>19</v>
      </c>
      <c r="B20" s="37">
        <v>33</v>
      </c>
      <c r="C20" s="37">
        <v>29734.974999999999</v>
      </c>
      <c r="D20" s="37">
        <v>503509.32442024798</v>
      </c>
      <c r="E20" s="37">
        <v>407816.12059086101</v>
      </c>
      <c r="F20" s="37">
        <v>95693.203829387494</v>
      </c>
      <c r="G20" s="37">
        <v>407816.12059086101</v>
      </c>
      <c r="H20" s="37">
        <v>0.190052495928592</v>
      </c>
    </row>
    <row r="21" spans="1:8" x14ac:dyDescent="0.15">
      <c r="A21" s="37">
        <v>20</v>
      </c>
      <c r="B21" s="37">
        <v>34</v>
      </c>
      <c r="C21" s="37">
        <v>32785.775000000001</v>
      </c>
      <c r="D21" s="37">
        <v>174193.097802587</v>
      </c>
      <c r="E21" s="37">
        <v>127311.359409064</v>
      </c>
      <c r="F21" s="37">
        <v>46881.738393522799</v>
      </c>
      <c r="G21" s="37">
        <v>127311.359409064</v>
      </c>
      <c r="H21" s="37">
        <v>0.26913660176509402</v>
      </c>
    </row>
    <row r="22" spans="1:8" x14ac:dyDescent="0.15">
      <c r="A22" s="37">
        <v>21</v>
      </c>
      <c r="B22" s="37">
        <v>35</v>
      </c>
      <c r="C22" s="37">
        <v>30980.929</v>
      </c>
      <c r="D22" s="37">
        <v>879858.96447079605</v>
      </c>
      <c r="E22" s="37">
        <v>837413.35542123904</v>
      </c>
      <c r="F22" s="37">
        <v>42445.609049557497</v>
      </c>
      <c r="G22" s="37">
        <v>837413.35542123904</v>
      </c>
      <c r="H22" s="37">
        <v>4.8241378179384703E-2</v>
      </c>
    </row>
    <row r="23" spans="1:8" x14ac:dyDescent="0.15">
      <c r="A23" s="37">
        <v>22</v>
      </c>
      <c r="B23" s="37">
        <v>36</v>
      </c>
      <c r="C23" s="37">
        <v>138205.93700000001</v>
      </c>
      <c r="D23" s="37">
        <v>598596.22838495602</v>
      </c>
      <c r="E23" s="37">
        <v>516932.96006065799</v>
      </c>
      <c r="F23" s="37">
        <v>81663.268324297998</v>
      </c>
      <c r="G23" s="37">
        <v>516932.96006065799</v>
      </c>
      <c r="H23" s="37">
        <v>0.13642462890992499</v>
      </c>
    </row>
    <row r="24" spans="1:8" x14ac:dyDescent="0.15">
      <c r="A24" s="37">
        <v>23</v>
      </c>
      <c r="B24" s="37">
        <v>37</v>
      </c>
      <c r="C24" s="37">
        <v>142570.61900000001</v>
      </c>
      <c r="D24" s="37">
        <v>852190.66578761104</v>
      </c>
      <c r="E24" s="37">
        <v>734916.79441942403</v>
      </c>
      <c r="F24" s="37">
        <v>117273.871368186</v>
      </c>
      <c r="G24" s="37">
        <v>734916.79441942403</v>
      </c>
      <c r="H24" s="37">
        <v>0.137614592691883</v>
      </c>
    </row>
    <row r="25" spans="1:8" x14ac:dyDescent="0.15">
      <c r="A25" s="37">
        <v>24</v>
      </c>
      <c r="B25" s="37">
        <v>38</v>
      </c>
      <c r="C25" s="37">
        <v>151258.98199999999</v>
      </c>
      <c r="D25" s="37">
        <v>740404.43582477898</v>
      </c>
      <c r="E25" s="37">
        <v>704459.81940530997</v>
      </c>
      <c r="F25" s="37">
        <v>35944.616419468999</v>
      </c>
      <c r="G25" s="37">
        <v>704459.81940530997</v>
      </c>
      <c r="H25" s="37">
        <v>4.8547273193235603E-2</v>
      </c>
    </row>
    <row r="26" spans="1:8" x14ac:dyDescent="0.15">
      <c r="A26" s="37">
        <v>25</v>
      </c>
      <c r="B26" s="37">
        <v>39</v>
      </c>
      <c r="C26" s="37">
        <v>52453.821000000004</v>
      </c>
      <c r="D26" s="37">
        <v>79320.199092042996</v>
      </c>
      <c r="E26" s="37">
        <v>59157.475257431397</v>
      </c>
      <c r="F26" s="37">
        <v>20162.723834611599</v>
      </c>
      <c r="G26" s="37">
        <v>59157.475257431397</v>
      </c>
      <c r="H26" s="37">
        <v>0.25419406488396301</v>
      </c>
    </row>
    <row r="27" spans="1:8" x14ac:dyDescent="0.15">
      <c r="A27" s="37">
        <v>26</v>
      </c>
      <c r="B27" s="37">
        <v>42</v>
      </c>
      <c r="C27" s="37">
        <v>14094.677</v>
      </c>
      <c r="D27" s="37">
        <v>200179.50570000001</v>
      </c>
      <c r="E27" s="37">
        <v>193127.2604</v>
      </c>
      <c r="F27" s="37">
        <v>7052.2452999999996</v>
      </c>
      <c r="G27" s="37">
        <v>193127.2604</v>
      </c>
      <c r="H27" s="37">
        <v>3.52296069237421E-2</v>
      </c>
    </row>
    <row r="28" spans="1:8" x14ac:dyDescent="0.15">
      <c r="A28" s="37">
        <v>27</v>
      </c>
      <c r="B28" s="37">
        <v>75</v>
      </c>
      <c r="C28" s="37">
        <v>204</v>
      </c>
      <c r="D28" s="37">
        <v>71238.461538461503</v>
      </c>
      <c r="E28" s="37">
        <v>66084.158119658096</v>
      </c>
      <c r="F28" s="37">
        <v>5154.3034188034198</v>
      </c>
      <c r="G28" s="37">
        <v>66084.158119658096</v>
      </c>
      <c r="H28" s="37">
        <v>7.2352817670278E-2</v>
      </c>
    </row>
    <row r="29" spans="1:8" x14ac:dyDescent="0.15">
      <c r="A29" s="37">
        <v>28</v>
      </c>
      <c r="B29" s="37">
        <v>76</v>
      </c>
      <c r="C29" s="37">
        <v>1643</v>
      </c>
      <c r="D29" s="37">
        <v>271850.69680598303</v>
      </c>
      <c r="E29" s="37">
        <v>256896.474373504</v>
      </c>
      <c r="F29" s="37">
        <v>14954.2224324786</v>
      </c>
      <c r="G29" s="37">
        <v>256896.474373504</v>
      </c>
      <c r="H29" s="37">
        <v>5.5008953841863099E-2</v>
      </c>
    </row>
    <row r="30" spans="1:8" x14ac:dyDescent="0.15">
      <c r="A30" s="37">
        <v>29</v>
      </c>
      <c r="B30" s="37">
        <v>99</v>
      </c>
      <c r="C30" s="37">
        <v>21</v>
      </c>
      <c r="D30" s="37">
        <v>11983.1623931624</v>
      </c>
      <c r="E30" s="37">
        <v>10559.449572649601</v>
      </c>
      <c r="F30" s="37">
        <v>1423.7128205128199</v>
      </c>
      <c r="G30" s="37">
        <v>10559.449572649601</v>
      </c>
      <c r="H30" s="37">
        <v>0.118809440596849</v>
      </c>
    </row>
    <row r="31" spans="1:8" ht="14.25" x14ac:dyDescent="0.2">
      <c r="A31" s="30">
        <v>30</v>
      </c>
      <c r="B31" s="31">
        <v>40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</row>
    <row r="32" spans="1:8" ht="14.25" x14ac:dyDescent="0.2">
      <c r="A32" s="30"/>
      <c r="B32" s="33">
        <v>70</v>
      </c>
      <c r="C32" s="34">
        <v>43</v>
      </c>
      <c r="D32" s="34">
        <v>50776.11</v>
      </c>
      <c r="E32" s="34">
        <v>48513.82</v>
      </c>
      <c r="F32" s="30"/>
      <c r="G32" s="30"/>
      <c r="H32" s="30"/>
    </row>
    <row r="33" spans="1:8" ht="14.25" x14ac:dyDescent="0.2">
      <c r="A33" s="30"/>
      <c r="B33" s="33">
        <v>71</v>
      </c>
      <c r="C33" s="34">
        <v>51</v>
      </c>
      <c r="D33" s="34">
        <v>107689.8</v>
      </c>
      <c r="E33" s="34">
        <v>117704.35</v>
      </c>
      <c r="F33" s="30"/>
      <c r="G33" s="30"/>
      <c r="H33" s="30"/>
    </row>
    <row r="34" spans="1:8" ht="14.25" x14ac:dyDescent="0.2">
      <c r="A34" s="30"/>
      <c r="B34" s="33">
        <v>72</v>
      </c>
      <c r="C34" s="34">
        <v>6</v>
      </c>
      <c r="D34" s="34">
        <v>18089.740000000002</v>
      </c>
      <c r="E34" s="34">
        <v>17439.32</v>
      </c>
      <c r="F34" s="30"/>
      <c r="G34" s="30"/>
      <c r="H34" s="30"/>
    </row>
    <row r="35" spans="1:8" ht="14.25" x14ac:dyDescent="0.2">
      <c r="A35" s="30"/>
      <c r="B35" s="33">
        <v>73</v>
      </c>
      <c r="C35" s="34">
        <v>36</v>
      </c>
      <c r="D35" s="34">
        <v>53100.9</v>
      </c>
      <c r="E35" s="34">
        <v>60520.59</v>
      </c>
      <c r="F35" s="30"/>
      <c r="G35" s="30"/>
      <c r="H35" s="30"/>
    </row>
    <row r="36" spans="1:8" ht="14.25" x14ac:dyDescent="0.2">
      <c r="A36" s="30"/>
      <c r="B36" s="33">
        <v>77</v>
      </c>
      <c r="C36" s="34">
        <v>52</v>
      </c>
      <c r="D36" s="34">
        <v>69628.22</v>
      </c>
      <c r="E36" s="34">
        <v>76141.06</v>
      </c>
      <c r="F36" s="30"/>
      <c r="G36" s="30"/>
      <c r="H36" s="30"/>
    </row>
    <row r="37" spans="1:8" ht="14.25" x14ac:dyDescent="0.2">
      <c r="A37" s="30"/>
      <c r="B37" s="33">
        <v>78</v>
      </c>
      <c r="C37" s="34">
        <v>47</v>
      </c>
      <c r="D37" s="34">
        <v>67147.92</v>
      </c>
      <c r="E37" s="34">
        <v>59198.53</v>
      </c>
      <c r="F37" s="30"/>
      <c r="G37" s="30"/>
      <c r="H37" s="30"/>
    </row>
    <row r="38" spans="1:8" ht="14.25" x14ac:dyDescent="0.2">
      <c r="A38" s="30"/>
      <c r="B38" s="33">
        <v>74</v>
      </c>
      <c r="C38" s="34">
        <v>0</v>
      </c>
      <c r="D38" s="34">
        <v>0</v>
      </c>
      <c r="E38" s="34">
        <v>0</v>
      </c>
      <c r="F38" s="30"/>
      <c r="G38" s="30"/>
      <c r="H38" s="30"/>
    </row>
    <row r="39" spans="1:8" ht="14.25" x14ac:dyDescent="0.2">
      <c r="A39" s="30"/>
      <c r="B39" s="31"/>
      <c r="C39" s="30"/>
      <c r="D39" s="30"/>
      <c r="E39" s="30"/>
      <c r="F39" s="30"/>
      <c r="G39" s="30"/>
      <c r="H39" s="30"/>
    </row>
    <row r="40" spans="1:8" ht="14.25" x14ac:dyDescent="0.2">
      <c r="A40" s="30"/>
      <c r="B40" s="31"/>
      <c r="C40" s="30"/>
      <c r="D40" s="30"/>
      <c r="E40" s="30"/>
      <c r="F40" s="30"/>
      <c r="G40" s="30"/>
      <c r="H40" s="30"/>
    </row>
    <row r="41" spans="1:8" ht="14.25" x14ac:dyDescent="0.2">
      <c r="A41" s="30"/>
      <c r="B41" s="31"/>
      <c r="C41" s="30"/>
      <c r="D41" s="30"/>
      <c r="E41" s="30"/>
      <c r="F41" s="30"/>
      <c r="G41" s="30"/>
      <c r="H41" s="30"/>
    </row>
    <row r="42" spans="1:8" ht="14.25" x14ac:dyDescent="0.2">
      <c r="A42" s="30"/>
      <c r="B42" s="31"/>
      <c r="C42" s="31"/>
      <c r="D42" s="31"/>
      <c r="E42" s="31"/>
      <c r="F42" s="31"/>
      <c r="G42" s="31"/>
      <c r="H42" s="31"/>
    </row>
    <row r="43" spans="1:8" ht="14.25" x14ac:dyDescent="0.2">
      <c r="A43" s="30"/>
      <c r="B43" s="31"/>
      <c r="C43" s="31"/>
      <c r="D43" s="31"/>
      <c r="E43" s="31"/>
      <c r="F43" s="31"/>
      <c r="G43" s="31"/>
      <c r="H43" s="31"/>
    </row>
    <row r="44" spans="1:8" ht="14.25" x14ac:dyDescent="0.2">
      <c r="A44" s="30"/>
      <c r="B44" s="31"/>
      <c r="C44" s="30"/>
      <c r="D44" s="30"/>
      <c r="E44" s="30"/>
      <c r="F44" s="30"/>
      <c r="G44" s="30"/>
      <c r="H44" s="30"/>
    </row>
    <row r="45" spans="1:8" ht="14.25" x14ac:dyDescent="0.2">
      <c r="A45" s="30"/>
      <c r="B45" s="31"/>
      <c r="C45" s="30"/>
      <c r="D45" s="30"/>
      <c r="E45" s="30"/>
      <c r="F45" s="30"/>
      <c r="G45" s="30"/>
      <c r="H45" s="30"/>
    </row>
    <row r="46" spans="1:8" ht="14.25" x14ac:dyDescent="0.2">
      <c r="A46" s="30"/>
      <c r="B46" s="31"/>
      <c r="C46" s="30"/>
      <c r="D46" s="30"/>
      <c r="E46" s="30"/>
      <c r="F46" s="30"/>
      <c r="G46" s="30"/>
      <c r="H46" s="30"/>
    </row>
    <row r="47" spans="1:8" ht="14.25" x14ac:dyDescent="0.2">
      <c r="A47" s="30"/>
      <c r="B47" s="31"/>
      <c r="C47" s="30"/>
      <c r="D47" s="30"/>
      <c r="E47" s="30"/>
      <c r="F47" s="30"/>
      <c r="G47" s="30"/>
      <c r="H47" s="30"/>
    </row>
    <row r="48" spans="1:8" ht="14.25" x14ac:dyDescent="0.2">
      <c r="A48" s="30"/>
      <c r="B48" s="31"/>
      <c r="C48" s="30"/>
      <c r="D48" s="30"/>
      <c r="E48" s="30"/>
      <c r="F48" s="30"/>
      <c r="G48" s="30"/>
      <c r="H48" s="30"/>
    </row>
    <row r="49" spans="1:8" ht="14.25" x14ac:dyDescent="0.2">
      <c r="A49" s="30"/>
      <c r="B49" s="31"/>
      <c r="C49" s="30"/>
      <c r="D49" s="30"/>
      <c r="E49" s="30"/>
      <c r="F49" s="30"/>
      <c r="G49" s="30"/>
      <c r="H49" s="30"/>
    </row>
    <row r="50" spans="1:8" ht="14.25" x14ac:dyDescent="0.2">
      <c r="A50" s="30"/>
      <c r="B50" s="31"/>
      <c r="C50" s="30"/>
      <c r="D50" s="30"/>
      <c r="E50" s="30"/>
      <c r="F50" s="30"/>
      <c r="G50" s="30"/>
      <c r="H50" s="30"/>
    </row>
    <row r="51" spans="1:8" ht="14.25" x14ac:dyDescent="0.2">
      <c r="A51" s="30"/>
      <c r="B51" s="31"/>
      <c r="C51" s="30"/>
      <c r="D51" s="30"/>
      <c r="E51" s="30"/>
      <c r="F51" s="30"/>
      <c r="G51" s="30"/>
      <c r="H51" s="30"/>
    </row>
    <row r="52" spans="1:8" ht="14.25" x14ac:dyDescent="0.2">
      <c r="A52" s="30"/>
      <c r="B52" s="31"/>
      <c r="C52" s="30"/>
      <c r="D52" s="30"/>
      <c r="E52" s="30"/>
      <c r="F52" s="30"/>
      <c r="G52" s="30"/>
      <c r="H52" s="30"/>
    </row>
    <row r="53" spans="1:8" ht="14.25" x14ac:dyDescent="0.2">
      <c r="A53" s="30"/>
      <c r="B53" s="31"/>
      <c r="C53" s="30"/>
      <c r="D53" s="30"/>
      <c r="E53" s="30"/>
      <c r="F53" s="30"/>
      <c r="G53" s="30"/>
      <c r="H53" s="30"/>
    </row>
    <row r="54" spans="1:8" ht="14.25" x14ac:dyDescent="0.2">
      <c r="A54" s="30"/>
      <c r="B54" s="31"/>
      <c r="C54" s="30"/>
      <c r="D54" s="30"/>
      <c r="E54" s="30"/>
      <c r="F54" s="30"/>
      <c r="G54" s="30"/>
      <c r="H54" s="30"/>
    </row>
    <row r="55" spans="1:8" ht="14.25" x14ac:dyDescent="0.2">
      <c r="A55" s="30"/>
      <c r="B55" s="31"/>
      <c r="C55" s="30"/>
      <c r="D55" s="30"/>
      <c r="E55" s="30"/>
      <c r="F55" s="30"/>
      <c r="G55" s="30"/>
      <c r="H55" s="30"/>
    </row>
    <row r="56" spans="1:8" ht="14.25" x14ac:dyDescent="0.2">
      <c r="A56" s="30"/>
      <c r="B56" s="31"/>
      <c r="C56" s="30"/>
      <c r="D56" s="30"/>
      <c r="E56" s="30"/>
      <c r="F56" s="30"/>
      <c r="G56" s="30"/>
      <c r="H56" s="30"/>
    </row>
    <row r="57" spans="1:8" ht="14.25" x14ac:dyDescent="0.2">
      <c r="A57" s="30"/>
      <c r="B57" s="31"/>
      <c r="C57" s="30"/>
      <c r="D57" s="30"/>
      <c r="E57" s="30"/>
      <c r="F57" s="30"/>
      <c r="G57" s="30"/>
      <c r="H57" s="30"/>
    </row>
    <row r="58" spans="1:8" ht="14.25" x14ac:dyDescent="0.2">
      <c r="A58" s="30"/>
      <c r="B58" s="31"/>
      <c r="C58" s="30"/>
      <c r="D58" s="30"/>
      <c r="E58" s="30"/>
      <c r="F58" s="30"/>
      <c r="G58" s="30"/>
      <c r="H58" s="30"/>
    </row>
    <row r="59" spans="1:8" ht="14.25" x14ac:dyDescent="0.2">
      <c r="A59" s="30"/>
      <c r="B59" s="31"/>
      <c r="C59" s="30"/>
      <c r="D59" s="30"/>
      <c r="E59" s="30"/>
      <c r="F59" s="30"/>
      <c r="G59" s="30"/>
      <c r="H59" s="30"/>
    </row>
    <row r="60" spans="1:8" ht="14.25" x14ac:dyDescent="0.2">
      <c r="A60" s="30"/>
      <c r="B60" s="31"/>
      <c r="C60" s="30"/>
      <c r="D60" s="30"/>
      <c r="E60" s="30"/>
      <c r="F60" s="30"/>
      <c r="G60" s="30"/>
      <c r="H60" s="30"/>
    </row>
    <row r="61" spans="1:8" ht="14.25" x14ac:dyDescent="0.2">
      <c r="A61" s="30"/>
      <c r="B61" s="31"/>
      <c r="C61" s="30"/>
      <c r="D61" s="30"/>
      <c r="E61" s="30"/>
      <c r="F61" s="30"/>
      <c r="G61" s="30"/>
      <c r="H61" s="30"/>
    </row>
    <row r="62" spans="1:8" ht="14.25" x14ac:dyDescent="0.2">
      <c r="A62" s="30"/>
      <c r="B62" s="31"/>
      <c r="C62" s="30"/>
      <c r="D62" s="30"/>
      <c r="E62" s="30"/>
      <c r="F62" s="30"/>
      <c r="G62" s="30"/>
      <c r="H62" s="30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2015-10-22T00:33:35Z</dcterms:modified>
</cp:coreProperties>
</file>