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 activeTab="1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K37" i="2" s="1"/>
  <c r="E33" i="2"/>
  <c r="K33" i="2" s="1"/>
  <c r="E32" i="2"/>
  <c r="K32" i="2" s="1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G29" i="2"/>
  <c r="L29" i="2" s="1"/>
  <c r="G31" i="2"/>
  <c r="L31" i="2" s="1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<sst xmlns="http://schemas.openxmlformats.org/spreadsheetml/2006/main" count="114" uniqueCount="72">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</sst>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62" applyNumberFormat="1" applyFont="1" applyFill="1" applyBorder="1" applyAlignment="1">
      <alignment horizontal="left" vertical="top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0" fontId="20" fillId="0" borderId="0" xfId="62" applyFont="1" applyAlignment="1">
      <alignment horizontal="right" vertical="center" wrapText="1"/>
    </xf>
    <xf numFmtId="0" fontId="21" fillId="33" borderId="13" xfId="62" applyFont="1" applyFill="1" applyBorder="1" applyAlignment="1">
      <alignment vertical="center" wrapText="1"/>
    </xf>
    <xf numFmtId="0" fontId="21" fillId="33" borderId="15" xfId="62" applyFont="1" applyFill="1" applyBorder="1" applyAlignment="1">
      <alignment vertical="center" wrapText="1"/>
    </xf>
    <xf numFmtId="49" fontId="22" fillId="33" borderId="13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5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0" fontId="21" fillId="35" borderId="13" xfId="62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E31" sqref="E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53392440.25</v>
      </c>
      <c r="F3" s="25">
        <f>RA!I7</f>
        <v>1365204.1571</v>
      </c>
      <c r="G3" s="16">
        <f>E3-F3</f>
        <v>52027236.092900001</v>
      </c>
      <c r="H3" s="27">
        <f>RA!J7</f>
        <v>2.5569240714747101</v>
      </c>
      <c r="I3" s="20">
        <f>SUM(I4:I38)</f>
        <v>19569834.635523565</v>
      </c>
      <c r="J3" s="21">
        <f>SUM(J4:J38)</f>
        <v>17511570.68737103</v>
      </c>
      <c r="K3" s="22">
        <f>E3-I3</f>
        <v>33822605.614476435</v>
      </c>
      <c r="L3" s="22">
        <f>G3-J3</f>
        <v>34515665.40552897</v>
      </c>
    </row>
    <row r="4" spans="1:13" x14ac:dyDescent="0.15">
      <c r="A4" s="40">
        <f>RA!A8</f>
        <v>42091</v>
      </c>
      <c r="B4" s="12">
        <v>12</v>
      </c>
      <c r="C4" s="37" t="s">
        <v>6</v>
      </c>
      <c r="D4" s="37"/>
      <c r="E4" s="15">
        <f>VLOOKUP(C4,RA!B8:D36,3,0)</f>
        <v>769443.39419999998</v>
      </c>
      <c r="F4" s="25">
        <f>VLOOKUP(C4,RA!B8:I39,8,0)</f>
        <v>164575.5012</v>
      </c>
      <c r="G4" s="16">
        <f t="shared" ref="G4:G38" si="0">E4-F4</f>
        <v>604867.89299999992</v>
      </c>
      <c r="H4" s="27">
        <f>RA!J8</f>
        <v>21.388902996706001</v>
      </c>
      <c r="I4" s="20">
        <f>VLOOKUP(B4,RMS!B:D,3,FALSE)</f>
        <v>769443.8567</v>
      </c>
      <c r="J4" s="21">
        <f>VLOOKUP(B4,RMS!B:E,4,FALSE)</f>
        <v>604867.90827264998</v>
      </c>
      <c r="K4" s="22">
        <f t="shared" ref="K4:K38" si="1">E4-I4</f>
        <v>-0.46250000002328306</v>
      </c>
      <c r="L4" s="22">
        <f t="shared" ref="L4:L38" si="2">G4-J4</f>
        <v>-1.5272650052793324E-2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145863.74909999999</v>
      </c>
      <c r="F5" s="25">
        <f>VLOOKUP(C5,RA!B9:I40,8,0)</f>
        <v>31791.248</v>
      </c>
      <c r="G5" s="16">
        <f t="shared" si="0"/>
        <v>114072.50109999999</v>
      </c>
      <c r="H5" s="27">
        <f>RA!J9</f>
        <v>21.7951671996342</v>
      </c>
      <c r="I5" s="20">
        <f>VLOOKUP(B5,RMS!B:D,3,FALSE)</f>
        <v>145863.803702156</v>
      </c>
      <c r="J5" s="21">
        <f>VLOOKUP(B5,RMS!B:E,4,FALSE)</f>
        <v>114072.478281371</v>
      </c>
      <c r="K5" s="22">
        <f t="shared" si="1"/>
        <v>-5.4602156014880165E-2</v>
      </c>
      <c r="L5" s="22">
        <f t="shared" si="2"/>
        <v>2.2818628989625722E-2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221968.9301</v>
      </c>
      <c r="F6" s="25">
        <f>VLOOKUP(C6,RA!B10:I41,8,0)</f>
        <v>35961.797299999998</v>
      </c>
      <c r="G6" s="16">
        <f t="shared" si="0"/>
        <v>186007.13279999999</v>
      </c>
      <c r="H6" s="27">
        <f>RA!J10</f>
        <v>16.201275234240502</v>
      </c>
      <c r="I6" s="20">
        <f>VLOOKUP(B6,RMS!B:D,3,FALSE)</f>
        <v>221971.30846495699</v>
      </c>
      <c r="J6" s="21">
        <f>VLOOKUP(B6,RMS!B:E,4,FALSE)</f>
        <v>186007.13247948699</v>
      </c>
      <c r="K6" s="22">
        <f>E6-I6</f>
        <v>-2.378364956995938</v>
      </c>
      <c r="L6" s="22">
        <f t="shared" si="2"/>
        <v>3.205130051355809E-4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60126.358</v>
      </c>
      <c r="F7" s="25">
        <f>VLOOKUP(C7,RA!B11:I42,8,0)</f>
        <v>9816.0141999999996</v>
      </c>
      <c r="G7" s="16">
        <f t="shared" si="0"/>
        <v>50310.343800000002</v>
      </c>
      <c r="H7" s="27">
        <f>RA!J11</f>
        <v>16.325642407943601</v>
      </c>
      <c r="I7" s="20">
        <f>VLOOKUP(B7,RMS!B:D,3,FALSE)</f>
        <v>60126.395406837597</v>
      </c>
      <c r="J7" s="21">
        <f>VLOOKUP(B7,RMS!B:E,4,FALSE)</f>
        <v>50310.344207692302</v>
      </c>
      <c r="K7" s="22">
        <f t="shared" si="1"/>
        <v>-3.7406837596790865E-2</v>
      </c>
      <c r="L7" s="22">
        <f t="shared" si="2"/>
        <v>-4.0769229963188991E-4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129033.1375</v>
      </c>
      <c r="F8" s="25">
        <f>VLOOKUP(C8,RA!B12:I43,8,0)</f>
        <v>18275.003799999999</v>
      </c>
      <c r="G8" s="16">
        <f t="shared" si="0"/>
        <v>110758.13370000001</v>
      </c>
      <c r="H8" s="27">
        <f>RA!J12</f>
        <v>14.163031415089</v>
      </c>
      <c r="I8" s="20">
        <f>VLOOKUP(B8,RMS!B:D,3,FALSE)</f>
        <v>129033.16569059801</v>
      </c>
      <c r="J8" s="21">
        <f>VLOOKUP(B8,RMS!B:E,4,FALSE)</f>
        <v>110758.13442906</v>
      </c>
      <c r="K8" s="22">
        <f t="shared" si="1"/>
        <v>-2.8190598008222878E-2</v>
      </c>
      <c r="L8" s="22">
        <f t="shared" si="2"/>
        <v>-7.2905998968053609E-4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288902.62420000002</v>
      </c>
      <c r="F9" s="25">
        <f>VLOOKUP(C9,RA!B13:I44,8,0)</f>
        <v>64498.039599999996</v>
      </c>
      <c r="G9" s="16">
        <f t="shared" si="0"/>
        <v>224404.58460000003</v>
      </c>
      <c r="H9" s="27">
        <f>RA!J13</f>
        <v>22.325183019227101</v>
      </c>
      <c r="I9" s="20">
        <f>VLOOKUP(B9,RMS!B:D,3,FALSE)</f>
        <v>288902.78335812001</v>
      </c>
      <c r="J9" s="21">
        <f>VLOOKUP(B9,RMS!B:E,4,FALSE)</f>
        <v>224404.58067692301</v>
      </c>
      <c r="K9" s="22">
        <f t="shared" si="1"/>
        <v>-0.15915811999002472</v>
      </c>
      <c r="L9" s="22">
        <f t="shared" si="2"/>
        <v>3.9230770198628306E-3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193298.86619999999</v>
      </c>
      <c r="F10" s="25">
        <f>VLOOKUP(C10,RA!B14:I45,8,0)</f>
        <v>32370.825199999999</v>
      </c>
      <c r="G10" s="16">
        <f t="shared" si="0"/>
        <v>160928.041</v>
      </c>
      <c r="H10" s="27">
        <f>RA!J14</f>
        <v>16.746515815828399</v>
      </c>
      <c r="I10" s="20">
        <f>VLOOKUP(B10,RMS!B:D,3,FALSE)</f>
        <v>193298.88132649599</v>
      </c>
      <c r="J10" s="21">
        <f>VLOOKUP(B10,RMS!B:E,4,FALSE)</f>
        <v>160928.04083247899</v>
      </c>
      <c r="K10" s="22">
        <f t="shared" si="1"/>
        <v>-1.5126496000448242E-2</v>
      </c>
      <c r="L10" s="22">
        <f t="shared" si="2"/>
        <v>1.6752100782468915E-4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103788.45419999999</v>
      </c>
      <c r="F11" s="25">
        <f>VLOOKUP(C11,RA!B15:I46,8,0)</f>
        <v>17915.3161</v>
      </c>
      <c r="G11" s="16">
        <f t="shared" si="0"/>
        <v>85873.138099999996</v>
      </c>
      <c r="H11" s="27">
        <f>RA!J15</f>
        <v>17.261376747626699</v>
      </c>
      <c r="I11" s="20">
        <f>VLOOKUP(B11,RMS!B:D,3,FALSE)</f>
        <v>103788.51527094</v>
      </c>
      <c r="J11" s="21">
        <f>VLOOKUP(B11,RMS!B:E,4,FALSE)</f>
        <v>85873.138628205095</v>
      </c>
      <c r="K11" s="22">
        <f t="shared" si="1"/>
        <v>-6.1070940006175078E-2</v>
      </c>
      <c r="L11" s="22">
        <f t="shared" si="2"/>
        <v>-5.2820509881712496E-4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1038532.6831</v>
      </c>
      <c r="F12" s="25">
        <f>VLOOKUP(C12,RA!B16:I47,8,0)</f>
        <v>51598.672899999998</v>
      </c>
      <c r="G12" s="16">
        <f t="shared" si="0"/>
        <v>986934.01020000002</v>
      </c>
      <c r="H12" s="27">
        <f>RA!J16</f>
        <v>4.9684207093010304</v>
      </c>
      <c r="I12" s="20">
        <f>VLOOKUP(B12,RMS!B:D,3,FALSE)</f>
        <v>1038532.17988718</v>
      </c>
      <c r="J12" s="21">
        <f>VLOOKUP(B12,RMS!B:E,4,FALSE)</f>
        <v>986934.01006837597</v>
      </c>
      <c r="K12" s="22">
        <f t="shared" si="1"/>
        <v>0.50321282004006207</v>
      </c>
      <c r="L12" s="22">
        <f t="shared" si="2"/>
        <v>1.3162405230104923E-4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620987.64800000004</v>
      </c>
      <c r="F13" s="25">
        <f>VLOOKUP(C13,RA!B17:I48,8,0)</f>
        <v>60827.612300000001</v>
      </c>
      <c r="G13" s="16">
        <f t="shared" si="0"/>
        <v>560160.03570000001</v>
      </c>
      <c r="H13" s="27">
        <f>RA!J17</f>
        <v>9.7953014839998893</v>
      </c>
      <c r="I13" s="20">
        <f>VLOOKUP(B13,RMS!B:D,3,FALSE)</f>
        <v>620987.74329658097</v>
      </c>
      <c r="J13" s="21">
        <f>VLOOKUP(B13,RMS!B:E,4,FALSE)</f>
        <v>560160.03598376096</v>
      </c>
      <c r="K13" s="22">
        <f t="shared" si="1"/>
        <v>-9.5296580926515162E-2</v>
      </c>
      <c r="L13" s="22">
        <f t="shared" si="2"/>
        <v>-2.8376094996929169E-4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2363063.3174999999</v>
      </c>
      <c r="F14" s="25">
        <f>VLOOKUP(C14,RA!B18:I49,8,0)</f>
        <v>160724.46830000001</v>
      </c>
      <c r="G14" s="16">
        <f t="shared" si="0"/>
        <v>2202338.8492000001</v>
      </c>
      <c r="H14" s="27">
        <f>RA!J18</f>
        <v>6.80153033182531</v>
      </c>
      <c r="I14" s="20">
        <f>VLOOKUP(B14,RMS!B:D,3,FALSE)</f>
        <v>2363063.18432659</v>
      </c>
      <c r="J14" s="21">
        <f>VLOOKUP(B14,RMS!B:E,4,FALSE)</f>
        <v>2202338.8683399102</v>
      </c>
      <c r="K14" s="22">
        <f t="shared" si="1"/>
        <v>0.13317340984940529</v>
      </c>
      <c r="L14" s="22">
        <f t="shared" si="2"/>
        <v>-1.9139910116791725E-2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714494.91350000002</v>
      </c>
      <c r="F15" s="25">
        <f>VLOOKUP(C15,RA!B19:I50,8,0)</f>
        <v>79249.561900000001</v>
      </c>
      <c r="G15" s="16">
        <f t="shared" si="0"/>
        <v>635245.35160000005</v>
      </c>
      <c r="H15" s="27">
        <f>RA!J19</f>
        <v>11.091690143991499</v>
      </c>
      <c r="I15" s="20">
        <f>VLOOKUP(B15,RMS!B:D,3,FALSE)</f>
        <v>714494.94864957302</v>
      </c>
      <c r="J15" s="21">
        <f>VLOOKUP(B15,RMS!B:E,4,FALSE)</f>
        <v>635245.35089572601</v>
      </c>
      <c r="K15" s="22">
        <f t="shared" si="1"/>
        <v>-3.5149572999216616E-2</v>
      </c>
      <c r="L15" s="22">
        <f t="shared" si="2"/>
        <v>7.0427404716610909E-4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1026605.1391</v>
      </c>
      <c r="F16" s="25">
        <f>VLOOKUP(C16,RA!B20:I51,8,0)</f>
        <v>79400.690400000007</v>
      </c>
      <c r="G16" s="16">
        <f t="shared" si="0"/>
        <v>947204.44870000007</v>
      </c>
      <c r="H16" s="27">
        <f>RA!J20</f>
        <v>7.7342969926693197</v>
      </c>
      <c r="I16" s="20">
        <f>VLOOKUP(B16,RMS!B:D,3,FALSE)</f>
        <v>1026605.2375</v>
      </c>
      <c r="J16" s="21">
        <f>VLOOKUP(B16,RMS!B:E,4,FALSE)</f>
        <v>947204.44869999995</v>
      </c>
      <c r="K16" s="22">
        <f t="shared" si="1"/>
        <v>-9.8400000017136335E-2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481520.57140000002</v>
      </c>
      <c r="F17" s="25">
        <f>VLOOKUP(C17,RA!B21:I52,8,0)</f>
        <v>38216.623099999997</v>
      </c>
      <c r="G17" s="16">
        <f t="shared" si="0"/>
        <v>443303.94830000005</v>
      </c>
      <c r="H17" s="27">
        <f>RA!J21</f>
        <v>7.9366542926477299</v>
      </c>
      <c r="I17" s="20">
        <f>VLOOKUP(B17,RMS!B:D,3,FALSE)</f>
        <v>481519.576080781</v>
      </c>
      <c r="J17" s="21">
        <f>VLOOKUP(B17,RMS!B:E,4,FALSE)</f>
        <v>443303.94822041399</v>
      </c>
      <c r="K17" s="22">
        <f t="shared" si="1"/>
        <v>0.99531921901507303</v>
      </c>
      <c r="L17" s="22">
        <f t="shared" si="2"/>
        <v>7.958605419844389E-5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1440446.2285</v>
      </c>
      <c r="F18" s="25">
        <f>VLOOKUP(C18,RA!B22:I53,8,0)</f>
        <v>186495.9436</v>
      </c>
      <c r="G18" s="16">
        <f t="shared" si="0"/>
        <v>1253950.2848999999</v>
      </c>
      <c r="H18" s="27">
        <f>RA!J22</f>
        <v>12.947095136915101</v>
      </c>
      <c r="I18" s="20">
        <f>VLOOKUP(B18,RMS!B:D,3,FALSE)</f>
        <v>1440447.2367333299</v>
      </c>
      <c r="J18" s="21">
        <f>VLOOKUP(B18,RMS!B:E,4,FALSE)</f>
        <v>1253950.2879000001</v>
      </c>
      <c r="K18" s="22">
        <f t="shared" si="1"/>
        <v>-1.0082333299797028</v>
      </c>
      <c r="L18" s="22">
        <f t="shared" si="2"/>
        <v>-3.0000002589076757E-3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2914275.929</v>
      </c>
      <c r="F19" s="25">
        <f>VLOOKUP(C19,RA!B23:I54,8,0)</f>
        <v>293447.69260000001</v>
      </c>
      <c r="G19" s="16">
        <f t="shared" si="0"/>
        <v>2620828.2363999998</v>
      </c>
      <c r="H19" s="27">
        <f>RA!J23</f>
        <v>10.069317379315301</v>
      </c>
      <c r="I19" s="20">
        <f>VLOOKUP(B19,RMS!B:D,3,FALSE)</f>
        <v>2914277.5679418799</v>
      </c>
      <c r="J19" s="21">
        <f>VLOOKUP(B19,RMS!B:E,4,FALSE)</f>
        <v>2620828.2807247899</v>
      </c>
      <c r="K19" s="22">
        <f t="shared" si="1"/>
        <v>-1.6389418798498809</v>
      </c>
      <c r="L19" s="22">
        <f t="shared" si="2"/>
        <v>-4.4324790127575397E-2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258556.82310000001</v>
      </c>
      <c r="F20" s="25">
        <f>VLOOKUP(C20,RA!B24:I55,8,0)</f>
        <v>40791.447800000002</v>
      </c>
      <c r="G20" s="16">
        <f t="shared" si="0"/>
        <v>217765.37530000001</v>
      </c>
      <c r="H20" s="27">
        <f>RA!J24</f>
        <v>15.7765891887616</v>
      </c>
      <c r="I20" s="20">
        <f>VLOOKUP(B20,RMS!B:D,3,FALSE)</f>
        <v>258556.78259927401</v>
      </c>
      <c r="J20" s="21">
        <f>VLOOKUP(B20,RMS!B:E,4,FALSE)</f>
        <v>217765.36613392399</v>
      </c>
      <c r="K20" s="22">
        <f t="shared" si="1"/>
        <v>4.0500725997844711E-2</v>
      </c>
      <c r="L20" s="22">
        <f t="shared" si="2"/>
        <v>9.1660760226659477E-3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249636.64790000001</v>
      </c>
      <c r="F21" s="25">
        <f>VLOOKUP(C21,RA!B25:I56,8,0)</f>
        <v>24155.182499999999</v>
      </c>
      <c r="G21" s="16">
        <f t="shared" si="0"/>
        <v>225481.46540000002</v>
      </c>
      <c r="H21" s="27">
        <f>RA!J25</f>
        <v>9.6761363778911704</v>
      </c>
      <c r="I21" s="20">
        <f>VLOOKUP(B21,RMS!B:D,3,FALSE)</f>
        <v>249636.653338923</v>
      </c>
      <c r="J21" s="21">
        <f>VLOOKUP(B21,RMS!B:E,4,FALSE)</f>
        <v>225481.475793374</v>
      </c>
      <c r="K21" s="22">
        <f t="shared" si="1"/>
        <v>-5.4389229917433113E-3</v>
      </c>
      <c r="L21" s="22">
        <f t="shared" si="2"/>
        <v>-1.0393373988335952E-2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663552.43389999995</v>
      </c>
      <c r="F22" s="25">
        <f>VLOOKUP(C22,RA!B26:I57,8,0)</f>
        <v>128027.46249999999</v>
      </c>
      <c r="G22" s="16">
        <f t="shared" si="0"/>
        <v>535524.97139999992</v>
      </c>
      <c r="H22" s="27">
        <f>RA!J26</f>
        <v>19.294249551241101</v>
      </c>
      <c r="I22" s="20">
        <f>VLOOKUP(B22,RMS!B:D,3,FALSE)</f>
        <v>663552.41164602502</v>
      </c>
      <c r="J22" s="21">
        <f>VLOOKUP(B22,RMS!B:E,4,FALSE)</f>
        <v>535524.97414292395</v>
      </c>
      <c r="K22" s="22">
        <f t="shared" si="1"/>
        <v>2.2253974922932684E-2</v>
      </c>
      <c r="L22" s="22">
        <f t="shared" si="2"/>
        <v>-2.7429240290075541E-3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283723.24780000001</v>
      </c>
      <c r="F23" s="25">
        <f>VLOOKUP(C23,RA!B27:I58,8,0)</f>
        <v>76135.257400000002</v>
      </c>
      <c r="G23" s="16">
        <f t="shared" si="0"/>
        <v>207587.99040000001</v>
      </c>
      <c r="H23" s="27">
        <f>RA!J27</f>
        <v>26.834338740429398</v>
      </c>
      <c r="I23" s="20">
        <f>VLOOKUP(B23,RMS!B:D,3,FALSE)</f>
        <v>283723.18469089299</v>
      </c>
      <c r="J23" s="21">
        <f>VLOOKUP(B23,RMS!B:E,4,FALSE)</f>
        <v>207588.017000408</v>
      </c>
      <c r="K23" s="22">
        <f t="shared" si="1"/>
        <v>6.3109107024502009E-2</v>
      </c>
      <c r="L23" s="22">
        <f t="shared" si="2"/>
        <v>-2.6600407989462838E-2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831932.34909999999</v>
      </c>
      <c r="F24" s="25">
        <f>VLOOKUP(C24,RA!B28:I59,8,0)</f>
        <v>48347.855100000001</v>
      </c>
      <c r="G24" s="16">
        <f t="shared" si="0"/>
        <v>783584.49399999995</v>
      </c>
      <c r="H24" s="27">
        <f>RA!J28</f>
        <v>5.8115128173947799</v>
      </c>
      <c r="I24" s="20">
        <f>VLOOKUP(B24,RMS!B:D,3,FALSE)</f>
        <v>831932.34181681403</v>
      </c>
      <c r="J24" s="21">
        <f>VLOOKUP(B24,RMS!B:E,4,FALSE)</f>
        <v>783584.49502743396</v>
      </c>
      <c r="K24" s="22">
        <f t="shared" si="1"/>
        <v>7.2831859579309821E-3</v>
      </c>
      <c r="L24" s="22">
        <f t="shared" si="2"/>
        <v>-1.0274340165778995E-3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774927.39199999999</v>
      </c>
      <c r="F25" s="25">
        <f>VLOOKUP(C25,RA!B29:I60,8,0)</f>
        <v>120628.0575</v>
      </c>
      <c r="G25" s="16">
        <f t="shared" si="0"/>
        <v>654299.3345</v>
      </c>
      <c r="H25" s="27">
        <f>RA!J29</f>
        <v>15.566369023125199</v>
      </c>
      <c r="I25" s="20">
        <f>VLOOKUP(B25,RMS!B:D,3,FALSE)</f>
        <v>774927.39060177002</v>
      </c>
      <c r="J25" s="21">
        <f>VLOOKUP(B25,RMS!B:E,4,FALSE)</f>
        <v>654299.30721049197</v>
      </c>
      <c r="K25" s="22">
        <f t="shared" si="1"/>
        <v>1.3982299715280533E-3</v>
      </c>
      <c r="L25" s="22">
        <f t="shared" si="2"/>
        <v>2.7289508027024567E-2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1512628.1407000001</v>
      </c>
      <c r="F26" s="25">
        <f>VLOOKUP(C26,RA!B30:I61,8,0)</f>
        <v>142142.0337</v>
      </c>
      <c r="G26" s="16">
        <f t="shared" si="0"/>
        <v>1370486.1070000001</v>
      </c>
      <c r="H26" s="27">
        <f>RA!J30</f>
        <v>9.3970242834581192</v>
      </c>
      <c r="I26" s="20">
        <f>VLOOKUP(B26,RMS!B:D,3,FALSE)</f>
        <v>1512628.1446053199</v>
      </c>
      <c r="J26" s="21">
        <f>VLOOKUP(B26,RMS!B:E,4,FALSE)</f>
        <v>1370486.1922065199</v>
      </c>
      <c r="K26" s="22">
        <f t="shared" si="1"/>
        <v>-3.9053198415786028E-3</v>
      </c>
      <c r="L26" s="22">
        <f t="shared" si="2"/>
        <v>-8.5206519812345505E-2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1159508.5438999999</v>
      </c>
      <c r="F27" s="25">
        <f>VLOOKUP(C27,RA!B31:I62,8,0)</f>
        <v>43758.6446</v>
      </c>
      <c r="G27" s="16">
        <f t="shared" si="0"/>
        <v>1115749.8992999999</v>
      </c>
      <c r="H27" s="27">
        <f>RA!J31</f>
        <v>3.7738958311439501</v>
      </c>
      <c r="I27" s="20">
        <f>VLOOKUP(B27,RMS!B:D,3,FALSE)</f>
        <v>1159508.4440451299</v>
      </c>
      <c r="J27" s="21">
        <f>VLOOKUP(B27,RMS!B:E,4,FALSE)</f>
        <v>1115749.8573300899</v>
      </c>
      <c r="K27" s="22">
        <f t="shared" si="1"/>
        <v>9.9854870000854135E-2</v>
      </c>
      <c r="L27" s="22">
        <f t="shared" si="2"/>
        <v>4.1969910031184554E-2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136097.46429999999</v>
      </c>
      <c r="F28" s="25">
        <f>VLOOKUP(C28,RA!B32:I63,8,0)</f>
        <v>36656.592799999999</v>
      </c>
      <c r="G28" s="16">
        <f t="shared" si="0"/>
        <v>99440.871499999994</v>
      </c>
      <c r="H28" s="27">
        <f>RA!J32</f>
        <v>26.934074773941301</v>
      </c>
      <c r="I28" s="20">
        <f>VLOOKUP(B28,RMS!B:D,3,FALSE)</f>
        <v>136097.44825009501</v>
      </c>
      <c r="J28" s="21">
        <f>VLOOKUP(B28,RMS!B:E,4,FALSE)</f>
        <v>99440.884211850105</v>
      </c>
      <c r="K28" s="22">
        <f t="shared" si="1"/>
        <v>1.604990498162806E-2</v>
      </c>
      <c r="L28" s="22">
        <f t="shared" si="2"/>
        <v>-1.2711850111372769E-2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168622.43859999999</v>
      </c>
      <c r="F30" s="25">
        <f>VLOOKUP(C30,RA!B34:I66,8,0)</f>
        <v>16417.095300000001</v>
      </c>
      <c r="G30" s="16">
        <f t="shared" si="0"/>
        <v>152205.34330000001</v>
      </c>
      <c r="H30" s="27">
        <f>RA!J34</f>
        <v>9.7360087045971593</v>
      </c>
      <c r="I30" s="20">
        <f>VLOOKUP(B30,RMS!B:D,3,FALSE)</f>
        <v>168622.43780000001</v>
      </c>
      <c r="J30" s="21">
        <f>VLOOKUP(B30,RMS!B:E,4,FALSE)</f>
        <v>152205.32209999999</v>
      </c>
      <c r="K30" s="22">
        <f t="shared" si="1"/>
        <v>7.9999997979030013E-4</v>
      </c>
      <c r="L30" s="22">
        <f t="shared" si="2"/>
        <v>2.1200000017415732E-2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12365450.1</v>
      </c>
      <c r="F31" s="25">
        <f>VLOOKUP(C31,RA!B34:I67,8,0)</f>
        <v>-298079</v>
      </c>
      <c r="G31" s="16">
        <f t="shared" si="0"/>
        <v>12663529.1</v>
      </c>
      <c r="H31" s="27">
        <f>RA!J35</f>
        <v>-0.57367340385076404</v>
      </c>
      <c r="I31" s="20">
        <v>0</v>
      </c>
      <c r="J31" s="21">
        <v>0</v>
      </c>
      <c r="K31" s="22">
        <f t="shared" si="1"/>
        <v>12365450.1</v>
      </c>
      <c r="L31" s="22">
        <f t="shared" si="2"/>
        <v>12663529.1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9369594.4000000004</v>
      </c>
      <c r="F32" s="25">
        <f>VLOOKUP(C32,RA!B34:I68,8,0)</f>
        <v>-356867.3</v>
      </c>
      <c r="G32" s="16">
        <f t="shared" si="0"/>
        <v>9726461.7000000011</v>
      </c>
      <c r="H32" s="27">
        <f>RA!J34</f>
        <v>9.7360087045971593</v>
      </c>
      <c r="I32" s="20">
        <v>0</v>
      </c>
      <c r="J32" s="21">
        <v>0</v>
      </c>
      <c r="K32" s="22">
        <f t="shared" si="1"/>
        <v>9369594.4000000004</v>
      </c>
      <c r="L32" s="22">
        <f t="shared" si="2"/>
        <v>9726461.7000000011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5581453.2999999998</v>
      </c>
      <c r="F33" s="25">
        <f>VLOOKUP(C33,RA!B35:I69,8,0)</f>
        <v>43609.7</v>
      </c>
      <c r="G33" s="16">
        <f t="shared" si="0"/>
        <v>5537843.5999999996</v>
      </c>
      <c r="H33" s="27">
        <f>RA!J35</f>
        <v>-0.57367340385076404</v>
      </c>
      <c r="I33" s="20">
        <v>0</v>
      </c>
      <c r="J33" s="21">
        <v>0</v>
      </c>
      <c r="K33" s="22">
        <f t="shared" si="1"/>
        <v>5581453.2999999998</v>
      </c>
      <c r="L33" s="22">
        <f t="shared" si="2"/>
        <v>5537843.5999999996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275612.82040000003</v>
      </c>
      <c r="F34" s="25">
        <f>VLOOKUP(C34,RA!B8:I70,8,0)</f>
        <v>16894.3174</v>
      </c>
      <c r="G34" s="16">
        <f t="shared" si="0"/>
        <v>258718.50300000003</v>
      </c>
      <c r="H34" s="27">
        <f>RA!J36</f>
        <v>-2.41057945800129</v>
      </c>
      <c r="I34" s="20">
        <f>VLOOKUP(B34,RMS!B:D,3,FALSE)</f>
        <v>275612.82051282102</v>
      </c>
      <c r="J34" s="21">
        <f>VLOOKUP(B34,RMS!B:E,4,FALSE)</f>
        <v>258718.50427350399</v>
      </c>
      <c r="K34" s="22">
        <f t="shared" si="1"/>
        <v>-1.128209987655282E-4</v>
      </c>
      <c r="L34" s="22">
        <f t="shared" si="2"/>
        <v>-1.2735039636027068E-3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735484.72</v>
      </c>
      <c r="F35" s="25">
        <f>VLOOKUP(C35,RA!B8:I71,8,0)</f>
        <v>38059.737999999998</v>
      </c>
      <c r="G35" s="16">
        <f t="shared" si="0"/>
        <v>697424.98199999996</v>
      </c>
      <c r="H35" s="27">
        <f>RA!J37</f>
        <v>-3.8087806661086598</v>
      </c>
      <c r="I35" s="20">
        <f>VLOOKUP(B35,RMS!B:D,3,FALSE)</f>
        <v>735484.70682393201</v>
      </c>
      <c r="J35" s="21">
        <f>VLOOKUP(B35,RMS!B:E,4,FALSE)</f>
        <v>697424.98040427396</v>
      </c>
      <c r="K35" s="22">
        <f t="shared" si="1"/>
        <v>1.3176067965105176E-2</v>
      </c>
      <c r="L35" s="22">
        <f t="shared" si="2"/>
        <v>1.595726003870368E-3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4977854.7</v>
      </c>
      <c r="F36" s="25">
        <f>VLOOKUP(C36,RA!B9:I72,8,0)</f>
        <v>-223109.9</v>
      </c>
      <c r="G36" s="16">
        <f t="shared" si="0"/>
        <v>5200964.6000000006</v>
      </c>
      <c r="H36" s="27">
        <f>RA!J38</f>
        <v>0.78133234582469802</v>
      </c>
      <c r="I36" s="20">
        <v>0</v>
      </c>
      <c r="J36" s="21">
        <v>0</v>
      </c>
      <c r="K36" s="22">
        <f t="shared" si="1"/>
        <v>4977854.7</v>
      </c>
      <c r="L36" s="22">
        <f t="shared" si="2"/>
        <v>5200964.6000000006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1051329.3999999999</v>
      </c>
      <c r="F37" s="25">
        <f>VLOOKUP(C37,RA!B10:I73,8,0)</f>
        <v>143964.9</v>
      </c>
      <c r="G37" s="16">
        <f t="shared" si="0"/>
        <v>907364.49999999988</v>
      </c>
      <c r="H37" s="27">
        <f>RA!J39</f>
        <v>91.524459613196797</v>
      </c>
      <c r="I37" s="20">
        <v>0</v>
      </c>
      <c r="J37" s="21">
        <v>0</v>
      </c>
      <c r="K37" s="22">
        <f t="shared" si="1"/>
        <v>1051329.3999999999</v>
      </c>
      <c r="L37" s="22">
        <f t="shared" si="2"/>
        <v>907364.49999999988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7195.4847</v>
      </c>
      <c r="F38" s="25">
        <f>VLOOKUP(C38,RA!B8:I74,8,0)</f>
        <v>1081.162</v>
      </c>
      <c r="G38" s="16">
        <f t="shared" si="0"/>
        <v>6114.3226999999997</v>
      </c>
      <c r="H38" s="27">
        <f>RA!J40</f>
        <v>6.1297284268130499</v>
      </c>
      <c r="I38" s="20">
        <f>VLOOKUP(B38,RMS!B:D,3,FALSE)</f>
        <v>7195.4844565464</v>
      </c>
      <c r="J38" s="21">
        <f>VLOOKUP(B38,RMS!B:E,4,FALSE)</f>
        <v>6114.3228953936896</v>
      </c>
      <c r="K38" s="22">
        <f t="shared" si="1"/>
        <v>2.4345359997823834E-4</v>
      </c>
      <c r="L38" s="22">
        <f t="shared" si="2"/>
        <v>-1.9539368986443151E-4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tabSelected="1" topLeftCell="A13" workbookViewId="0">
      <selection sqref="A1:W44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5" t="s">
        <v>46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5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6" t="s">
        <v>47</v>
      </c>
      <c r="W3" s="45"/>
    </row>
    <row r="4" spans="1:23" ht="14.25" thickTop="1" thickBot="1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4"/>
      <c r="W4" s="45"/>
    </row>
    <row r="5" spans="1:23" ht="14.2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3.5" thickBot="1" x14ac:dyDescent="0.25">
      <c r="A6" s="62" t="s">
        <v>3</v>
      </c>
      <c r="B6" s="46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3.5" thickBot="1" x14ac:dyDescent="0.25">
      <c r="A7" s="48" t="s">
        <v>5</v>
      </c>
      <c r="B7" s="49"/>
      <c r="C7" s="50"/>
      <c r="D7" s="64">
        <v>53392440.25</v>
      </c>
      <c r="E7" s="64">
        <v>19418673.100299999</v>
      </c>
      <c r="F7" s="65">
        <v>274.95411233414899</v>
      </c>
      <c r="G7" s="64">
        <v>14353680.173599999</v>
      </c>
      <c r="H7" s="65">
        <v>271.97735775248799</v>
      </c>
      <c r="I7" s="64">
        <v>1365204.1571</v>
      </c>
      <c r="J7" s="65">
        <v>2.5569240714747101</v>
      </c>
      <c r="K7" s="64">
        <v>1598517.7531999999</v>
      </c>
      <c r="L7" s="65">
        <v>11.136640456432</v>
      </c>
      <c r="M7" s="65">
        <v>-0.14595621201762701</v>
      </c>
      <c r="N7" s="64">
        <v>618594416.52859998</v>
      </c>
      <c r="O7" s="64">
        <v>2253377260.7302999</v>
      </c>
      <c r="P7" s="64">
        <v>1123392</v>
      </c>
      <c r="Q7" s="64">
        <v>995592</v>
      </c>
      <c r="R7" s="65">
        <v>12.8365836607767</v>
      </c>
      <c r="S7" s="64">
        <v>47.5278800721387</v>
      </c>
      <c r="T7" s="64">
        <v>64.557262271593203</v>
      </c>
      <c r="U7" s="66">
        <v>-35.830300391279899</v>
      </c>
      <c r="V7" s="54"/>
      <c r="W7" s="54"/>
    </row>
    <row r="8" spans="1:23" ht="13.5" thickBot="1" x14ac:dyDescent="0.25">
      <c r="A8" s="51">
        <v>42091</v>
      </c>
      <c r="B8" s="41" t="s">
        <v>6</v>
      </c>
      <c r="C8" s="42"/>
      <c r="D8" s="67">
        <v>769443.39419999998</v>
      </c>
      <c r="E8" s="67">
        <v>705484.8199</v>
      </c>
      <c r="F8" s="68">
        <v>109.065903687207</v>
      </c>
      <c r="G8" s="67">
        <v>462295.50550000003</v>
      </c>
      <c r="H8" s="68">
        <v>66.439730658380796</v>
      </c>
      <c r="I8" s="67">
        <v>164575.5012</v>
      </c>
      <c r="J8" s="68">
        <v>21.388902996706001</v>
      </c>
      <c r="K8" s="67">
        <v>112274.9463</v>
      </c>
      <c r="L8" s="68">
        <v>24.286402304207598</v>
      </c>
      <c r="M8" s="68">
        <v>0.465825695077621</v>
      </c>
      <c r="N8" s="67">
        <v>24334954.296500001</v>
      </c>
      <c r="O8" s="67">
        <v>93202931.707200006</v>
      </c>
      <c r="P8" s="67">
        <v>41113</v>
      </c>
      <c r="Q8" s="67">
        <v>37761</v>
      </c>
      <c r="R8" s="68">
        <v>8.8768835571091795</v>
      </c>
      <c r="S8" s="67">
        <v>18.7153307761535</v>
      </c>
      <c r="T8" s="67">
        <v>18.112131815894699</v>
      </c>
      <c r="U8" s="69">
        <v>3.2230205678619299</v>
      </c>
      <c r="V8" s="54"/>
      <c r="W8" s="54"/>
    </row>
    <row r="9" spans="1:23" ht="12" customHeight="1" thickBot="1" x14ac:dyDescent="0.25">
      <c r="A9" s="52"/>
      <c r="B9" s="41" t="s">
        <v>7</v>
      </c>
      <c r="C9" s="42"/>
      <c r="D9" s="67">
        <v>145863.74909999999</v>
      </c>
      <c r="E9" s="67">
        <v>118566.78109999999</v>
      </c>
      <c r="F9" s="68">
        <v>123.022441654191</v>
      </c>
      <c r="G9" s="67">
        <v>74906.942500000005</v>
      </c>
      <c r="H9" s="68">
        <v>94.726609085666496</v>
      </c>
      <c r="I9" s="67">
        <v>31791.248</v>
      </c>
      <c r="J9" s="68">
        <v>21.7951671996342</v>
      </c>
      <c r="K9" s="67">
        <v>18129.9578</v>
      </c>
      <c r="L9" s="68">
        <v>24.203307724113799</v>
      </c>
      <c r="M9" s="68">
        <v>0.75352024261192696</v>
      </c>
      <c r="N9" s="67">
        <v>4345473.1069999998</v>
      </c>
      <c r="O9" s="67">
        <v>14408605.279200001</v>
      </c>
      <c r="P9" s="67">
        <v>8743</v>
      </c>
      <c r="Q9" s="67">
        <v>6084</v>
      </c>
      <c r="R9" s="68">
        <v>43.704799474030303</v>
      </c>
      <c r="S9" s="67">
        <v>16.683489545922502</v>
      </c>
      <c r="T9" s="67">
        <v>15.6781586127548</v>
      </c>
      <c r="U9" s="69">
        <v>6.0259032164730604</v>
      </c>
      <c r="V9" s="54"/>
      <c r="W9" s="54"/>
    </row>
    <row r="10" spans="1:23" ht="13.5" thickBot="1" x14ac:dyDescent="0.25">
      <c r="A10" s="52"/>
      <c r="B10" s="41" t="s">
        <v>8</v>
      </c>
      <c r="C10" s="42"/>
      <c r="D10" s="67">
        <v>221968.9301</v>
      </c>
      <c r="E10" s="67">
        <v>190915.2249</v>
      </c>
      <c r="F10" s="68">
        <v>116.26570390929599</v>
      </c>
      <c r="G10" s="67">
        <v>102818.0141</v>
      </c>
      <c r="H10" s="68">
        <v>115.88525322431801</v>
      </c>
      <c r="I10" s="67">
        <v>35961.797299999998</v>
      </c>
      <c r="J10" s="68">
        <v>16.201275234240502</v>
      </c>
      <c r="K10" s="67">
        <v>31147.375400000001</v>
      </c>
      <c r="L10" s="68">
        <v>30.2936948088749</v>
      </c>
      <c r="M10" s="68">
        <v>0.154569103758258</v>
      </c>
      <c r="N10" s="67">
        <v>5050788.1610000003</v>
      </c>
      <c r="O10" s="67">
        <v>23056108.762899999</v>
      </c>
      <c r="P10" s="67">
        <v>109225</v>
      </c>
      <c r="Q10" s="67">
        <v>92920</v>
      </c>
      <c r="R10" s="68">
        <v>17.5473525613431</v>
      </c>
      <c r="S10" s="67">
        <v>2.0322172588693102</v>
      </c>
      <c r="T10" s="67">
        <v>1.42276967391304</v>
      </c>
      <c r="U10" s="69">
        <v>29.989292842407501</v>
      </c>
      <c r="V10" s="54"/>
      <c r="W10" s="54"/>
    </row>
    <row r="11" spans="1:23" ht="13.5" thickBot="1" x14ac:dyDescent="0.25">
      <c r="A11" s="52"/>
      <c r="B11" s="41" t="s">
        <v>9</v>
      </c>
      <c r="C11" s="42"/>
      <c r="D11" s="67">
        <v>60126.358</v>
      </c>
      <c r="E11" s="67">
        <v>53447.670599999998</v>
      </c>
      <c r="F11" s="68">
        <v>112.495750188971</v>
      </c>
      <c r="G11" s="67">
        <v>41864.122000000003</v>
      </c>
      <c r="H11" s="68">
        <v>43.622641841144997</v>
      </c>
      <c r="I11" s="67">
        <v>9816.0141999999996</v>
      </c>
      <c r="J11" s="68">
        <v>16.325642407943601</v>
      </c>
      <c r="K11" s="67">
        <v>9465.1946000000007</v>
      </c>
      <c r="L11" s="68">
        <v>22.609323085767802</v>
      </c>
      <c r="M11" s="68">
        <v>3.7064171929438998E-2</v>
      </c>
      <c r="N11" s="67">
        <v>1755519.9276000001</v>
      </c>
      <c r="O11" s="67">
        <v>7081643.7560000001</v>
      </c>
      <c r="P11" s="67">
        <v>3187</v>
      </c>
      <c r="Q11" s="67">
        <v>2802</v>
      </c>
      <c r="R11" s="68">
        <v>13.7401855817273</v>
      </c>
      <c r="S11" s="67">
        <v>18.8661305302793</v>
      </c>
      <c r="T11" s="67">
        <v>18.232156388294101</v>
      </c>
      <c r="U11" s="69">
        <v>3.3603824640547599</v>
      </c>
      <c r="V11" s="54"/>
      <c r="W11" s="54"/>
    </row>
    <row r="12" spans="1:23" ht="13.5" thickBot="1" x14ac:dyDescent="0.25">
      <c r="A12" s="52"/>
      <c r="B12" s="41" t="s">
        <v>10</v>
      </c>
      <c r="C12" s="42"/>
      <c r="D12" s="67">
        <v>129033.1375</v>
      </c>
      <c r="E12" s="67">
        <v>129000.8973</v>
      </c>
      <c r="F12" s="68">
        <v>100.02499222925999</v>
      </c>
      <c r="G12" s="67">
        <v>79193.9084</v>
      </c>
      <c r="H12" s="68">
        <v>62.933160020676503</v>
      </c>
      <c r="I12" s="67">
        <v>18275.003799999999</v>
      </c>
      <c r="J12" s="68">
        <v>14.163031415089</v>
      </c>
      <c r="K12" s="67">
        <v>18478.294300000001</v>
      </c>
      <c r="L12" s="68">
        <v>23.332974307402701</v>
      </c>
      <c r="M12" s="68">
        <v>-1.1001583625606E-2</v>
      </c>
      <c r="N12" s="67">
        <v>5819778.9671</v>
      </c>
      <c r="O12" s="67">
        <v>26017721.327199999</v>
      </c>
      <c r="P12" s="67">
        <v>1847</v>
      </c>
      <c r="Q12" s="67">
        <v>1705</v>
      </c>
      <c r="R12" s="68">
        <v>8.3284457478005791</v>
      </c>
      <c r="S12" s="67">
        <v>69.860929886302102</v>
      </c>
      <c r="T12" s="67">
        <v>74.446060645161296</v>
      </c>
      <c r="U12" s="69">
        <v>-6.5632260640123601</v>
      </c>
      <c r="V12" s="54"/>
      <c r="W12" s="54"/>
    </row>
    <row r="13" spans="1:23" ht="13.5" thickBot="1" x14ac:dyDescent="0.25">
      <c r="A13" s="52"/>
      <c r="B13" s="41" t="s">
        <v>11</v>
      </c>
      <c r="C13" s="42"/>
      <c r="D13" s="67">
        <v>288902.62420000002</v>
      </c>
      <c r="E13" s="67">
        <v>350051.23269999999</v>
      </c>
      <c r="F13" s="68">
        <v>82.531526020248194</v>
      </c>
      <c r="G13" s="67">
        <v>224608.17689999999</v>
      </c>
      <c r="H13" s="68">
        <v>28.6251587931392</v>
      </c>
      <c r="I13" s="67">
        <v>64498.039599999996</v>
      </c>
      <c r="J13" s="68">
        <v>22.325183019227101</v>
      </c>
      <c r="K13" s="67">
        <v>63497.311500000003</v>
      </c>
      <c r="L13" s="68">
        <v>28.270258178654899</v>
      </c>
      <c r="M13" s="68">
        <v>1.576016490084E-2</v>
      </c>
      <c r="N13" s="67">
        <v>15211327.6335</v>
      </c>
      <c r="O13" s="67">
        <v>41264545.354599997</v>
      </c>
      <c r="P13" s="67">
        <v>14176</v>
      </c>
      <c r="Q13" s="67">
        <v>12982</v>
      </c>
      <c r="R13" s="68">
        <v>9.1973501771683903</v>
      </c>
      <c r="S13" s="67">
        <v>20.379699788374701</v>
      </c>
      <c r="T13" s="67">
        <v>19.497518957017402</v>
      </c>
      <c r="U13" s="69">
        <v>4.3287233890488102</v>
      </c>
      <c r="V13" s="54"/>
      <c r="W13" s="54"/>
    </row>
    <row r="14" spans="1:23" ht="13.5" thickBot="1" x14ac:dyDescent="0.25">
      <c r="A14" s="52"/>
      <c r="B14" s="41" t="s">
        <v>12</v>
      </c>
      <c r="C14" s="42"/>
      <c r="D14" s="67">
        <v>193298.86619999999</v>
      </c>
      <c r="E14" s="67">
        <v>223134.4099</v>
      </c>
      <c r="F14" s="68">
        <v>86.628891656212502</v>
      </c>
      <c r="G14" s="67">
        <v>171464.35339999999</v>
      </c>
      <c r="H14" s="68">
        <v>12.734141159395101</v>
      </c>
      <c r="I14" s="67">
        <v>32370.825199999999</v>
      </c>
      <c r="J14" s="68">
        <v>16.746515815828399</v>
      </c>
      <c r="K14" s="67">
        <v>39732.710299999999</v>
      </c>
      <c r="L14" s="68">
        <v>23.172577572033099</v>
      </c>
      <c r="M14" s="68">
        <v>-0.18528524846189501</v>
      </c>
      <c r="N14" s="67">
        <v>4361344.9513999997</v>
      </c>
      <c r="O14" s="67">
        <v>19175924.686500002</v>
      </c>
      <c r="P14" s="67">
        <v>4618</v>
      </c>
      <c r="Q14" s="67">
        <v>3741</v>
      </c>
      <c r="R14" s="68">
        <v>23.4429296979417</v>
      </c>
      <c r="S14" s="67">
        <v>41.857701645734103</v>
      </c>
      <c r="T14" s="67">
        <v>43.816104223469701</v>
      </c>
      <c r="U14" s="69">
        <v>-4.67871502910186</v>
      </c>
      <c r="V14" s="54"/>
      <c r="W14" s="54"/>
    </row>
    <row r="15" spans="1:23" ht="13.5" thickBot="1" x14ac:dyDescent="0.25">
      <c r="A15" s="52"/>
      <c r="B15" s="41" t="s">
        <v>13</v>
      </c>
      <c r="C15" s="42"/>
      <c r="D15" s="67">
        <v>103788.45419999999</v>
      </c>
      <c r="E15" s="67">
        <v>179524.63029999999</v>
      </c>
      <c r="F15" s="68">
        <v>57.812932981152102</v>
      </c>
      <c r="G15" s="67">
        <v>110556.21769999999</v>
      </c>
      <c r="H15" s="68">
        <v>-6.1215584621071901</v>
      </c>
      <c r="I15" s="67">
        <v>17915.3161</v>
      </c>
      <c r="J15" s="68">
        <v>17.261376747626699</v>
      </c>
      <c r="K15" s="67">
        <v>21586.420999999998</v>
      </c>
      <c r="L15" s="68">
        <v>19.525288987884799</v>
      </c>
      <c r="M15" s="68">
        <v>-0.17006547310459699</v>
      </c>
      <c r="N15" s="67">
        <v>4281904.6072000004</v>
      </c>
      <c r="O15" s="67">
        <v>15408381.299000001</v>
      </c>
      <c r="P15" s="67">
        <v>5105</v>
      </c>
      <c r="Q15" s="67">
        <v>4342</v>
      </c>
      <c r="R15" s="68">
        <v>17.5725472132658</v>
      </c>
      <c r="S15" s="67">
        <v>20.330745190989202</v>
      </c>
      <c r="T15" s="67">
        <v>21.187912828189798</v>
      </c>
      <c r="U15" s="69">
        <v>-4.2161151947369602</v>
      </c>
      <c r="V15" s="54"/>
      <c r="W15" s="54"/>
    </row>
    <row r="16" spans="1:23" ht="13.5" thickBot="1" x14ac:dyDescent="0.25">
      <c r="A16" s="52"/>
      <c r="B16" s="41" t="s">
        <v>14</v>
      </c>
      <c r="C16" s="42"/>
      <c r="D16" s="67">
        <v>1038532.6831</v>
      </c>
      <c r="E16" s="67">
        <v>1007866.1898000001</v>
      </c>
      <c r="F16" s="68">
        <v>103.04271475820499</v>
      </c>
      <c r="G16" s="67">
        <v>628320.0612</v>
      </c>
      <c r="H16" s="68">
        <v>65.287207465022504</v>
      </c>
      <c r="I16" s="67">
        <v>51598.672899999998</v>
      </c>
      <c r="J16" s="68">
        <v>4.9684207093010304</v>
      </c>
      <c r="K16" s="67">
        <v>47854.823600000003</v>
      </c>
      <c r="L16" s="68">
        <v>7.6163131746269999</v>
      </c>
      <c r="M16" s="68">
        <v>7.8233478223499006E-2</v>
      </c>
      <c r="N16" s="67">
        <v>23615730.644400001</v>
      </c>
      <c r="O16" s="67">
        <v>108776148.9348</v>
      </c>
      <c r="P16" s="67">
        <v>60662</v>
      </c>
      <c r="Q16" s="67">
        <v>45861</v>
      </c>
      <c r="R16" s="68">
        <v>32.273609384880402</v>
      </c>
      <c r="S16" s="67">
        <v>17.119987522666602</v>
      </c>
      <c r="T16" s="67">
        <v>16.745489655698702</v>
      </c>
      <c r="U16" s="69">
        <v>2.1874891349775298</v>
      </c>
      <c r="V16" s="54"/>
      <c r="W16" s="54"/>
    </row>
    <row r="17" spans="1:21" ht="12" thickBot="1" x14ac:dyDescent="0.2">
      <c r="A17" s="52"/>
      <c r="B17" s="41" t="s">
        <v>15</v>
      </c>
      <c r="C17" s="42"/>
      <c r="D17" s="67">
        <v>620987.64800000004</v>
      </c>
      <c r="E17" s="67">
        <v>478425.49910000002</v>
      </c>
      <c r="F17" s="68">
        <v>129.798192021158</v>
      </c>
      <c r="G17" s="67">
        <v>1253606.8932</v>
      </c>
      <c r="H17" s="68">
        <v>-50.463925225008502</v>
      </c>
      <c r="I17" s="67">
        <v>60827.612300000001</v>
      </c>
      <c r="J17" s="68">
        <v>9.7953014839998893</v>
      </c>
      <c r="K17" s="67">
        <v>56503.160100000001</v>
      </c>
      <c r="L17" s="68">
        <v>4.5072470809224798</v>
      </c>
      <c r="M17" s="68">
        <v>7.6534696331081994E-2</v>
      </c>
      <c r="N17" s="67">
        <v>18806667.859200001</v>
      </c>
      <c r="O17" s="67">
        <v>133961846.86</v>
      </c>
      <c r="P17" s="67">
        <v>12604</v>
      </c>
      <c r="Q17" s="67">
        <v>11230</v>
      </c>
      <c r="R17" s="68">
        <v>12.2350845948353</v>
      </c>
      <c r="S17" s="67">
        <v>49.269092986353499</v>
      </c>
      <c r="T17" s="67">
        <v>50.952105040071203</v>
      </c>
      <c r="U17" s="69">
        <v>-3.4159590763805099</v>
      </c>
    </row>
    <row r="18" spans="1:21" ht="12" thickBot="1" x14ac:dyDescent="0.2">
      <c r="A18" s="52"/>
      <c r="B18" s="41" t="s">
        <v>16</v>
      </c>
      <c r="C18" s="42"/>
      <c r="D18" s="67">
        <v>2363063.3174999999</v>
      </c>
      <c r="E18" s="67">
        <v>2212362.2946000001</v>
      </c>
      <c r="F18" s="68">
        <v>106.811769630491</v>
      </c>
      <c r="G18" s="67">
        <v>1546750.7183000001</v>
      </c>
      <c r="H18" s="68">
        <v>52.775963802182098</v>
      </c>
      <c r="I18" s="67">
        <v>160724.46830000001</v>
      </c>
      <c r="J18" s="68">
        <v>6.80153033182531</v>
      </c>
      <c r="K18" s="67">
        <v>205304.48920000001</v>
      </c>
      <c r="L18" s="68">
        <v>13.273275827254601</v>
      </c>
      <c r="M18" s="68">
        <v>-0.217140994206765</v>
      </c>
      <c r="N18" s="67">
        <v>52215898.543099999</v>
      </c>
      <c r="O18" s="67">
        <v>298907526.07859999</v>
      </c>
      <c r="P18" s="67">
        <v>115913</v>
      </c>
      <c r="Q18" s="67">
        <v>92837</v>
      </c>
      <c r="R18" s="68">
        <v>24.8564688647845</v>
      </c>
      <c r="S18" s="67">
        <v>20.386525389732</v>
      </c>
      <c r="T18" s="67">
        <v>21.516688142658602</v>
      </c>
      <c r="U18" s="69">
        <v>-5.5436752037005297</v>
      </c>
    </row>
    <row r="19" spans="1:21" ht="12" thickBot="1" x14ac:dyDescent="0.2">
      <c r="A19" s="52"/>
      <c r="B19" s="41" t="s">
        <v>17</v>
      </c>
      <c r="C19" s="42"/>
      <c r="D19" s="67">
        <v>714494.91350000002</v>
      </c>
      <c r="E19" s="67">
        <v>724259.50230000005</v>
      </c>
      <c r="F19" s="68">
        <v>98.651783128976405</v>
      </c>
      <c r="G19" s="67">
        <v>499126.82880000002</v>
      </c>
      <c r="H19" s="68">
        <v>43.148969815505097</v>
      </c>
      <c r="I19" s="67">
        <v>79249.561900000001</v>
      </c>
      <c r="J19" s="68">
        <v>11.091690143991499</v>
      </c>
      <c r="K19" s="67">
        <v>62076.707499999997</v>
      </c>
      <c r="L19" s="68">
        <v>12.4370608667229</v>
      </c>
      <c r="M19" s="68">
        <v>0.276639259580576</v>
      </c>
      <c r="N19" s="67">
        <v>19280960.122499999</v>
      </c>
      <c r="O19" s="67">
        <v>82592253.929499999</v>
      </c>
      <c r="P19" s="67">
        <v>19229</v>
      </c>
      <c r="Q19" s="67">
        <v>16480</v>
      </c>
      <c r="R19" s="68">
        <v>16.680825242718502</v>
      </c>
      <c r="S19" s="67">
        <v>37.157153960164301</v>
      </c>
      <c r="T19" s="67">
        <v>39.524621917475699</v>
      </c>
      <c r="U19" s="69">
        <v>-6.3714997113329002</v>
      </c>
    </row>
    <row r="20" spans="1:21" ht="12" thickBot="1" x14ac:dyDescent="0.2">
      <c r="A20" s="52"/>
      <c r="B20" s="41" t="s">
        <v>18</v>
      </c>
      <c r="C20" s="42"/>
      <c r="D20" s="67">
        <v>1026605.1391</v>
      </c>
      <c r="E20" s="67">
        <v>993120.95810000005</v>
      </c>
      <c r="F20" s="68">
        <v>103.371611557172</v>
      </c>
      <c r="G20" s="67">
        <v>688926.71860000002</v>
      </c>
      <c r="H20" s="68">
        <v>49.0151436115313</v>
      </c>
      <c r="I20" s="67">
        <v>79400.690400000007</v>
      </c>
      <c r="J20" s="68">
        <v>7.7342969926693197</v>
      </c>
      <c r="K20" s="67">
        <v>57762.566500000001</v>
      </c>
      <c r="L20" s="68">
        <v>8.3844282621788899</v>
      </c>
      <c r="M20" s="68">
        <v>0.37460461352595897</v>
      </c>
      <c r="N20" s="67">
        <v>24320179.504000001</v>
      </c>
      <c r="O20" s="67">
        <v>120958942.87180001</v>
      </c>
      <c r="P20" s="67">
        <v>50069</v>
      </c>
      <c r="Q20" s="67">
        <v>45876</v>
      </c>
      <c r="R20" s="68">
        <v>9.1398552620106397</v>
      </c>
      <c r="S20" s="67">
        <v>20.503807527611901</v>
      </c>
      <c r="T20" s="67">
        <v>19.729952539454199</v>
      </c>
      <c r="U20" s="69">
        <v>3.7742013873061699</v>
      </c>
    </row>
    <row r="21" spans="1:21" ht="12" thickBot="1" x14ac:dyDescent="0.2">
      <c r="A21" s="52"/>
      <c r="B21" s="41" t="s">
        <v>19</v>
      </c>
      <c r="C21" s="42"/>
      <c r="D21" s="67">
        <v>481520.57140000002</v>
      </c>
      <c r="E21" s="67">
        <v>407509.66330000001</v>
      </c>
      <c r="F21" s="68">
        <v>118.161755355851</v>
      </c>
      <c r="G21" s="67">
        <v>306984.16129999998</v>
      </c>
      <c r="H21" s="68">
        <v>56.855184111415603</v>
      </c>
      <c r="I21" s="67">
        <v>38216.623099999997</v>
      </c>
      <c r="J21" s="68">
        <v>7.9366542926477299</v>
      </c>
      <c r="K21" s="67">
        <v>39065.998500000002</v>
      </c>
      <c r="L21" s="68">
        <v>12.7257374890501</v>
      </c>
      <c r="M21" s="68">
        <v>-2.1742062986052E-2</v>
      </c>
      <c r="N21" s="67">
        <v>11892904.7906</v>
      </c>
      <c r="O21" s="67">
        <v>50798830.609499998</v>
      </c>
      <c r="P21" s="67">
        <v>43495</v>
      </c>
      <c r="Q21" s="67">
        <v>41818</v>
      </c>
      <c r="R21" s="68">
        <v>4.01023482710794</v>
      </c>
      <c r="S21" s="67">
        <v>11.070710918496401</v>
      </c>
      <c r="T21" s="67">
        <v>10.855847379119</v>
      </c>
      <c r="U21" s="69">
        <v>1.94082874134449</v>
      </c>
    </row>
    <row r="22" spans="1:21" ht="12" thickBot="1" x14ac:dyDescent="0.2">
      <c r="A22" s="52"/>
      <c r="B22" s="41" t="s">
        <v>20</v>
      </c>
      <c r="C22" s="42"/>
      <c r="D22" s="67">
        <v>1440446.2285</v>
      </c>
      <c r="E22" s="67">
        <v>1269435.4125000001</v>
      </c>
      <c r="F22" s="68">
        <v>113.47140739229999</v>
      </c>
      <c r="G22" s="67">
        <v>950453.66339999996</v>
      </c>
      <c r="H22" s="68">
        <v>51.5535458453787</v>
      </c>
      <c r="I22" s="67">
        <v>186495.9436</v>
      </c>
      <c r="J22" s="68">
        <v>12.947095136915101</v>
      </c>
      <c r="K22" s="67">
        <v>114711.88499999999</v>
      </c>
      <c r="L22" s="68">
        <v>12.069171745800601</v>
      </c>
      <c r="M22" s="68">
        <v>0.62577699424955002</v>
      </c>
      <c r="N22" s="67">
        <v>39823462.520300001</v>
      </c>
      <c r="O22" s="67">
        <v>138847424.7579</v>
      </c>
      <c r="P22" s="67">
        <v>90557</v>
      </c>
      <c r="Q22" s="67">
        <v>73906</v>
      </c>
      <c r="R22" s="68">
        <v>22.5299705030715</v>
      </c>
      <c r="S22" s="67">
        <v>15.906514443941401</v>
      </c>
      <c r="T22" s="67">
        <v>15.714981184207</v>
      </c>
      <c r="U22" s="69">
        <v>1.2041183529517501</v>
      </c>
    </row>
    <row r="23" spans="1:21" ht="12" thickBot="1" x14ac:dyDescent="0.2">
      <c r="A23" s="52"/>
      <c r="B23" s="41" t="s">
        <v>21</v>
      </c>
      <c r="C23" s="42"/>
      <c r="D23" s="67">
        <v>2914275.929</v>
      </c>
      <c r="E23" s="67">
        <v>3384140.7349999999</v>
      </c>
      <c r="F23" s="68">
        <v>86.115683631579202</v>
      </c>
      <c r="G23" s="67">
        <v>2366163.9314000001</v>
      </c>
      <c r="H23" s="68">
        <v>23.164582568702102</v>
      </c>
      <c r="I23" s="67">
        <v>293447.69260000001</v>
      </c>
      <c r="J23" s="68">
        <v>10.069317379315301</v>
      </c>
      <c r="K23" s="67">
        <v>38993.033499999998</v>
      </c>
      <c r="L23" s="68">
        <v>1.64794302637048</v>
      </c>
      <c r="M23" s="68">
        <v>6.5256441025548799</v>
      </c>
      <c r="N23" s="67">
        <v>114375384.0355</v>
      </c>
      <c r="O23" s="67">
        <v>306368204.72310001</v>
      </c>
      <c r="P23" s="67">
        <v>102151</v>
      </c>
      <c r="Q23" s="67">
        <v>90737</v>
      </c>
      <c r="R23" s="68">
        <v>12.579212449166301</v>
      </c>
      <c r="S23" s="67">
        <v>28.529098383765199</v>
      </c>
      <c r="T23" s="67">
        <v>28.305347916505902</v>
      </c>
      <c r="U23" s="69">
        <v>0.78428860333908301</v>
      </c>
    </row>
    <row r="24" spans="1:21" ht="12" thickBot="1" x14ac:dyDescent="0.2">
      <c r="A24" s="52"/>
      <c r="B24" s="41" t="s">
        <v>22</v>
      </c>
      <c r="C24" s="42"/>
      <c r="D24" s="67">
        <v>258556.82310000001</v>
      </c>
      <c r="E24" s="67">
        <v>318832.09789999999</v>
      </c>
      <c r="F24" s="68">
        <v>81.094979082405601</v>
      </c>
      <c r="G24" s="67">
        <v>223982.1508</v>
      </c>
      <c r="H24" s="68">
        <v>15.436351591637701</v>
      </c>
      <c r="I24" s="67">
        <v>40791.447800000002</v>
      </c>
      <c r="J24" s="68">
        <v>15.7765891887616</v>
      </c>
      <c r="K24" s="67">
        <v>21219.6188</v>
      </c>
      <c r="L24" s="68">
        <v>9.4737990166669999</v>
      </c>
      <c r="M24" s="68">
        <v>0.92234592828783502</v>
      </c>
      <c r="N24" s="67">
        <v>6222917.1672</v>
      </c>
      <c r="O24" s="67">
        <v>31681247.154199999</v>
      </c>
      <c r="P24" s="67">
        <v>27839</v>
      </c>
      <c r="Q24" s="67">
        <v>24750</v>
      </c>
      <c r="R24" s="68">
        <v>12.480808080808099</v>
      </c>
      <c r="S24" s="67">
        <v>9.2875758145048302</v>
      </c>
      <c r="T24" s="67">
        <v>9.0436867676767694</v>
      </c>
      <c r="U24" s="69">
        <v>2.6259709928523201</v>
      </c>
    </row>
    <row r="25" spans="1:21" ht="12" thickBot="1" x14ac:dyDescent="0.2">
      <c r="A25" s="52"/>
      <c r="B25" s="41" t="s">
        <v>23</v>
      </c>
      <c r="C25" s="42"/>
      <c r="D25" s="67">
        <v>249636.64790000001</v>
      </c>
      <c r="E25" s="67">
        <v>268730.26980000001</v>
      </c>
      <c r="F25" s="68">
        <v>92.894874881713093</v>
      </c>
      <c r="G25" s="67">
        <v>209238.9044</v>
      </c>
      <c r="H25" s="68">
        <v>19.306994373652401</v>
      </c>
      <c r="I25" s="67">
        <v>24155.182499999999</v>
      </c>
      <c r="J25" s="68">
        <v>9.6761363778911704</v>
      </c>
      <c r="K25" s="67">
        <v>17479.193599999999</v>
      </c>
      <c r="L25" s="68">
        <v>8.3537015499685392</v>
      </c>
      <c r="M25" s="68">
        <v>0.38193918167941099</v>
      </c>
      <c r="N25" s="67">
        <v>6428651.7314999998</v>
      </c>
      <c r="O25" s="67">
        <v>39603808.742799997</v>
      </c>
      <c r="P25" s="67">
        <v>18510</v>
      </c>
      <c r="Q25" s="67">
        <v>16584</v>
      </c>
      <c r="R25" s="68">
        <v>11.613603473227201</v>
      </c>
      <c r="S25" s="67">
        <v>13.486582814694801</v>
      </c>
      <c r="T25" s="67">
        <v>13.5406493125904</v>
      </c>
      <c r="U25" s="69">
        <v>-0.40089100877933098</v>
      </c>
    </row>
    <row r="26" spans="1:21" ht="12" thickBot="1" x14ac:dyDescent="0.2">
      <c r="A26" s="52"/>
      <c r="B26" s="41" t="s">
        <v>24</v>
      </c>
      <c r="C26" s="42"/>
      <c r="D26" s="67">
        <v>663552.43389999995</v>
      </c>
      <c r="E26" s="67">
        <v>798930.45900000003</v>
      </c>
      <c r="F26" s="68">
        <v>83.055092771221993</v>
      </c>
      <c r="G26" s="67">
        <v>457251.15470000001</v>
      </c>
      <c r="H26" s="68">
        <v>45.117716397097603</v>
      </c>
      <c r="I26" s="67">
        <v>128027.46249999999</v>
      </c>
      <c r="J26" s="68">
        <v>19.294249551241101</v>
      </c>
      <c r="K26" s="67">
        <v>96705.109500000006</v>
      </c>
      <c r="L26" s="68">
        <v>21.149232430795699</v>
      </c>
      <c r="M26" s="68">
        <v>0.32389553315174102</v>
      </c>
      <c r="N26" s="67">
        <v>14947372.7776</v>
      </c>
      <c r="O26" s="67">
        <v>73881550.880999997</v>
      </c>
      <c r="P26" s="67">
        <v>45294</v>
      </c>
      <c r="Q26" s="67">
        <v>43870</v>
      </c>
      <c r="R26" s="68">
        <v>3.2459539548666401</v>
      </c>
      <c r="S26" s="67">
        <v>14.6498969819402</v>
      </c>
      <c r="T26" s="67">
        <v>14.039207868703</v>
      </c>
      <c r="U26" s="69">
        <v>4.1685556832929098</v>
      </c>
    </row>
    <row r="27" spans="1:21" ht="12" thickBot="1" x14ac:dyDescent="0.2">
      <c r="A27" s="52"/>
      <c r="B27" s="41" t="s">
        <v>25</v>
      </c>
      <c r="C27" s="42"/>
      <c r="D27" s="67">
        <v>283723.24780000001</v>
      </c>
      <c r="E27" s="67">
        <v>347030.1753</v>
      </c>
      <c r="F27" s="68">
        <v>81.757515050305798</v>
      </c>
      <c r="G27" s="67">
        <v>234734.04130000001</v>
      </c>
      <c r="H27" s="68">
        <v>20.870090349354101</v>
      </c>
      <c r="I27" s="67">
        <v>76135.257400000002</v>
      </c>
      <c r="J27" s="68">
        <v>26.834338740429398</v>
      </c>
      <c r="K27" s="67">
        <v>75194.354600000006</v>
      </c>
      <c r="L27" s="68">
        <v>32.033851666149502</v>
      </c>
      <c r="M27" s="68">
        <v>1.2512944688536001E-2</v>
      </c>
      <c r="N27" s="67">
        <v>6859182.3805999998</v>
      </c>
      <c r="O27" s="67">
        <v>26183601.877</v>
      </c>
      <c r="P27" s="67">
        <v>38011</v>
      </c>
      <c r="Q27" s="67">
        <v>34101</v>
      </c>
      <c r="R27" s="68">
        <v>11.4659394152664</v>
      </c>
      <c r="S27" s="67">
        <v>7.4642405566809602</v>
      </c>
      <c r="T27" s="67">
        <v>7.3154100994105704</v>
      </c>
      <c r="U27" s="69">
        <v>1.99391292577213</v>
      </c>
    </row>
    <row r="28" spans="1:21" ht="12" thickBot="1" x14ac:dyDescent="0.2">
      <c r="A28" s="52"/>
      <c r="B28" s="41" t="s">
        <v>26</v>
      </c>
      <c r="C28" s="42"/>
      <c r="D28" s="67">
        <v>831932.34909999999</v>
      </c>
      <c r="E28" s="67">
        <v>958973.61410000001</v>
      </c>
      <c r="F28" s="68">
        <v>86.752371167247503</v>
      </c>
      <c r="G28" s="67">
        <v>734772.47510000004</v>
      </c>
      <c r="H28" s="68">
        <v>13.223123795808601</v>
      </c>
      <c r="I28" s="67">
        <v>48347.855100000001</v>
      </c>
      <c r="J28" s="68">
        <v>5.8115128173947799</v>
      </c>
      <c r="K28" s="67">
        <v>68545.497700000007</v>
      </c>
      <c r="L28" s="68">
        <v>9.3288058579863407</v>
      </c>
      <c r="M28" s="68">
        <v>-0.29466038292402702</v>
      </c>
      <c r="N28" s="67">
        <v>18525886.156599998</v>
      </c>
      <c r="O28" s="67">
        <v>94047984.851699993</v>
      </c>
      <c r="P28" s="67">
        <v>42447</v>
      </c>
      <c r="Q28" s="67">
        <v>39616</v>
      </c>
      <c r="R28" s="68">
        <v>7.1461025848142103</v>
      </c>
      <c r="S28" s="67">
        <v>19.5993203076778</v>
      </c>
      <c r="T28" s="67">
        <v>18.507675631058198</v>
      </c>
      <c r="U28" s="69">
        <v>5.5698088478711796</v>
      </c>
    </row>
    <row r="29" spans="1:21" ht="12" thickBot="1" x14ac:dyDescent="0.2">
      <c r="A29" s="52"/>
      <c r="B29" s="41" t="s">
        <v>27</v>
      </c>
      <c r="C29" s="42"/>
      <c r="D29" s="67">
        <v>774927.39199999999</v>
      </c>
      <c r="E29" s="67">
        <v>752513.15009999997</v>
      </c>
      <c r="F29" s="68">
        <v>102.978584745931</v>
      </c>
      <c r="G29" s="67">
        <v>573284.50020000001</v>
      </c>
      <c r="H29" s="68">
        <v>35.173267675936401</v>
      </c>
      <c r="I29" s="67">
        <v>120628.0575</v>
      </c>
      <c r="J29" s="68">
        <v>15.566369023125199</v>
      </c>
      <c r="K29" s="67">
        <v>96999.853300000002</v>
      </c>
      <c r="L29" s="68">
        <v>16.920020210935402</v>
      </c>
      <c r="M29" s="68">
        <v>0.24359010241925799</v>
      </c>
      <c r="N29" s="67">
        <v>19201505.694499999</v>
      </c>
      <c r="O29" s="67">
        <v>63845763.873800002</v>
      </c>
      <c r="P29" s="67">
        <v>112064</v>
      </c>
      <c r="Q29" s="67">
        <v>110877</v>
      </c>
      <c r="R29" s="68">
        <v>1.07055566077725</v>
      </c>
      <c r="S29" s="67">
        <v>6.9150431182181604</v>
      </c>
      <c r="T29" s="67">
        <v>6.5390902495558203</v>
      </c>
      <c r="U29" s="69">
        <v>5.4367393266409598</v>
      </c>
    </row>
    <row r="30" spans="1:21" ht="12" thickBot="1" x14ac:dyDescent="0.2">
      <c r="A30" s="52"/>
      <c r="B30" s="41" t="s">
        <v>28</v>
      </c>
      <c r="C30" s="42"/>
      <c r="D30" s="67">
        <v>1512628.1407000001</v>
      </c>
      <c r="E30" s="67">
        <v>1643455.3973999999</v>
      </c>
      <c r="F30" s="68">
        <v>92.039500621253694</v>
      </c>
      <c r="G30" s="67">
        <v>1033542.2671000001</v>
      </c>
      <c r="H30" s="68">
        <v>46.353776604053103</v>
      </c>
      <c r="I30" s="67">
        <v>142142.0337</v>
      </c>
      <c r="J30" s="68">
        <v>9.3970242834581192</v>
      </c>
      <c r="K30" s="67">
        <v>153451.11559999999</v>
      </c>
      <c r="L30" s="68">
        <v>14.8471059660256</v>
      </c>
      <c r="M30" s="68">
        <v>-7.3698270982137007E-2</v>
      </c>
      <c r="N30" s="67">
        <v>31030042.2566</v>
      </c>
      <c r="O30" s="67">
        <v>111678295.1363</v>
      </c>
      <c r="P30" s="67">
        <v>87866</v>
      </c>
      <c r="Q30" s="67">
        <v>79243</v>
      </c>
      <c r="R30" s="68">
        <v>10.881718259026</v>
      </c>
      <c r="S30" s="67">
        <v>17.2151701534154</v>
      </c>
      <c r="T30" s="67">
        <v>16.395635511023102</v>
      </c>
      <c r="U30" s="69">
        <v>4.7605375670932899</v>
      </c>
    </row>
    <row r="31" spans="1:21" ht="12" thickBot="1" x14ac:dyDescent="0.2">
      <c r="A31" s="52"/>
      <c r="B31" s="41" t="s">
        <v>29</v>
      </c>
      <c r="C31" s="42"/>
      <c r="D31" s="67">
        <v>1159508.5438999999</v>
      </c>
      <c r="E31" s="67">
        <v>849789.45499999996</v>
      </c>
      <c r="F31" s="68">
        <v>136.44656768540401</v>
      </c>
      <c r="G31" s="67">
        <v>574641.15289999999</v>
      </c>
      <c r="H31" s="68">
        <v>101.779586799238</v>
      </c>
      <c r="I31" s="67">
        <v>43758.6446</v>
      </c>
      <c r="J31" s="68">
        <v>3.7738958311439501</v>
      </c>
      <c r="K31" s="67">
        <v>42863.102500000001</v>
      </c>
      <c r="L31" s="68">
        <v>7.4591077029004804</v>
      </c>
      <c r="M31" s="68">
        <v>2.0893076976871001E-2</v>
      </c>
      <c r="N31" s="67">
        <v>34016450.399300002</v>
      </c>
      <c r="O31" s="67">
        <v>128165018.4384</v>
      </c>
      <c r="P31" s="67">
        <v>27239</v>
      </c>
      <c r="Q31" s="67">
        <v>25966</v>
      </c>
      <c r="R31" s="68">
        <v>4.9025648925518102</v>
      </c>
      <c r="S31" s="67">
        <v>42.567955648151496</v>
      </c>
      <c r="T31" s="67">
        <v>35.1411255796041</v>
      </c>
      <c r="U31" s="69">
        <v>17.446997290483999</v>
      </c>
    </row>
    <row r="32" spans="1:21" ht="12" thickBot="1" x14ac:dyDescent="0.2">
      <c r="A32" s="52"/>
      <c r="B32" s="41" t="s">
        <v>30</v>
      </c>
      <c r="C32" s="42"/>
      <c r="D32" s="67">
        <v>136097.46429999999</v>
      </c>
      <c r="E32" s="67">
        <v>160560.44949999999</v>
      </c>
      <c r="F32" s="68">
        <v>84.764003042978501</v>
      </c>
      <c r="G32" s="67">
        <v>129896.2818</v>
      </c>
      <c r="H32" s="68">
        <v>4.7739491955188598</v>
      </c>
      <c r="I32" s="67">
        <v>36656.592799999999</v>
      </c>
      <c r="J32" s="68">
        <v>26.934074773941301</v>
      </c>
      <c r="K32" s="67">
        <v>41597.380899999996</v>
      </c>
      <c r="L32" s="68">
        <v>32.0235347182971</v>
      </c>
      <c r="M32" s="68">
        <v>-0.118776422772329</v>
      </c>
      <c r="N32" s="67">
        <v>4281871.0080000004</v>
      </c>
      <c r="O32" s="67">
        <v>12918073.6527</v>
      </c>
      <c r="P32" s="67">
        <v>27494</v>
      </c>
      <c r="Q32" s="67">
        <v>26472</v>
      </c>
      <c r="R32" s="68">
        <v>3.8606829857963199</v>
      </c>
      <c r="S32" s="67">
        <v>4.9500787189932298</v>
      </c>
      <c r="T32" s="67">
        <v>4.6755133612873996</v>
      </c>
      <c r="U32" s="69">
        <v>5.5466866951497398</v>
      </c>
    </row>
    <row r="33" spans="1:21" ht="12" thickBot="1" x14ac:dyDescent="0.2">
      <c r="A33" s="52"/>
      <c r="B33" s="41" t="s">
        <v>31</v>
      </c>
      <c r="C33" s="42"/>
      <c r="D33" s="70"/>
      <c r="E33" s="70"/>
      <c r="F33" s="70"/>
      <c r="G33" s="67">
        <v>106.4106</v>
      </c>
      <c r="H33" s="70"/>
      <c r="I33" s="70"/>
      <c r="J33" s="70"/>
      <c r="K33" s="67">
        <v>48.628599999999999</v>
      </c>
      <c r="L33" s="68">
        <v>45.699018706783001</v>
      </c>
      <c r="M33" s="70"/>
      <c r="N33" s="67">
        <v>62.053600000000003</v>
      </c>
      <c r="O33" s="67">
        <v>138.37620000000001</v>
      </c>
      <c r="P33" s="70"/>
      <c r="Q33" s="67">
        <v>1</v>
      </c>
      <c r="R33" s="70"/>
      <c r="S33" s="70"/>
      <c r="T33" s="67">
        <v>3.0769000000000002</v>
      </c>
      <c r="U33" s="71"/>
    </row>
    <row r="34" spans="1:21" ht="12" thickBot="1" x14ac:dyDescent="0.2">
      <c r="A34" s="52"/>
      <c r="B34" s="41" t="s">
        <v>32</v>
      </c>
      <c r="C34" s="42"/>
      <c r="D34" s="67">
        <v>168622.43859999999</v>
      </c>
      <c r="E34" s="67">
        <v>125040.9904</v>
      </c>
      <c r="F34" s="68">
        <v>134.85372921358399</v>
      </c>
      <c r="G34" s="67">
        <v>92883.493199999997</v>
      </c>
      <c r="H34" s="68">
        <v>81.541878745792104</v>
      </c>
      <c r="I34" s="67">
        <v>16417.095300000001</v>
      </c>
      <c r="J34" s="68">
        <v>9.7360087045971593</v>
      </c>
      <c r="K34" s="67">
        <v>12276.444299999999</v>
      </c>
      <c r="L34" s="68">
        <v>13.217035532423299</v>
      </c>
      <c r="M34" s="68">
        <v>0.337284224879349</v>
      </c>
      <c r="N34" s="67">
        <v>3351923.3424</v>
      </c>
      <c r="O34" s="67">
        <v>22210799.616900001</v>
      </c>
      <c r="P34" s="67">
        <v>9171</v>
      </c>
      <c r="Q34" s="67">
        <v>8153</v>
      </c>
      <c r="R34" s="68">
        <v>12.4862013982583</v>
      </c>
      <c r="S34" s="67">
        <v>18.3864833278814</v>
      </c>
      <c r="T34" s="67">
        <v>15.343769287378899</v>
      </c>
      <c r="U34" s="69">
        <v>16.548646014806401</v>
      </c>
    </row>
    <row r="35" spans="1:21" ht="12" customHeight="1" thickBot="1" x14ac:dyDescent="0.2">
      <c r="A35" s="52"/>
      <c r="B35" s="41" t="s">
        <v>70</v>
      </c>
      <c r="C35" s="42"/>
      <c r="D35" s="67">
        <v>476752.1</v>
      </c>
      <c r="E35" s="70"/>
      <c r="F35" s="70"/>
      <c r="G35" s="70"/>
      <c r="H35" s="70"/>
      <c r="I35" s="67">
        <v>-2735</v>
      </c>
      <c r="J35" s="68">
        <v>-0.57367340385076404</v>
      </c>
      <c r="K35" s="70"/>
      <c r="L35" s="70"/>
      <c r="M35" s="70"/>
      <c r="N35" s="67">
        <v>1207723.07</v>
      </c>
      <c r="O35" s="67">
        <v>1207723.07</v>
      </c>
      <c r="P35" s="67">
        <v>2</v>
      </c>
      <c r="Q35" s="67">
        <v>5</v>
      </c>
      <c r="R35" s="68">
        <v>-60</v>
      </c>
      <c r="S35" s="67">
        <v>238376.05</v>
      </c>
      <c r="T35" s="67">
        <v>143071.79999999999</v>
      </c>
      <c r="U35" s="69">
        <v>39.980631443469299</v>
      </c>
    </row>
    <row r="36" spans="1:21" ht="12" thickBot="1" x14ac:dyDescent="0.2">
      <c r="A36" s="52"/>
      <c r="B36" s="41" t="s">
        <v>36</v>
      </c>
      <c r="C36" s="42"/>
      <c r="D36" s="67">
        <v>12365450.1</v>
      </c>
      <c r="E36" s="67">
        <v>150918.6404</v>
      </c>
      <c r="F36" s="68">
        <v>8193.4544780062806</v>
      </c>
      <c r="G36" s="70"/>
      <c r="H36" s="70"/>
      <c r="I36" s="67">
        <v>-298079</v>
      </c>
      <c r="J36" s="68">
        <v>-2.41057945800129</v>
      </c>
      <c r="K36" s="70"/>
      <c r="L36" s="70"/>
      <c r="M36" s="70"/>
      <c r="N36" s="67">
        <v>31650016.550000001</v>
      </c>
      <c r="O36" s="67">
        <v>31650016.550000001</v>
      </c>
      <c r="P36" s="67">
        <v>441</v>
      </c>
      <c r="Q36" s="67">
        <v>753</v>
      </c>
      <c r="R36" s="68">
        <v>-41.434262948207198</v>
      </c>
      <c r="S36" s="67">
        <v>28039.569387755098</v>
      </c>
      <c r="T36" s="67">
        <v>25505.835059761001</v>
      </c>
      <c r="U36" s="69">
        <v>9.0362811673585401</v>
      </c>
    </row>
    <row r="37" spans="1:21" ht="12" customHeight="1" thickBot="1" x14ac:dyDescent="0.2">
      <c r="A37" s="52"/>
      <c r="B37" s="41" t="s">
        <v>37</v>
      </c>
      <c r="C37" s="42"/>
      <c r="D37" s="67">
        <v>9369594.4000000004</v>
      </c>
      <c r="E37" s="67">
        <v>55684.169900000001</v>
      </c>
      <c r="F37" s="68">
        <v>16826.3160191241</v>
      </c>
      <c r="G37" s="70"/>
      <c r="H37" s="70"/>
      <c r="I37" s="67">
        <v>-356867.3</v>
      </c>
      <c r="J37" s="68">
        <v>-3.8087806661086598</v>
      </c>
      <c r="K37" s="70"/>
      <c r="L37" s="70"/>
      <c r="M37" s="70"/>
      <c r="N37" s="67">
        <v>21415222.109999999</v>
      </c>
      <c r="O37" s="67">
        <v>21415222.109999999</v>
      </c>
      <c r="P37" s="67">
        <v>326</v>
      </c>
      <c r="Q37" s="67">
        <v>431</v>
      </c>
      <c r="R37" s="68">
        <v>-24.3619489559165</v>
      </c>
      <c r="S37" s="67">
        <v>28741.087116564398</v>
      </c>
      <c r="T37" s="67">
        <v>27917.678190255199</v>
      </c>
      <c r="U37" s="69">
        <v>2.86491921119657</v>
      </c>
    </row>
    <row r="38" spans="1:21" ht="12" customHeight="1" thickBot="1" x14ac:dyDescent="0.2">
      <c r="A38" s="52"/>
      <c r="B38" s="41" t="s">
        <v>38</v>
      </c>
      <c r="C38" s="42"/>
      <c r="D38" s="67">
        <v>5581453.2999999998</v>
      </c>
      <c r="E38" s="67">
        <v>108187.74649999999</v>
      </c>
      <c r="F38" s="68">
        <v>5159.0438663957202</v>
      </c>
      <c r="G38" s="70"/>
      <c r="H38" s="70"/>
      <c r="I38" s="67">
        <v>43609.7</v>
      </c>
      <c r="J38" s="68">
        <v>0.78133234582469802</v>
      </c>
      <c r="K38" s="70"/>
      <c r="L38" s="70"/>
      <c r="M38" s="70"/>
      <c r="N38" s="67">
        <v>13912176.92</v>
      </c>
      <c r="O38" s="67">
        <v>13912176.92</v>
      </c>
      <c r="P38" s="67">
        <v>249</v>
      </c>
      <c r="Q38" s="67">
        <v>398</v>
      </c>
      <c r="R38" s="68">
        <v>-37.437185929648201</v>
      </c>
      <c r="S38" s="67">
        <v>22415.4751004016</v>
      </c>
      <c r="T38" s="67">
        <v>20705.008040200999</v>
      </c>
      <c r="U38" s="69">
        <v>7.6307419429622296</v>
      </c>
    </row>
    <row r="39" spans="1:21" ht="12" thickBot="1" x14ac:dyDescent="0.2">
      <c r="A39" s="52"/>
      <c r="B39" s="41" t="s">
        <v>71</v>
      </c>
      <c r="C39" s="42"/>
      <c r="D39" s="67">
        <v>175.8</v>
      </c>
      <c r="E39" s="70"/>
      <c r="F39" s="70"/>
      <c r="G39" s="70"/>
      <c r="H39" s="70"/>
      <c r="I39" s="67">
        <v>160.9</v>
      </c>
      <c r="J39" s="68">
        <v>91.524459613196797</v>
      </c>
      <c r="K39" s="70"/>
      <c r="L39" s="70"/>
      <c r="M39" s="70"/>
      <c r="N39" s="67">
        <v>178.5</v>
      </c>
      <c r="O39" s="67">
        <v>178.5</v>
      </c>
      <c r="P39" s="67">
        <v>32</v>
      </c>
      <c r="Q39" s="67">
        <v>7</v>
      </c>
      <c r="R39" s="68">
        <v>357.142857142857</v>
      </c>
      <c r="S39" s="67">
        <v>5.4937500000000004</v>
      </c>
      <c r="T39" s="67">
        <v>0.38571428571428601</v>
      </c>
      <c r="U39" s="69">
        <v>92.979034617259899</v>
      </c>
    </row>
    <row r="40" spans="1:21" ht="12" customHeight="1" thickBot="1" x14ac:dyDescent="0.2">
      <c r="A40" s="52"/>
      <c r="B40" s="41" t="s">
        <v>33</v>
      </c>
      <c r="C40" s="42"/>
      <c r="D40" s="67">
        <v>275612.82040000003</v>
      </c>
      <c r="E40" s="67">
        <v>84892.339900000006</v>
      </c>
      <c r="F40" s="68">
        <v>324.66158987331698</v>
      </c>
      <c r="G40" s="67">
        <v>205348.29029999999</v>
      </c>
      <c r="H40" s="68">
        <v>34.217246219750997</v>
      </c>
      <c r="I40" s="67">
        <v>16894.3174</v>
      </c>
      <c r="J40" s="68">
        <v>6.1297284268130499</v>
      </c>
      <c r="K40" s="67">
        <v>9548.6947999999993</v>
      </c>
      <c r="L40" s="68">
        <v>4.6499996596270696</v>
      </c>
      <c r="M40" s="68">
        <v>0.76928027901781904</v>
      </c>
      <c r="N40" s="67">
        <v>7737033.5077</v>
      </c>
      <c r="O40" s="67">
        <v>25802317.9965</v>
      </c>
      <c r="P40" s="67">
        <v>366</v>
      </c>
      <c r="Q40" s="67">
        <v>248</v>
      </c>
      <c r="R40" s="68">
        <v>47.580645161290299</v>
      </c>
      <c r="S40" s="67">
        <v>753.04049289617501</v>
      </c>
      <c r="T40" s="67">
        <v>1765.2081608870999</v>
      </c>
      <c r="U40" s="69">
        <v>-134.41078899995799</v>
      </c>
    </row>
    <row r="41" spans="1:21" ht="12" thickBot="1" x14ac:dyDescent="0.2">
      <c r="A41" s="52"/>
      <c r="B41" s="41" t="s">
        <v>34</v>
      </c>
      <c r="C41" s="42"/>
      <c r="D41" s="67">
        <v>735484.72</v>
      </c>
      <c r="E41" s="67">
        <v>246742.2714</v>
      </c>
      <c r="F41" s="68">
        <v>298.07811844598302</v>
      </c>
      <c r="G41" s="67">
        <v>364930.78240000003</v>
      </c>
      <c r="H41" s="68">
        <v>101.540882674522</v>
      </c>
      <c r="I41" s="67">
        <v>38059.737999999998</v>
      </c>
      <c r="J41" s="68">
        <v>5.1747829648996699</v>
      </c>
      <c r="K41" s="67">
        <v>24608.6446</v>
      </c>
      <c r="L41" s="68">
        <v>6.7433732057786502</v>
      </c>
      <c r="M41" s="68">
        <v>0.54660033572105005</v>
      </c>
      <c r="N41" s="67">
        <v>14380561.241900001</v>
      </c>
      <c r="O41" s="67">
        <v>58282977.084700003</v>
      </c>
      <c r="P41" s="67">
        <v>2962</v>
      </c>
      <c r="Q41" s="67">
        <v>2567</v>
      </c>
      <c r="R41" s="68">
        <v>15.3876119984418</v>
      </c>
      <c r="S41" s="67">
        <v>248.30679270763</v>
      </c>
      <c r="T41" s="67">
        <v>227.53708963770899</v>
      </c>
      <c r="U41" s="69">
        <v>8.3645327795667601</v>
      </c>
    </row>
    <row r="42" spans="1:21" ht="12" thickBot="1" x14ac:dyDescent="0.2">
      <c r="A42" s="52"/>
      <c r="B42" s="41" t="s">
        <v>39</v>
      </c>
      <c r="C42" s="42"/>
      <c r="D42" s="67">
        <v>4977854.7</v>
      </c>
      <c r="E42" s="67">
        <v>95594.772800000006</v>
      </c>
      <c r="F42" s="68">
        <v>5207.24570412913</v>
      </c>
      <c r="G42" s="70"/>
      <c r="H42" s="70"/>
      <c r="I42" s="67">
        <v>-223109.9</v>
      </c>
      <c r="J42" s="68">
        <v>-4.4820492651181603</v>
      </c>
      <c r="K42" s="70"/>
      <c r="L42" s="70"/>
      <c r="M42" s="70"/>
      <c r="N42" s="67">
        <v>11372653.550000001</v>
      </c>
      <c r="O42" s="67">
        <v>11372653.550000001</v>
      </c>
      <c r="P42" s="67">
        <v>263</v>
      </c>
      <c r="Q42" s="67">
        <v>371</v>
      </c>
      <c r="R42" s="68">
        <v>-29.110512129380101</v>
      </c>
      <c r="S42" s="67">
        <v>18927.2041825095</v>
      </c>
      <c r="T42" s="67">
        <v>17031.398921832901</v>
      </c>
      <c r="U42" s="69">
        <v>10.016298458007499</v>
      </c>
    </row>
    <row r="43" spans="1:21" ht="12" thickBot="1" x14ac:dyDescent="0.2">
      <c r="A43" s="52"/>
      <c r="B43" s="41" t="s">
        <v>40</v>
      </c>
      <c r="C43" s="42"/>
      <c r="D43" s="67">
        <v>1051329.3999999999</v>
      </c>
      <c r="E43" s="67">
        <v>25551.179499999998</v>
      </c>
      <c r="F43" s="68">
        <v>4114.6022241360697</v>
      </c>
      <c r="G43" s="70"/>
      <c r="H43" s="70"/>
      <c r="I43" s="67">
        <v>143964.9</v>
      </c>
      <c r="J43" s="68">
        <v>13.6936054484922</v>
      </c>
      <c r="K43" s="70"/>
      <c r="L43" s="70"/>
      <c r="M43" s="70"/>
      <c r="N43" s="67">
        <v>1915315.25</v>
      </c>
      <c r="O43" s="67">
        <v>1915315.25</v>
      </c>
      <c r="P43" s="67">
        <v>84</v>
      </c>
      <c r="Q43" s="67">
        <v>78</v>
      </c>
      <c r="R43" s="68">
        <v>7.6923076923076898</v>
      </c>
      <c r="S43" s="67">
        <v>12515.8261904762</v>
      </c>
      <c r="T43" s="67">
        <v>10490.5243589744</v>
      </c>
      <c r="U43" s="69">
        <v>16.181926791560599</v>
      </c>
    </row>
    <row r="44" spans="1:21" ht="12" thickBot="1" x14ac:dyDescent="0.2">
      <c r="A44" s="53"/>
      <c r="B44" s="41" t="s">
        <v>35</v>
      </c>
      <c r="C44" s="42"/>
      <c r="D44" s="72">
        <v>7195.4847</v>
      </c>
      <c r="E44" s="73"/>
      <c r="F44" s="73"/>
      <c r="G44" s="72">
        <v>11028.052100000001</v>
      </c>
      <c r="H44" s="74">
        <v>-34.752895300521899</v>
      </c>
      <c r="I44" s="72">
        <v>1081.162</v>
      </c>
      <c r="J44" s="74">
        <v>15.025561794329199</v>
      </c>
      <c r="K44" s="72">
        <v>1395.2393</v>
      </c>
      <c r="L44" s="74">
        <v>12.651729311289699</v>
      </c>
      <c r="M44" s="74">
        <v>-0.22510640289447101</v>
      </c>
      <c r="N44" s="72">
        <v>645391.19019999995</v>
      </c>
      <c r="O44" s="72">
        <v>2775356.1603000001</v>
      </c>
      <c r="P44" s="72">
        <v>38</v>
      </c>
      <c r="Q44" s="72">
        <v>19</v>
      </c>
      <c r="R44" s="74">
        <v>100</v>
      </c>
      <c r="S44" s="72">
        <v>189.354860526316</v>
      </c>
      <c r="T44" s="72">
        <v>551.19167368421097</v>
      </c>
      <c r="U44" s="75">
        <v>-191.08926602262099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7" workbookViewId="0">
      <selection activeCell="C31" sqref="C3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101607</v>
      </c>
      <c r="D2" s="32">
        <v>769443.8567</v>
      </c>
      <c r="E2" s="32">
        <v>604867.90827264998</v>
      </c>
      <c r="F2" s="32">
        <v>164575.94842735</v>
      </c>
      <c r="G2" s="32">
        <v>604867.90827264998</v>
      </c>
      <c r="H2" s="32">
        <v>0.21388948263644</v>
      </c>
    </row>
    <row r="3" spans="1:8" ht="14.25" x14ac:dyDescent="0.2">
      <c r="A3" s="32">
        <v>2</v>
      </c>
      <c r="B3" s="33">
        <v>13</v>
      </c>
      <c r="C3" s="32">
        <v>15880.852000000001</v>
      </c>
      <c r="D3" s="32">
        <v>145863.803702156</v>
      </c>
      <c r="E3" s="32">
        <v>114072.478281371</v>
      </c>
      <c r="F3" s="32">
        <v>31791.325420785099</v>
      </c>
      <c r="G3" s="32">
        <v>114072.478281371</v>
      </c>
      <c r="H3" s="32">
        <v>0.21795212118354501</v>
      </c>
    </row>
    <row r="4" spans="1:8" ht="14.25" x14ac:dyDescent="0.2">
      <c r="A4" s="32">
        <v>3</v>
      </c>
      <c r="B4" s="33">
        <v>14</v>
      </c>
      <c r="C4" s="32">
        <v>140830</v>
      </c>
      <c r="D4" s="32">
        <v>221971.30846495699</v>
      </c>
      <c r="E4" s="32">
        <v>186007.13247948699</v>
      </c>
      <c r="F4" s="32">
        <v>35964.175985470101</v>
      </c>
      <c r="G4" s="32">
        <v>186007.13247948699</v>
      </c>
      <c r="H4" s="32">
        <v>0.16202173260220101</v>
      </c>
    </row>
    <row r="5" spans="1:8" ht="14.25" x14ac:dyDescent="0.2">
      <c r="A5" s="32">
        <v>4</v>
      </c>
      <c r="B5" s="33">
        <v>15</v>
      </c>
      <c r="C5" s="32">
        <v>4362</v>
      </c>
      <c r="D5" s="32">
        <v>60126.395406837597</v>
      </c>
      <c r="E5" s="32">
        <v>50310.344207692302</v>
      </c>
      <c r="F5" s="32">
        <v>9816.0511991453004</v>
      </c>
      <c r="G5" s="32">
        <v>50310.344207692302</v>
      </c>
      <c r="H5" s="32">
        <v>0.16325693786774101</v>
      </c>
    </row>
    <row r="6" spans="1:8" ht="14.25" x14ac:dyDescent="0.2">
      <c r="A6" s="32">
        <v>5</v>
      </c>
      <c r="B6" s="33">
        <v>16</v>
      </c>
      <c r="C6" s="32">
        <v>11387</v>
      </c>
      <c r="D6" s="32">
        <v>129033.16569059801</v>
      </c>
      <c r="E6" s="32">
        <v>110758.13442906</v>
      </c>
      <c r="F6" s="32">
        <v>18275.031261538501</v>
      </c>
      <c r="G6" s="32">
        <v>110758.13442906</v>
      </c>
      <c r="H6" s="32">
        <v>0.14163049603354799</v>
      </c>
    </row>
    <row r="7" spans="1:8" ht="14.25" x14ac:dyDescent="0.2">
      <c r="A7" s="32">
        <v>6</v>
      </c>
      <c r="B7" s="33">
        <v>17</v>
      </c>
      <c r="C7" s="32">
        <v>26903</v>
      </c>
      <c r="D7" s="32">
        <v>288902.78335812001</v>
      </c>
      <c r="E7" s="32">
        <v>224404.58067692301</v>
      </c>
      <c r="F7" s="32">
        <v>64498.202681196599</v>
      </c>
      <c r="G7" s="32">
        <v>224404.58067692301</v>
      </c>
      <c r="H7" s="32">
        <v>0.22325227168630499</v>
      </c>
    </row>
    <row r="8" spans="1:8" ht="14.25" x14ac:dyDescent="0.2">
      <c r="A8" s="32">
        <v>7</v>
      </c>
      <c r="B8" s="33">
        <v>18</v>
      </c>
      <c r="C8" s="32">
        <v>92764</v>
      </c>
      <c r="D8" s="32">
        <v>193298.88132649599</v>
      </c>
      <c r="E8" s="32">
        <v>160928.04083247899</v>
      </c>
      <c r="F8" s="32">
        <v>32370.840494017099</v>
      </c>
      <c r="G8" s="32">
        <v>160928.04083247899</v>
      </c>
      <c r="H8" s="32">
        <v>0.16746522417447601</v>
      </c>
    </row>
    <row r="9" spans="1:8" ht="14.25" x14ac:dyDescent="0.2">
      <c r="A9" s="32">
        <v>8</v>
      </c>
      <c r="B9" s="33">
        <v>19</v>
      </c>
      <c r="C9" s="32">
        <v>17596</v>
      </c>
      <c r="D9" s="32">
        <v>103788.51527094</v>
      </c>
      <c r="E9" s="32">
        <v>85873.138628205095</v>
      </c>
      <c r="F9" s="32">
        <v>17915.376642734998</v>
      </c>
      <c r="G9" s="32">
        <v>85873.138628205095</v>
      </c>
      <c r="H9" s="32">
        <v>0.17261424923525401</v>
      </c>
    </row>
    <row r="10" spans="1:8" ht="14.25" x14ac:dyDescent="0.2">
      <c r="A10" s="32">
        <v>9</v>
      </c>
      <c r="B10" s="33">
        <v>21</v>
      </c>
      <c r="C10" s="32">
        <v>253149</v>
      </c>
      <c r="D10" s="32">
        <v>1038532.17988718</v>
      </c>
      <c r="E10" s="32">
        <v>986934.01006837597</v>
      </c>
      <c r="F10" s="32">
        <v>51598.169818803399</v>
      </c>
      <c r="G10" s="32">
        <v>986934.01006837597</v>
      </c>
      <c r="H10" s="35">
        <v>4.9683746751505303E-2</v>
      </c>
    </row>
    <row r="11" spans="1:8" ht="14.25" x14ac:dyDescent="0.2">
      <c r="A11" s="32">
        <v>10</v>
      </c>
      <c r="B11" s="33">
        <v>22</v>
      </c>
      <c r="C11" s="32">
        <v>43918</v>
      </c>
      <c r="D11" s="32">
        <v>620987.74329658097</v>
      </c>
      <c r="E11" s="32">
        <v>560160.03598376096</v>
      </c>
      <c r="F11" s="32">
        <v>60827.707312820501</v>
      </c>
      <c r="G11" s="32">
        <v>560160.03598376096</v>
      </c>
      <c r="H11" s="32">
        <v>9.7953152810891203E-2</v>
      </c>
    </row>
    <row r="12" spans="1:8" ht="14.25" x14ac:dyDescent="0.2">
      <c r="A12" s="32">
        <v>11</v>
      </c>
      <c r="B12" s="33">
        <v>23</v>
      </c>
      <c r="C12" s="32">
        <v>331199.44300000003</v>
      </c>
      <c r="D12" s="32">
        <v>2363063.18432659</v>
      </c>
      <c r="E12" s="32">
        <v>2202338.8683399102</v>
      </c>
      <c r="F12" s="32">
        <v>160724.31598668001</v>
      </c>
      <c r="G12" s="32">
        <v>2202338.8683399102</v>
      </c>
      <c r="H12" s="32">
        <v>6.8015242695460401E-2</v>
      </c>
    </row>
    <row r="13" spans="1:8" ht="14.25" x14ac:dyDescent="0.2">
      <c r="A13" s="32">
        <v>12</v>
      </c>
      <c r="B13" s="33">
        <v>24</v>
      </c>
      <c r="C13" s="32">
        <v>36910.396000000001</v>
      </c>
      <c r="D13" s="32">
        <v>714494.94864957302</v>
      </c>
      <c r="E13" s="32">
        <v>635245.35089572601</v>
      </c>
      <c r="F13" s="32">
        <v>79249.597753846203</v>
      </c>
      <c r="G13" s="32">
        <v>635245.35089572601</v>
      </c>
      <c r="H13" s="32">
        <v>0.110916946164044</v>
      </c>
    </row>
    <row r="14" spans="1:8" ht="14.25" x14ac:dyDescent="0.2">
      <c r="A14" s="32">
        <v>13</v>
      </c>
      <c r="B14" s="33">
        <v>25</v>
      </c>
      <c r="C14" s="32">
        <v>116313</v>
      </c>
      <c r="D14" s="32">
        <v>1026605.2375</v>
      </c>
      <c r="E14" s="32">
        <v>947204.44869999995</v>
      </c>
      <c r="F14" s="32">
        <v>79400.788799999995</v>
      </c>
      <c r="G14" s="32">
        <v>947204.44869999995</v>
      </c>
      <c r="H14" s="32">
        <v>7.7343058363268893E-2</v>
      </c>
    </row>
    <row r="15" spans="1:8" ht="14.25" x14ac:dyDescent="0.2">
      <c r="A15" s="32">
        <v>14</v>
      </c>
      <c r="B15" s="33">
        <v>26</v>
      </c>
      <c r="C15" s="32">
        <v>113322</v>
      </c>
      <c r="D15" s="32">
        <v>481519.576080781</v>
      </c>
      <c r="E15" s="32">
        <v>443303.94822041399</v>
      </c>
      <c r="F15" s="32">
        <v>38215.627860366098</v>
      </c>
      <c r="G15" s="32">
        <v>443303.94822041399</v>
      </c>
      <c r="H15" s="32">
        <v>7.93646401074979E-2</v>
      </c>
    </row>
    <row r="16" spans="1:8" ht="14.25" x14ac:dyDescent="0.2">
      <c r="A16" s="32">
        <v>15</v>
      </c>
      <c r="B16" s="33">
        <v>27</v>
      </c>
      <c r="C16" s="32">
        <v>207634.867</v>
      </c>
      <c r="D16" s="32">
        <v>1440447.2367333299</v>
      </c>
      <c r="E16" s="32">
        <v>1253950.2879000001</v>
      </c>
      <c r="F16" s="32">
        <v>186496.94883333301</v>
      </c>
      <c r="G16" s="32">
        <v>1253950.2879000001</v>
      </c>
      <c r="H16" s="32">
        <v>0.12947155860861201</v>
      </c>
    </row>
    <row r="17" spans="1:8" ht="14.25" x14ac:dyDescent="0.2">
      <c r="A17" s="32">
        <v>16</v>
      </c>
      <c r="B17" s="33">
        <v>29</v>
      </c>
      <c r="C17" s="32">
        <v>249541.8</v>
      </c>
      <c r="D17" s="32">
        <v>2914277.5679418799</v>
      </c>
      <c r="E17" s="32">
        <v>2620828.2807247899</v>
      </c>
      <c r="F17" s="32">
        <v>293449.28721709398</v>
      </c>
      <c r="G17" s="32">
        <v>2620828.2807247899</v>
      </c>
      <c r="H17" s="32">
        <v>0.100693664339026</v>
      </c>
    </row>
    <row r="18" spans="1:8" ht="14.25" x14ac:dyDescent="0.2">
      <c r="A18" s="32">
        <v>17</v>
      </c>
      <c r="B18" s="33">
        <v>31</v>
      </c>
      <c r="C18" s="32">
        <v>45505.485000000001</v>
      </c>
      <c r="D18" s="32">
        <v>258556.78259927401</v>
      </c>
      <c r="E18" s="32">
        <v>217765.36613392399</v>
      </c>
      <c r="F18" s="32">
        <v>40791.416465350398</v>
      </c>
      <c r="G18" s="32">
        <v>217765.36613392399</v>
      </c>
      <c r="H18" s="32">
        <v>0.157765795409712</v>
      </c>
    </row>
    <row r="19" spans="1:8" ht="14.25" x14ac:dyDescent="0.2">
      <c r="A19" s="32">
        <v>18</v>
      </c>
      <c r="B19" s="33">
        <v>32</v>
      </c>
      <c r="C19" s="32">
        <v>14513.183999999999</v>
      </c>
      <c r="D19" s="32">
        <v>249636.653338923</v>
      </c>
      <c r="E19" s="32">
        <v>225481.475793374</v>
      </c>
      <c r="F19" s="32">
        <v>24155.177545548999</v>
      </c>
      <c r="G19" s="32">
        <v>225481.475793374</v>
      </c>
      <c r="H19" s="32">
        <v>9.6761341824088604E-2</v>
      </c>
    </row>
    <row r="20" spans="1:8" ht="14.25" x14ac:dyDescent="0.2">
      <c r="A20" s="32">
        <v>19</v>
      </c>
      <c r="B20" s="33">
        <v>33</v>
      </c>
      <c r="C20" s="32">
        <v>58288.911</v>
      </c>
      <c r="D20" s="32">
        <v>663552.41164602502</v>
      </c>
      <c r="E20" s="32">
        <v>535524.97414292395</v>
      </c>
      <c r="F20" s="32">
        <v>128027.437503101</v>
      </c>
      <c r="G20" s="32">
        <v>535524.97414292395</v>
      </c>
      <c r="H20" s="32">
        <v>0.19294246431192</v>
      </c>
    </row>
    <row r="21" spans="1:8" ht="14.25" x14ac:dyDescent="0.2">
      <c r="A21" s="32">
        <v>20</v>
      </c>
      <c r="B21" s="33">
        <v>34</v>
      </c>
      <c r="C21" s="32">
        <v>45762.502999999997</v>
      </c>
      <c r="D21" s="32">
        <v>283723.18469089299</v>
      </c>
      <c r="E21" s="32">
        <v>207588.017000408</v>
      </c>
      <c r="F21" s="32">
        <v>76135.167690485396</v>
      </c>
      <c r="G21" s="32">
        <v>207588.017000408</v>
      </c>
      <c r="H21" s="32">
        <v>0.26834313090568201</v>
      </c>
    </row>
    <row r="22" spans="1:8" ht="14.25" x14ac:dyDescent="0.2">
      <c r="A22" s="32">
        <v>21</v>
      </c>
      <c r="B22" s="33">
        <v>35</v>
      </c>
      <c r="C22" s="32">
        <v>40152.425999999999</v>
      </c>
      <c r="D22" s="32">
        <v>831932.34181681403</v>
      </c>
      <c r="E22" s="32">
        <v>783584.49502743396</v>
      </c>
      <c r="F22" s="32">
        <v>48347.846789380499</v>
      </c>
      <c r="G22" s="32">
        <v>783584.49502743396</v>
      </c>
      <c r="H22" s="32">
        <v>5.8115118693181401E-2</v>
      </c>
    </row>
    <row r="23" spans="1:8" ht="14.25" x14ac:dyDescent="0.2">
      <c r="A23" s="32">
        <v>22</v>
      </c>
      <c r="B23" s="33">
        <v>36</v>
      </c>
      <c r="C23" s="32">
        <v>177116.91699999999</v>
      </c>
      <c r="D23" s="32">
        <v>774927.39060177002</v>
      </c>
      <c r="E23" s="32">
        <v>654299.30721049197</v>
      </c>
      <c r="F23" s="32">
        <v>120628.083391277</v>
      </c>
      <c r="G23" s="32">
        <v>654299.30721049197</v>
      </c>
      <c r="H23" s="32">
        <v>0.15566372392335201</v>
      </c>
    </row>
    <row r="24" spans="1:8" ht="14.25" x14ac:dyDescent="0.2">
      <c r="A24" s="32">
        <v>23</v>
      </c>
      <c r="B24" s="33">
        <v>37</v>
      </c>
      <c r="C24" s="32">
        <v>155688.88699999999</v>
      </c>
      <c r="D24" s="32">
        <v>1512628.1446053199</v>
      </c>
      <c r="E24" s="32">
        <v>1370486.1922065199</v>
      </c>
      <c r="F24" s="32">
        <v>142141.95239880899</v>
      </c>
      <c r="G24" s="32">
        <v>1370486.1922065199</v>
      </c>
      <c r="H24" s="32">
        <v>9.3970188843667798E-2</v>
      </c>
    </row>
    <row r="25" spans="1:8" ht="14.25" x14ac:dyDescent="0.2">
      <c r="A25" s="32">
        <v>24</v>
      </c>
      <c r="B25" s="33">
        <v>38</v>
      </c>
      <c r="C25" s="32">
        <v>153855.95300000001</v>
      </c>
      <c r="D25" s="32">
        <v>1159508.4440451299</v>
      </c>
      <c r="E25" s="32">
        <v>1115749.8573300899</v>
      </c>
      <c r="F25" s="32">
        <v>43758.586715044199</v>
      </c>
      <c r="G25" s="32">
        <v>1115749.8573300899</v>
      </c>
      <c r="H25" s="32">
        <v>3.7738911639474897E-2</v>
      </c>
    </row>
    <row r="26" spans="1:8" ht="14.25" x14ac:dyDescent="0.2">
      <c r="A26" s="32">
        <v>25</v>
      </c>
      <c r="B26" s="33">
        <v>39</v>
      </c>
      <c r="C26" s="32">
        <v>67104.245999999999</v>
      </c>
      <c r="D26" s="32">
        <v>136097.44825009501</v>
      </c>
      <c r="E26" s="32">
        <v>99440.884211850105</v>
      </c>
      <c r="F26" s="32">
        <v>36656.564038244498</v>
      </c>
      <c r="G26" s="32">
        <v>99440.884211850105</v>
      </c>
      <c r="H26" s="32">
        <v>0.26934056817056501</v>
      </c>
    </row>
    <row r="27" spans="1:8" ht="14.25" x14ac:dyDescent="0.2">
      <c r="A27" s="32">
        <v>26</v>
      </c>
      <c r="B27" s="33">
        <v>42</v>
      </c>
      <c r="C27" s="32">
        <v>13283.001</v>
      </c>
      <c r="D27" s="32">
        <v>168622.43780000001</v>
      </c>
      <c r="E27" s="32">
        <v>152205.32209999999</v>
      </c>
      <c r="F27" s="32">
        <v>16417.115699999998</v>
      </c>
      <c r="G27" s="32">
        <v>152205.32209999999</v>
      </c>
      <c r="H27" s="32">
        <v>9.7360208488220495E-2</v>
      </c>
    </row>
    <row r="28" spans="1:8" ht="14.25" x14ac:dyDescent="0.2">
      <c r="A28" s="32">
        <v>27</v>
      </c>
      <c r="B28" s="33">
        <v>75</v>
      </c>
      <c r="C28" s="32">
        <v>361</v>
      </c>
      <c r="D28" s="32">
        <v>275612.82051282102</v>
      </c>
      <c r="E28" s="32">
        <v>258718.50427350399</v>
      </c>
      <c r="F28" s="32">
        <v>16894.316239316198</v>
      </c>
      <c r="G28" s="32">
        <v>258718.50427350399</v>
      </c>
      <c r="H28" s="32">
        <v>6.1297280031755198E-2</v>
      </c>
    </row>
    <row r="29" spans="1:8" ht="14.25" x14ac:dyDescent="0.2">
      <c r="A29" s="32">
        <v>28</v>
      </c>
      <c r="B29" s="33">
        <v>76</v>
      </c>
      <c r="C29" s="32">
        <v>3306</v>
      </c>
      <c r="D29" s="32">
        <v>735484.70682393201</v>
      </c>
      <c r="E29" s="32">
        <v>697424.98040427396</v>
      </c>
      <c r="F29" s="32">
        <v>38059.726419658102</v>
      </c>
      <c r="G29" s="32">
        <v>697424.98040427396</v>
      </c>
      <c r="H29" s="32">
        <v>5.17478148308654E-2</v>
      </c>
    </row>
    <row r="30" spans="1:8" ht="14.25" x14ac:dyDescent="0.2">
      <c r="A30" s="32">
        <v>29</v>
      </c>
      <c r="B30" s="33">
        <v>99</v>
      </c>
      <c r="C30" s="32">
        <v>38</v>
      </c>
      <c r="D30" s="32">
        <v>7195.4844565464</v>
      </c>
      <c r="E30" s="32">
        <v>6114.3228953936896</v>
      </c>
      <c r="F30" s="32">
        <v>1081.16156115271</v>
      </c>
      <c r="G30" s="32">
        <v>6114.3228953936896</v>
      </c>
      <c r="H30" s="32">
        <v>0.15025556203781101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2015-03-29T01:07:13Z</dcterms:modified>
</cp:coreProperties>
</file>