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<sst xmlns="http://schemas.openxmlformats.org/spreadsheetml/2006/main" count="118" uniqueCount="77">
  <si>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</si>
  <si>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</si>
  <si>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</si>
  <si>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</si>
  <si>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</si>
  <si>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</si>
  <si>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</si>
  <si>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</si>
  <si>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</si>
  <si>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</si>
  <si>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</si>
  <si>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</si>
  <si>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</si>
  <si>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</si>
  <si>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</si>
  <si>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</si>
  <si>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</si>
  <si>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</si>
  <si>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</si>
  <si>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</si>
  <si>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</si>
  <si>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</si>
  <si>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</si>
  <si>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</si>
  <si>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</si>
  <si>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</si>
  <si>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</si>
  <si>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</si>
  <si>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</si>
  <si>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</si>
  <si>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</si>
  <si>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</si>
  <si>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</si>
  <si>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</si>
  <si>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</si>
  <si>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</si>
  <si>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</si>
  <si>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</si>
  <si>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</si>
  <si>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</si>
  <si>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1" type="noConversion"/>
  </si>
  <si>
    <t>COST</t>
    <phoneticPr fontId="31" type="noConversion"/>
  </si>
  <si>
    <t>成本</t>
    <phoneticPr fontId="31" type="noConversion"/>
  </si>
  <si>
    <t>销售金额差异</t>
    <phoneticPr fontId="31" type="noConversion"/>
  </si>
  <si>
    <t>销售成本差异</t>
    <phoneticPr fontId="3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</si>
  <si>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</si>
  <si>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</si>
  <si>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</si>
  <si>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</si>
  <si>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</si>
  <si>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</si>
  <si>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</si>
  <si>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</si>
  <si>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</si>
  <si>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</si>
  <si>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</si>
  <si>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</si>
  <si>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</si>
  <si>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</si>
  <si>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</si>
  <si>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</si>
  <si>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</si>
  <si>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</si>
  <si>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</si>
  <si>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</si>
  <si>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</si>
  <si>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</si>
  <si>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</si>
  <si>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</si>
  <si>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</si>
  <si>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</si>
  <si>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</si>
  <si>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</si>
  <si>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</si>
  <si>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</si>
  <si>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1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</si>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</sst>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3">
    <xf numFmtId="0" fontId="0" fillId="0" borderId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27" fillId="8" borderId="8" applyNumberFormat="0" applyFont="0" applyAlignment="0" applyProtection="0">
      <alignment vertical="center"/>
    </xf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4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2" fillId="0" borderId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" applyNumberFormat="0" applyFill="0" applyAlignment="0" applyProtection="0"/>
    <xf numFmtId="0" fontId="48" fillId="0" borderId="2" applyNumberFormat="0" applyFill="0" applyAlignment="0" applyProtection="0"/>
    <xf numFmtId="0" fontId="49" fillId="0" borderId="3" applyNumberFormat="0" applyFill="0" applyAlignment="0" applyProtection="0"/>
    <xf numFmtId="0" fontId="49" fillId="0" borderId="0" applyNumberFormat="0" applyFill="0" applyBorder="0" applyAlignment="0" applyProtection="0"/>
    <xf numFmtId="0" fontId="52" fillId="2" borderId="0" applyNumberFormat="0" applyBorder="0" applyAlignment="0" applyProtection="0"/>
    <xf numFmtId="0" fontId="50" fillId="3" borderId="0" applyNumberFormat="0" applyBorder="0" applyAlignment="0" applyProtection="0"/>
    <xf numFmtId="0" fontId="59" fillId="4" borderId="0" applyNumberFormat="0" applyBorder="0" applyAlignment="0" applyProtection="0"/>
    <xf numFmtId="0" fontId="61" fillId="5" borderId="4" applyNumberFormat="0" applyAlignment="0" applyProtection="0"/>
    <xf numFmtId="0" fontId="60" fillId="6" borderId="5" applyNumberFormat="0" applyAlignment="0" applyProtection="0"/>
    <xf numFmtId="0" fontId="54" fillId="6" borderId="4" applyNumberFormat="0" applyAlignment="0" applyProtection="0"/>
    <xf numFmtId="0" fontId="58" fillId="0" borderId="6" applyNumberFormat="0" applyFill="0" applyAlignment="0" applyProtection="0"/>
    <xf numFmtId="0" fontId="55" fillId="7" borderId="7" applyNumberFormat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44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4" fillId="28" borderId="0" applyNumberFormat="0" applyBorder="0" applyAlignment="0" applyProtection="0"/>
    <xf numFmtId="0" fontId="44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4" fillId="32" borderId="0" applyNumberFormat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5" fillId="38" borderId="21">
      <alignment vertical="center"/>
    </xf>
    <xf numFmtId="0" fontId="64" fillId="0" borderId="0"/>
    <xf numFmtId="180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" applyNumberFormat="0" applyFill="0" applyAlignment="0" applyProtection="0">
      <alignment vertical="center"/>
    </xf>
    <xf numFmtId="0" fontId="70" fillId="0" borderId="2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>
      <alignment vertical="center"/>
    </xf>
    <xf numFmtId="0" fontId="73" fillId="3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75" fillId="5" borderId="4" applyNumberFormat="0" applyAlignment="0" applyProtection="0">
      <alignment vertical="center"/>
    </xf>
    <xf numFmtId="0" fontId="76" fillId="6" borderId="5" applyNumberFormat="0" applyAlignment="0" applyProtection="0">
      <alignment vertical="center"/>
    </xf>
    <xf numFmtId="0" fontId="77" fillId="6" borderId="4" applyNumberFormat="0" applyAlignment="0" applyProtection="0">
      <alignment vertical="center"/>
    </xf>
    <xf numFmtId="0" fontId="78" fillId="0" borderId="6" applyNumberFormat="0" applyFill="0" applyAlignment="0" applyProtection="0">
      <alignment vertical="center"/>
    </xf>
    <xf numFmtId="0" fontId="79" fillId="7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9" applyNumberFormat="0" applyFill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3" fillId="12" borderId="0" applyNumberFormat="0" applyBorder="0" applyAlignment="0" applyProtection="0">
      <alignment vertical="center"/>
    </xf>
    <xf numFmtId="0" fontId="8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3" fillId="16" borderId="0" applyNumberFormat="0" applyBorder="0" applyAlignment="0" applyProtection="0">
      <alignment vertical="center"/>
    </xf>
    <xf numFmtId="0" fontId="83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3" fillId="20" borderId="0" applyNumberFormat="0" applyBorder="0" applyAlignment="0" applyProtection="0">
      <alignment vertical="center"/>
    </xf>
    <xf numFmtId="0" fontId="83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3" fillId="24" borderId="0" applyNumberFormat="0" applyBorder="0" applyAlignment="0" applyProtection="0">
      <alignment vertical="center"/>
    </xf>
    <xf numFmtId="0" fontId="8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3" fillId="28" borderId="0" applyNumberFormat="0" applyBorder="0" applyAlignment="0" applyProtection="0">
      <alignment vertical="center"/>
    </xf>
    <xf numFmtId="0" fontId="83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8" fillId="0" borderId="0" xfId="0" applyFont="1"/>
    <xf numFmtId="177" fontId="28" fillId="0" borderId="0" xfId="0" applyNumberFormat="1" applyFont="1"/>
    <xf numFmtId="0" fontId="0" fillId="0" borderId="0" xfId="0" applyAlignment="1"/>
    <xf numFmtId="0" fontId="28" fillId="0" borderId="0" xfId="0" applyNumberFormat="1" applyFont="1"/>
    <xf numFmtId="0" fontId="29" fillId="0" borderId="18" xfId="0" applyFont="1" applyBorder="1" applyAlignment="1">
      <alignment wrapText="1"/>
    </xf>
    <xf numFmtId="0" fontId="29" fillId="0" borderId="18" xfId="0" applyNumberFormat="1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28" fillId="0" borderId="18" xfId="0" applyFont="1" applyBorder="1" applyAlignment="1">
      <alignment horizontal="right" vertical="center" wrapText="1"/>
    </xf>
    <xf numFmtId="49" fontId="29" fillId="36" borderId="18" xfId="0" applyNumberFormat="1" applyFont="1" applyFill="1" applyBorder="1" applyAlignment="1">
      <alignment vertical="center" wrapText="1"/>
    </xf>
    <xf numFmtId="49" fontId="32" fillId="37" borderId="18" xfId="0" applyNumberFormat="1" applyFont="1" applyFill="1" applyBorder="1" applyAlignment="1">
      <alignment horizontal="center" vertical="center" wrapText="1"/>
    </xf>
    <xf numFmtId="0" fontId="29" fillId="33" borderId="18" xfId="0" applyFont="1" applyFill="1" applyBorder="1" applyAlignment="1">
      <alignment vertical="center" wrapText="1"/>
    </xf>
    <xf numFmtId="0" fontId="29" fillId="33" borderId="18" xfId="0" applyNumberFormat="1" applyFont="1" applyFill="1" applyBorder="1" applyAlignment="1">
      <alignment vertical="center" wrapText="1"/>
    </xf>
    <xf numFmtId="0" fontId="29" fillId="36" borderId="18" xfId="0" applyFont="1" applyFill="1" applyBorder="1" applyAlignment="1">
      <alignment vertical="center" wrapText="1"/>
    </xf>
    <xf numFmtId="0" fontId="29" fillId="37" borderId="18" xfId="0" applyFont="1" applyFill="1" applyBorder="1" applyAlignment="1">
      <alignment vertical="center" wrapText="1"/>
    </xf>
    <xf numFmtId="4" fontId="29" fillId="36" borderId="18" xfId="0" applyNumberFormat="1" applyFont="1" applyFill="1" applyBorder="1" applyAlignment="1">
      <alignment horizontal="right" vertical="top" wrapText="1"/>
    </xf>
    <xf numFmtId="4" fontId="29" fillId="37" borderId="18" xfId="0" applyNumberFormat="1" applyFont="1" applyFill="1" applyBorder="1" applyAlignment="1">
      <alignment horizontal="right" vertical="top" wrapText="1"/>
    </xf>
    <xf numFmtId="177" fontId="28" fillId="36" borderId="18" xfId="0" applyNumberFormat="1" applyFont="1" applyFill="1" applyBorder="1" applyAlignment="1">
      <alignment horizontal="center" vertical="center"/>
    </xf>
    <xf numFmtId="177" fontId="28" fillId="37" borderId="18" xfId="0" applyNumberFormat="1" applyFont="1" applyFill="1" applyBorder="1" applyAlignment="1">
      <alignment horizontal="center" vertical="center"/>
    </xf>
    <xf numFmtId="177" fontId="33" fillId="0" borderId="18" xfId="0" applyNumberFormat="1" applyFont="1" applyBorder="1"/>
    <xf numFmtId="177" fontId="28" fillId="36" borderId="18" xfId="0" applyNumberFormat="1" applyFont="1" applyFill="1" applyBorder="1"/>
    <xf numFmtId="177" fontId="28" fillId="37" borderId="18" xfId="0" applyNumberFormat="1" applyFont="1" applyFill="1" applyBorder="1"/>
    <xf numFmtId="177" fontId="28" fillId="0" borderId="18" xfId="0" applyNumberFormat="1" applyFont="1" applyBorder="1"/>
    <xf numFmtId="49" fontId="29" fillId="0" borderId="18" xfId="0" applyNumberFormat="1" applyFont="1" applyFill="1" applyBorder="1" applyAlignment="1">
      <alignment vertical="center" wrapText="1"/>
    </xf>
    <xf numFmtId="0" fontId="29" fillId="0" borderId="18" xfId="0" applyFont="1" applyFill="1" applyBorder="1" applyAlignment="1">
      <alignment vertical="center" wrapText="1"/>
    </xf>
    <xf numFmtId="4" fontId="29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Fill="1"/>
    <xf numFmtId="176" fontId="2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9" fillId="0" borderId="0" xfId="0" applyNumberFormat="1" applyFont="1" applyAlignment="1"/>
    <xf numFmtId="1" fontId="39" fillId="0" borderId="0" xfId="0" applyNumberFormat="1" applyFont="1" applyAlignment="1"/>
    <xf numFmtId="0" fontId="28" fillId="0" borderId="0" xfId="0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8" fillId="0" borderId="0" xfId="0" applyFont="1"/>
    <xf numFmtId="0" fontId="28" fillId="0" borderId="0" xfId="0" applyFont="1"/>
    <xf numFmtId="0" fontId="64" fillId="0" borderId="0" xfId="110"/>
    <xf numFmtId="0" fontId="65" fillId="0" borderId="0" xfId="110" applyNumberFormat="1" applyFont="1"/>
    <xf numFmtId="1" fontId="67" fillId="0" borderId="0" xfId="0" applyNumberFormat="1" applyFont="1" applyAlignment="1"/>
    <xf numFmtId="0" fontId="67" fillId="0" borderId="0" xfId="0" applyNumberFormat="1" applyFont="1" applyAlignment="1"/>
    <xf numFmtId="0" fontId="28" fillId="0" borderId="0" xfId="0" applyFont="1" applyAlignment="1">
      <alignment vertical="center"/>
    </xf>
    <xf numFmtId="0" fontId="34" fillId="0" borderId="0" xfId="0" applyFont="1" applyAlignment="1">
      <alignment horizontal="left" wrapText="1"/>
    </xf>
    <xf numFmtId="0" fontId="40" fillId="0" borderId="19" xfId="0" applyFont="1" applyBorder="1" applyAlignment="1">
      <alignment horizontal="left" vertical="center" wrapText="1"/>
    </xf>
    <xf numFmtId="0" fontId="29" fillId="0" borderId="10" xfId="0" applyFont="1" applyBorder="1" applyAlignment="1">
      <alignment wrapText="1"/>
    </xf>
    <xf numFmtId="0" fontId="28" fillId="0" borderId="11" xfId="0" applyFont="1" applyBorder="1" applyAlignment="1">
      <alignment wrapText="1"/>
    </xf>
    <xf numFmtId="0" fontId="28" fillId="0" borderId="11" xfId="0" applyFont="1" applyBorder="1" applyAlignment="1">
      <alignment horizontal="right" vertical="center" wrapText="1"/>
    </xf>
    <xf numFmtId="49" fontId="29" fillId="33" borderId="10" xfId="0" applyNumberFormat="1" applyFont="1" applyFill="1" applyBorder="1" applyAlignment="1">
      <alignment vertical="center" wrapText="1"/>
    </xf>
    <xf numFmtId="49" fontId="29" fillId="33" borderId="12" xfId="0" applyNumberFormat="1" applyFont="1" applyFill="1" applyBorder="1" applyAlignment="1">
      <alignment vertical="center" wrapText="1"/>
    </xf>
    <xf numFmtId="0" fontId="29" fillId="33" borderId="10" xfId="0" applyFont="1" applyFill="1" applyBorder="1" applyAlignment="1">
      <alignment vertical="center" wrapText="1"/>
    </xf>
    <xf numFmtId="0" fontId="29" fillId="33" borderId="12" xfId="0" applyFont="1" applyFill="1" applyBorder="1" applyAlignment="1">
      <alignment vertical="center" wrapText="1"/>
    </xf>
    <xf numFmtId="4" fontId="30" fillId="34" borderId="10" xfId="0" applyNumberFormat="1" applyFont="1" applyFill="1" applyBorder="1" applyAlignment="1">
      <alignment horizontal="right" vertical="top" wrapText="1"/>
    </xf>
    <xf numFmtId="176" fontId="30" fillId="34" borderId="10" xfId="0" applyNumberFormat="1" applyFont="1" applyFill="1" applyBorder="1" applyAlignment="1">
      <alignment horizontal="right" vertical="top" wrapText="1"/>
    </xf>
    <xf numFmtId="176" fontId="30" fillId="34" borderId="12" xfId="0" applyNumberFormat="1" applyFont="1" applyFill="1" applyBorder="1" applyAlignment="1">
      <alignment horizontal="right" vertical="top" wrapText="1"/>
    </xf>
    <xf numFmtId="4" fontId="29" fillId="35" borderId="10" xfId="0" applyNumberFormat="1" applyFont="1" applyFill="1" applyBorder="1" applyAlignment="1">
      <alignment horizontal="right" vertical="top" wrapText="1"/>
    </xf>
    <xf numFmtId="176" fontId="29" fillId="35" borderId="10" xfId="0" applyNumberFormat="1" applyFont="1" applyFill="1" applyBorder="1" applyAlignment="1">
      <alignment horizontal="right" vertical="top" wrapText="1"/>
    </xf>
    <xf numFmtId="176" fontId="29" fillId="35" borderId="12" xfId="0" applyNumberFormat="1" applyFont="1" applyFill="1" applyBorder="1" applyAlignment="1">
      <alignment horizontal="right" vertical="top" wrapText="1"/>
    </xf>
    <xf numFmtId="0" fontId="29" fillId="35" borderId="10" xfId="0" applyFont="1" applyFill="1" applyBorder="1" applyAlignment="1">
      <alignment horizontal="right" vertical="top" wrapText="1"/>
    </xf>
    <xf numFmtId="0" fontId="29" fillId="35" borderId="12" xfId="0" applyFont="1" applyFill="1" applyBorder="1" applyAlignment="1">
      <alignment horizontal="right" vertical="top" wrapText="1"/>
    </xf>
    <xf numFmtId="4" fontId="29" fillId="35" borderId="13" xfId="0" applyNumberFormat="1" applyFont="1" applyFill="1" applyBorder="1" applyAlignment="1">
      <alignment horizontal="right" vertical="top" wrapText="1"/>
    </xf>
    <xf numFmtId="0" fontId="29" fillId="35" borderId="13" xfId="0" applyFont="1" applyFill="1" applyBorder="1" applyAlignment="1">
      <alignment horizontal="right" vertical="top" wrapText="1"/>
    </xf>
    <xf numFmtId="176" fontId="29" fillId="35" borderId="13" xfId="0" applyNumberFormat="1" applyFont="1" applyFill="1" applyBorder="1" applyAlignment="1">
      <alignment horizontal="right" vertical="top" wrapText="1"/>
    </xf>
    <xf numFmtId="176" fontId="29" fillId="35" borderId="20" xfId="0" applyNumberFormat="1" applyFont="1" applyFill="1" applyBorder="1" applyAlignment="1">
      <alignment horizontal="right" vertical="top" wrapText="1"/>
    </xf>
    <xf numFmtId="0" fontId="29" fillId="33" borderId="18" xfId="0" applyFont="1" applyFill="1" applyBorder="1" applyAlignment="1">
      <alignment vertical="center" wrapText="1"/>
    </xf>
    <xf numFmtId="49" fontId="29" fillId="33" borderId="18" xfId="0" applyNumberFormat="1" applyFont="1" applyFill="1" applyBorder="1" applyAlignment="1">
      <alignment horizontal="left" vertical="top" wrapText="1"/>
    </xf>
    <xf numFmtId="49" fontId="30" fillId="33" borderId="18" xfId="0" applyNumberFormat="1" applyFont="1" applyFill="1" applyBorder="1" applyAlignment="1">
      <alignment horizontal="left" vertical="top" wrapText="1"/>
    </xf>
    <xf numFmtId="14" fontId="29" fillId="33" borderId="18" xfId="0" applyNumberFormat="1" applyFont="1" applyFill="1" applyBorder="1" applyAlignment="1">
      <alignment vertical="center" wrapText="1"/>
    </xf>
    <xf numFmtId="49" fontId="29" fillId="33" borderId="13" xfId="0" applyNumberFormat="1" applyFont="1" applyFill="1" applyBorder="1" applyAlignment="1">
      <alignment horizontal="left" vertical="top" wrapText="1"/>
    </xf>
    <xf numFmtId="49" fontId="29" fillId="33" borderId="15" xfId="0" applyNumberFormat="1" applyFont="1" applyFill="1" applyBorder="1" applyAlignment="1">
      <alignment horizontal="left" vertical="top" wrapText="1"/>
    </xf>
    <xf numFmtId="49" fontId="29" fillId="33" borderId="22" xfId="0" applyNumberFormat="1" applyFont="1" applyFill="1" applyBorder="1" applyAlignment="1">
      <alignment horizontal="left" vertical="top" wrapText="1"/>
    </xf>
    <xf numFmtId="49" fontId="29" fillId="33" borderId="23" xfId="0" applyNumberFormat="1" applyFont="1" applyFill="1" applyBorder="1" applyAlignment="1">
      <alignment horizontal="left" vertical="top" wrapText="1"/>
    </xf>
    <xf numFmtId="0" fontId="28" fillId="0" borderId="0" xfId="0" applyFont="1" applyAlignment="1">
      <alignment wrapText="1"/>
    </xf>
    <xf numFmtId="0" fontId="28" fillId="0" borderId="19" xfId="0" applyFont="1" applyBorder="1" applyAlignment="1">
      <alignment wrapText="1"/>
    </xf>
    <xf numFmtId="0" fontId="28" fillId="0" borderId="0" xfId="0" applyFont="1" applyAlignment="1">
      <alignment horizontal="right" vertical="center" wrapText="1"/>
    </xf>
    <xf numFmtId="0" fontId="29" fillId="33" borderId="13" xfId="0" applyFont="1" applyFill="1" applyBorder="1" applyAlignment="1">
      <alignment vertical="center" wrapText="1"/>
    </xf>
    <xf numFmtId="0" fontId="29" fillId="33" borderId="15" xfId="0" applyFont="1" applyFill="1" applyBorder="1" applyAlignment="1">
      <alignment vertical="center" wrapText="1"/>
    </xf>
    <xf numFmtId="49" fontId="30" fillId="33" borderId="13" xfId="0" applyNumberFormat="1" applyFont="1" applyFill="1" applyBorder="1" applyAlignment="1">
      <alignment horizontal="left" vertical="top" wrapText="1"/>
    </xf>
    <xf numFmtId="49" fontId="30" fillId="33" borderId="14" xfId="0" applyNumberFormat="1" applyFont="1" applyFill="1" applyBorder="1" applyAlignment="1">
      <alignment horizontal="left" vertical="top" wrapText="1"/>
    </xf>
    <xf numFmtId="49" fontId="30" fillId="33" borderId="15" xfId="0" applyNumberFormat="1" applyFont="1" applyFill="1" applyBorder="1" applyAlignment="1">
      <alignment horizontal="left" vertical="top" wrapText="1"/>
    </xf>
    <xf numFmtId="14" fontId="29" fillId="33" borderId="12" xfId="0" applyNumberFormat="1" applyFont="1" applyFill="1" applyBorder="1" applyAlignment="1">
      <alignment vertical="center" wrapText="1"/>
    </xf>
    <xf numFmtId="14" fontId="29" fillId="33" borderId="16" xfId="0" applyNumberFormat="1" applyFont="1" applyFill="1" applyBorder="1" applyAlignment="1">
      <alignment vertical="center" wrapText="1"/>
    </xf>
    <xf numFmtId="14" fontId="29" fillId="33" borderId="17" xfId="0" applyNumberFormat="1" applyFont="1" applyFill="1" applyBorder="1" applyAlignment="1">
      <alignment vertical="center" wrapText="1"/>
    </xf>
  </cellXfs>
  <cellStyles count="31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626" Type="http://schemas.openxmlformats.org/officeDocument/2006/relationships/image" Target="cid:cfefaa35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647" Type="http://schemas.openxmlformats.org/officeDocument/2006/relationships/hyperlink" Target="cid:26b6ba68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5" sqref="M1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15763446.007600002</v>
      </c>
      <c r="F3" s="25">
        <f>RA!I7</f>
        <v>1188698.0904999999</v>
      </c>
      <c r="G3" s="16">
        <f>SUM(G4:G41)</f>
        <v>14574747.917100003</v>
      </c>
      <c r="H3" s="27">
        <f>RA!J7</f>
        <v>7.5408517270075102</v>
      </c>
      <c r="I3" s="20">
        <f>SUM(I4:I41)</f>
        <v>15763450.566138256</v>
      </c>
      <c r="J3" s="21">
        <f>SUM(J4:J41)</f>
        <v>14574736.986856243</v>
      </c>
      <c r="K3" s="22">
        <f>E3-I3</f>
        <v>-4.5585382543504238</v>
      </c>
      <c r="L3" s="22">
        <f>G3-J3</f>
        <v>10.930243760347366</v>
      </c>
    </row>
    <row r="4" spans="1:13">
      <c r="A4" s="66">
        <f>RA!A8</f>
        <v>42478</v>
      </c>
      <c r="B4" s="12">
        <v>12</v>
      </c>
      <c r="C4" s="64" t="s">
        <v>6</v>
      </c>
      <c r="D4" s="64"/>
      <c r="E4" s="15">
        <f>VLOOKUP(C4,RA!B8:D35,3,0)</f>
        <v>511397.10369999998</v>
      </c>
      <c r="F4" s="25">
        <f>VLOOKUP(C4,RA!B8:I38,8,0)</f>
        <v>125289.32339999999</v>
      </c>
      <c r="G4" s="16">
        <f t="shared" ref="G4:G41" si="0">E4-F4</f>
        <v>386107.78029999998</v>
      </c>
      <c r="H4" s="27">
        <f>RA!J8</f>
        <v>24.499419823366502</v>
      </c>
      <c r="I4" s="20">
        <f>VLOOKUP(B4,RMS!B:D,3,FALSE)</f>
        <v>511397.75371025602</v>
      </c>
      <c r="J4" s="21">
        <f>VLOOKUP(B4,RMS!B:E,4,FALSE)</f>
        <v>386107.79150427302</v>
      </c>
      <c r="K4" s="22">
        <f t="shared" ref="K4:K41" si="1">E4-I4</f>
        <v>-0.65001025603851303</v>
      </c>
      <c r="L4" s="22">
        <f t="shared" ref="L4:L41" si="2">G4-J4</f>
        <v>-1.1204273032490164E-2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55249.3056</v>
      </c>
      <c r="F5" s="25">
        <f>VLOOKUP(C5,RA!B9:I39,8,0)</f>
        <v>10260.8662</v>
      </c>
      <c r="G5" s="16">
        <f t="shared" si="0"/>
        <v>44988.439400000003</v>
      </c>
      <c r="H5" s="27">
        <f>RA!J9</f>
        <v>18.571936947565899</v>
      </c>
      <c r="I5" s="20">
        <f>VLOOKUP(B5,RMS!B:D,3,FALSE)</f>
        <v>55249.316826495698</v>
      </c>
      <c r="J5" s="21">
        <f>VLOOKUP(B5,RMS!B:E,4,FALSE)</f>
        <v>44988.4494811966</v>
      </c>
      <c r="K5" s="22">
        <f t="shared" si="1"/>
        <v>-1.122649569879286E-2</v>
      </c>
      <c r="L5" s="22">
        <f t="shared" si="2"/>
        <v>-1.0081196596729569E-2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98283.672399999996</v>
      </c>
      <c r="F6" s="25">
        <f>VLOOKUP(C6,RA!B10:I40,8,0)</f>
        <v>23072.513599999998</v>
      </c>
      <c r="G6" s="16">
        <f t="shared" si="0"/>
        <v>75211.158800000005</v>
      </c>
      <c r="H6" s="27">
        <f>RA!J10</f>
        <v>23.4754288648254</v>
      </c>
      <c r="I6" s="20">
        <f>VLOOKUP(B6,RMS!B:D,3,FALSE)</f>
        <v>98285.687942719902</v>
      </c>
      <c r="J6" s="21">
        <f>VLOOKUP(B6,RMS!B:E,4,FALSE)</f>
        <v>75211.1603114756</v>
      </c>
      <c r="K6" s="22">
        <f>E6-I6</f>
        <v>-2.0155427199060796</v>
      </c>
      <c r="L6" s="22">
        <f t="shared" si="2"/>
        <v>-1.5114755951799452E-3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40753.4588</v>
      </c>
      <c r="F7" s="25">
        <f>VLOOKUP(C7,RA!B11:I41,8,0)</f>
        <v>9510.3086999999996</v>
      </c>
      <c r="G7" s="16">
        <f t="shared" si="0"/>
        <v>31243.150099999999</v>
      </c>
      <c r="H7" s="27">
        <f>RA!J11</f>
        <v>23.3362001165899</v>
      </c>
      <c r="I7" s="20">
        <f>VLOOKUP(B7,RMS!B:D,3,FALSE)</f>
        <v>40753.487445495797</v>
      </c>
      <c r="J7" s="21">
        <f>VLOOKUP(B7,RMS!B:E,4,FALSE)</f>
        <v>31243.150157764201</v>
      </c>
      <c r="K7" s="22">
        <f t="shared" si="1"/>
        <v>-2.8645495796808973E-2</v>
      </c>
      <c r="L7" s="22">
        <f t="shared" si="2"/>
        <v>-5.7764202210819349E-5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138062.5863</v>
      </c>
      <c r="F8" s="25">
        <f>VLOOKUP(C8,RA!B12:I42,8,0)</f>
        <v>18304.7461</v>
      </c>
      <c r="G8" s="16">
        <f t="shared" si="0"/>
        <v>119757.84019999999</v>
      </c>
      <c r="H8" s="27">
        <f>RA!J12</f>
        <v>13.2582958139181</v>
      </c>
      <c r="I8" s="20">
        <f>VLOOKUP(B8,RMS!B:D,3,FALSE)</f>
        <v>138062.58919829101</v>
      </c>
      <c r="J8" s="21">
        <f>VLOOKUP(B8,RMS!B:E,4,FALSE)</f>
        <v>119757.841906838</v>
      </c>
      <c r="K8" s="22">
        <f t="shared" si="1"/>
        <v>-2.8982910152990371E-3</v>
      </c>
      <c r="L8" s="22">
        <f t="shared" si="2"/>
        <v>-1.7068380111595616E-3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192175.4442</v>
      </c>
      <c r="F9" s="25">
        <f>VLOOKUP(C9,RA!B13:I43,8,0)</f>
        <v>56779.286</v>
      </c>
      <c r="G9" s="16">
        <f t="shared" si="0"/>
        <v>135396.15820000001</v>
      </c>
      <c r="H9" s="27">
        <f>RA!J13</f>
        <v>29.5455469018762</v>
      </c>
      <c r="I9" s="20">
        <f>VLOOKUP(B9,RMS!B:D,3,FALSE)</f>
        <v>192175.63715384601</v>
      </c>
      <c r="J9" s="21">
        <f>VLOOKUP(B9,RMS!B:E,4,FALSE)</f>
        <v>135396.157591453</v>
      </c>
      <c r="K9" s="22">
        <f t="shared" si="1"/>
        <v>-0.19295384600991383</v>
      </c>
      <c r="L9" s="22">
        <f t="shared" si="2"/>
        <v>6.0854700859636068E-4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94737.443899999998</v>
      </c>
      <c r="F10" s="25">
        <f>VLOOKUP(C10,RA!B14:I43,8,0)</f>
        <v>18581.7199</v>
      </c>
      <c r="G10" s="16">
        <f t="shared" si="0"/>
        <v>76155.724000000002</v>
      </c>
      <c r="H10" s="27">
        <f>RA!J14</f>
        <v>19.613913079197999</v>
      </c>
      <c r="I10" s="20">
        <f>VLOOKUP(B10,RMS!B:D,3,FALSE)</f>
        <v>94737.438978632505</v>
      </c>
      <c r="J10" s="21">
        <f>VLOOKUP(B10,RMS!B:E,4,FALSE)</f>
        <v>76155.722068376097</v>
      </c>
      <c r="K10" s="22">
        <f t="shared" si="1"/>
        <v>4.9213674938073382E-3</v>
      </c>
      <c r="L10" s="22">
        <f t="shared" si="2"/>
        <v>1.9316239049658179E-3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112207.5775</v>
      </c>
      <c r="F11" s="25">
        <f>VLOOKUP(C11,RA!B15:I44,8,0)</f>
        <v>9429.5146999999997</v>
      </c>
      <c r="G11" s="16">
        <f t="shared" si="0"/>
        <v>102778.0628</v>
      </c>
      <c r="H11" s="27">
        <f>RA!J15</f>
        <v>8.4036345049869698</v>
      </c>
      <c r="I11" s="20">
        <f>VLOOKUP(B11,RMS!B:D,3,FALSE)</f>
        <v>112207.766460684</v>
      </c>
      <c r="J11" s="21">
        <f>VLOOKUP(B11,RMS!B:E,4,FALSE)</f>
        <v>102778.064000855</v>
      </c>
      <c r="K11" s="22">
        <f t="shared" si="1"/>
        <v>-0.18896068399772048</v>
      </c>
      <c r="L11" s="22">
        <f t="shared" si="2"/>
        <v>-1.2008549965685233E-3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780826.55240000004</v>
      </c>
      <c r="F12" s="25">
        <f>VLOOKUP(C12,RA!B16:I45,8,0)</f>
        <v>-51435.770600000003</v>
      </c>
      <c r="G12" s="16">
        <f t="shared" si="0"/>
        <v>832262.32300000009</v>
      </c>
      <c r="H12" s="27">
        <f>RA!J16</f>
        <v>-6.5873490651545596</v>
      </c>
      <c r="I12" s="20">
        <f>VLOOKUP(B12,RMS!B:D,3,FALSE)</f>
        <v>780826.061847009</v>
      </c>
      <c r="J12" s="21">
        <f>VLOOKUP(B12,RMS!B:E,4,FALSE)</f>
        <v>832262.32296666701</v>
      </c>
      <c r="K12" s="22">
        <f t="shared" si="1"/>
        <v>0.49055299104657024</v>
      </c>
      <c r="L12" s="22">
        <f t="shared" si="2"/>
        <v>3.3333082683384418E-5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422622.31670000002</v>
      </c>
      <c r="F13" s="25">
        <f>VLOOKUP(C13,RA!B17:I46,8,0)</f>
        <v>46434.768700000001</v>
      </c>
      <c r="G13" s="16">
        <f t="shared" si="0"/>
        <v>376187.54800000001</v>
      </c>
      <c r="H13" s="27">
        <f>RA!J17</f>
        <v>10.987296899648101</v>
      </c>
      <c r="I13" s="20">
        <f>VLOOKUP(B13,RMS!B:D,3,FALSE)</f>
        <v>422622.33307948703</v>
      </c>
      <c r="J13" s="21">
        <f>VLOOKUP(B13,RMS!B:E,4,FALSE)</f>
        <v>376187.54777692299</v>
      </c>
      <c r="K13" s="22">
        <f t="shared" si="1"/>
        <v>-1.6379487002268434E-2</v>
      </c>
      <c r="L13" s="22">
        <f t="shared" si="2"/>
        <v>2.2307701874524355E-4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1489176.3469</v>
      </c>
      <c r="F14" s="25">
        <f>VLOOKUP(C14,RA!B18:I47,8,0)</f>
        <v>152798.02439999999</v>
      </c>
      <c r="G14" s="16">
        <f t="shared" si="0"/>
        <v>1336378.3225</v>
      </c>
      <c r="H14" s="27">
        <f>RA!J18</f>
        <v>10.2605728809807</v>
      </c>
      <c r="I14" s="20">
        <f>VLOOKUP(B14,RMS!B:D,3,FALSE)</f>
        <v>1489176.5089187999</v>
      </c>
      <c r="J14" s="21">
        <f>VLOOKUP(B14,RMS!B:E,4,FALSE)</f>
        <v>1336378.3256538501</v>
      </c>
      <c r="K14" s="22">
        <f t="shared" si="1"/>
        <v>-0.1620187999214977</v>
      </c>
      <c r="L14" s="22">
        <f t="shared" si="2"/>
        <v>-3.1538500916212797E-3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444836.11249999999</v>
      </c>
      <c r="F15" s="25">
        <f>VLOOKUP(C15,RA!B19:I48,8,0)</f>
        <v>42629.1734</v>
      </c>
      <c r="G15" s="16">
        <f t="shared" si="0"/>
        <v>402206.93909999996</v>
      </c>
      <c r="H15" s="27">
        <f>RA!J19</f>
        <v>9.5831188615560094</v>
      </c>
      <c r="I15" s="20">
        <f>VLOOKUP(B15,RMS!B:D,3,FALSE)</f>
        <v>444836.14339914499</v>
      </c>
      <c r="J15" s="21">
        <f>VLOOKUP(B15,RMS!B:E,4,FALSE)</f>
        <v>402206.93924615398</v>
      </c>
      <c r="K15" s="22">
        <f t="shared" si="1"/>
        <v>-3.0899145000148565E-2</v>
      </c>
      <c r="L15" s="22">
        <f t="shared" si="2"/>
        <v>-1.4615402324125171E-4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977887.81079999998</v>
      </c>
      <c r="F16" s="25">
        <f>VLOOKUP(C16,RA!B20:I49,8,0)</f>
        <v>69359.832599999994</v>
      </c>
      <c r="G16" s="16">
        <f t="shared" si="0"/>
        <v>908527.97820000001</v>
      </c>
      <c r="H16" s="27">
        <f>RA!J20</f>
        <v>7.0928210612685101</v>
      </c>
      <c r="I16" s="20">
        <f>VLOOKUP(B16,RMS!B:D,3,FALSE)</f>
        <v>977887.82310000004</v>
      </c>
      <c r="J16" s="21">
        <f>VLOOKUP(B16,RMS!B:E,4,FALSE)</f>
        <v>908527.97820000001</v>
      </c>
      <c r="K16" s="22">
        <f t="shared" si="1"/>
        <v>-1.2300000060349703E-2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323248.55709999998</v>
      </c>
      <c r="F17" s="25">
        <f>VLOOKUP(C17,RA!B21:I50,8,0)</f>
        <v>28407.9951</v>
      </c>
      <c r="G17" s="16">
        <f t="shared" si="0"/>
        <v>294840.56199999998</v>
      </c>
      <c r="H17" s="27">
        <f>RA!J21</f>
        <v>8.7882821055289995</v>
      </c>
      <c r="I17" s="20">
        <f>VLOOKUP(B17,RMS!B:D,3,FALSE)</f>
        <v>323248.18695283303</v>
      </c>
      <c r="J17" s="21">
        <f>VLOOKUP(B17,RMS!B:E,4,FALSE)</f>
        <v>294840.56186462397</v>
      </c>
      <c r="K17" s="22">
        <f t="shared" si="1"/>
        <v>0.37014716694829985</v>
      </c>
      <c r="L17" s="22">
        <f t="shared" si="2"/>
        <v>1.3537600170820951E-4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1060109.0673</v>
      </c>
      <c r="F18" s="25">
        <f>VLOOKUP(C18,RA!B22:I51,8,0)</f>
        <v>67363.489400000006</v>
      </c>
      <c r="G18" s="16">
        <f t="shared" si="0"/>
        <v>992745.57790000003</v>
      </c>
      <c r="H18" s="27">
        <f>RA!J22</f>
        <v>6.3543923430037799</v>
      </c>
      <c r="I18" s="20">
        <f>VLOOKUP(B18,RMS!B:D,3,FALSE)</f>
        <v>1060110.2719000001</v>
      </c>
      <c r="J18" s="21">
        <f>VLOOKUP(B18,RMS!B:E,4,FALSE)</f>
        <v>992745.57869999995</v>
      </c>
      <c r="K18" s="22">
        <f t="shared" si="1"/>
        <v>-1.2046000000555068</v>
      </c>
      <c r="L18" s="22">
        <f t="shared" si="2"/>
        <v>-7.9999992158263922E-4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3192270.9043000001</v>
      </c>
      <c r="F19" s="25">
        <f>VLOOKUP(C19,RA!B23:I52,8,0)</f>
        <v>47226.857300000003</v>
      </c>
      <c r="G19" s="16">
        <f t="shared" si="0"/>
        <v>3145044.0470000003</v>
      </c>
      <c r="H19" s="27">
        <f>RA!J23</f>
        <v>1.47941257856234</v>
      </c>
      <c r="I19" s="20">
        <f>VLOOKUP(B19,RMS!B:D,3,FALSE)</f>
        <v>3192271.2321435902</v>
      </c>
      <c r="J19" s="21">
        <f>VLOOKUP(B19,RMS!B:E,4,FALSE)</f>
        <v>3145044.0680974401</v>
      </c>
      <c r="K19" s="22">
        <f t="shared" si="1"/>
        <v>-0.32784359017387033</v>
      </c>
      <c r="L19" s="22">
        <f t="shared" si="2"/>
        <v>-2.1097439806908369E-2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186623.0269</v>
      </c>
      <c r="F20" s="25">
        <f>VLOOKUP(C20,RA!B24:I53,8,0)</f>
        <v>31274.1996</v>
      </c>
      <c r="G20" s="16">
        <f t="shared" si="0"/>
        <v>155348.8273</v>
      </c>
      <c r="H20" s="27">
        <f>RA!J24</f>
        <v>16.757953249122899</v>
      </c>
      <c r="I20" s="20">
        <f>VLOOKUP(B20,RMS!B:D,3,FALSE)</f>
        <v>186623.05295656199</v>
      </c>
      <c r="J20" s="21">
        <f>VLOOKUP(B20,RMS!B:E,4,FALSE)</f>
        <v>155348.81534910601</v>
      </c>
      <c r="K20" s="22">
        <f t="shared" si="1"/>
        <v>-2.6056561997393146E-2</v>
      </c>
      <c r="L20" s="22">
        <f t="shared" si="2"/>
        <v>1.1950893996981904E-2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186759.4216</v>
      </c>
      <c r="F21" s="25">
        <f>VLOOKUP(C21,RA!B25:I54,8,0)</f>
        <v>15647.2785</v>
      </c>
      <c r="G21" s="16">
        <f t="shared" si="0"/>
        <v>171112.14309999999</v>
      </c>
      <c r="H21" s="27">
        <f>RA!J25</f>
        <v>8.3783074320680004</v>
      </c>
      <c r="I21" s="20">
        <f>VLOOKUP(B21,RMS!B:D,3,FALSE)</f>
        <v>186759.40660140701</v>
      </c>
      <c r="J21" s="21">
        <f>VLOOKUP(B21,RMS!B:E,4,FALSE)</f>
        <v>171112.143203243</v>
      </c>
      <c r="K21" s="22">
        <f t="shared" si="1"/>
        <v>1.4998592989286408E-2</v>
      </c>
      <c r="L21" s="22">
        <f t="shared" si="2"/>
        <v>-1.0324301547370851E-4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562245.39870000002</v>
      </c>
      <c r="F22" s="25">
        <f>VLOOKUP(C22,RA!B26:I55,8,0)</f>
        <v>117941.5478</v>
      </c>
      <c r="G22" s="16">
        <f t="shared" si="0"/>
        <v>444303.85090000002</v>
      </c>
      <c r="H22" s="27">
        <f>RA!J26</f>
        <v>20.976880926495699</v>
      </c>
      <c r="I22" s="20">
        <f>VLOOKUP(B22,RMS!B:D,3,FALSE)</f>
        <v>562245.35724717495</v>
      </c>
      <c r="J22" s="21">
        <f>VLOOKUP(B22,RMS!B:E,4,FALSE)</f>
        <v>444303.82440240402</v>
      </c>
      <c r="K22" s="22">
        <f t="shared" si="1"/>
        <v>4.145282506942749E-2</v>
      </c>
      <c r="L22" s="22">
        <f t="shared" si="2"/>
        <v>2.6497596001718193E-2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203591.01370000001</v>
      </c>
      <c r="F23" s="25">
        <f>VLOOKUP(C23,RA!B27:I56,8,0)</f>
        <v>57918.827100000002</v>
      </c>
      <c r="G23" s="16">
        <f t="shared" si="0"/>
        <v>145672.18660000002</v>
      </c>
      <c r="H23" s="27">
        <f>RA!J27</f>
        <v>28.448616688625499</v>
      </c>
      <c r="I23" s="20">
        <f>VLOOKUP(B23,RMS!B:D,3,FALSE)</f>
        <v>203590.81345153201</v>
      </c>
      <c r="J23" s="21">
        <f>VLOOKUP(B23,RMS!B:E,4,FALSE)</f>
        <v>145672.19359231999</v>
      </c>
      <c r="K23" s="22">
        <f t="shared" si="1"/>
        <v>0.20024846799788065</v>
      </c>
      <c r="L23" s="22">
        <f t="shared" si="2"/>
        <v>-6.9923199771437794E-3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721748.3469</v>
      </c>
      <c r="F24" s="25">
        <f>VLOOKUP(C24,RA!B28:I57,8,0)</f>
        <v>37584.1348</v>
      </c>
      <c r="G24" s="16">
        <f t="shared" si="0"/>
        <v>684164.2121</v>
      </c>
      <c r="H24" s="27">
        <f>RA!J28</f>
        <v>5.2073738667263401</v>
      </c>
      <c r="I24" s="20">
        <f>VLOOKUP(B24,RMS!B:D,3,FALSE)</f>
        <v>721748.34705486696</v>
      </c>
      <c r="J24" s="21">
        <f>VLOOKUP(B24,RMS!B:E,4,FALSE)</f>
        <v>684164.20042212401</v>
      </c>
      <c r="K24" s="22">
        <f t="shared" si="1"/>
        <v>-1.548669533804059E-4</v>
      </c>
      <c r="L24" s="22">
        <f t="shared" si="2"/>
        <v>1.1677875998429954E-2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809306.69929999998</v>
      </c>
      <c r="F25" s="25">
        <f>VLOOKUP(C25,RA!B29:I58,8,0)</f>
        <v>124454.90979999999</v>
      </c>
      <c r="G25" s="16">
        <f t="shared" si="0"/>
        <v>684851.78949999996</v>
      </c>
      <c r="H25" s="27">
        <f>RA!J29</f>
        <v>15.377966092168201</v>
      </c>
      <c r="I25" s="20">
        <f>VLOOKUP(B25,RMS!B:D,3,FALSE)</f>
        <v>809307.25186017703</v>
      </c>
      <c r="J25" s="21">
        <f>VLOOKUP(B25,RMS!B:E,4,FALSE)</f>
        <v>684851.807592761</v>
      </c>
      <c r="K25" s="22">
        <f t="shared" si="1"/>
        <v>-0.55256017704959959</v>
      </c>
      <c r="L25" s="22">
        <f t="shared" si="2"/>
        <v>-1.8092761049047112E-2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VLOOKUP(C26,RA!B30:D55,3,0)</f>
        <v>1177241.6851999999</v>
      </c>
      <c r="F26" s="25">
        <f>VLOOKUP(C26,RA!B30:I59,8,0)</f>
        <v>111119.22349999999</v>
      </c>
      <c r="G26" s="16">
        <f t="shared" si="0"/>
        <v>1066122.4616999999</v>
      </c>
      <c r="H26" s="27">
        <f>RA!J30</f>
        <v>9.4389474053598494</v>
      </c>
      <c r="I26" s="20">
        <f>VLOOKUP(B26,RMS!B:D,3,FALSE)</f>
        <v>1177241.6653327399</v>
      </c>
      <c r="J26" s="21">
        <f>VLOOKUP(B26,RMS!B:E,4,FALSE)</f>
        <v>1066122.42734898</v>
      </c>
      <c r="K26" s="22">
        <f t="shared" si="1"/>
        <v>1.9867260009050369E-2</v>
      </c>
      <c r="L26" s="22">
        <f t="shared" si="2"/>
        <v>3.4351019887253642E-2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1007818.6444</v>
      </c>
      <c r="F27" s="25">
        <f>VLOOKUP(C27,RA!B31:I60,8,0)</f>
        <v>5330.2781999999997</v>
      </c>
      <c r="G27" s="16">
        <f t="shared" si="0"/>
        <v>1002488.3662</v>
      </c>
      <c r="H27" s="27">
        <f>RA!J31</f>
        <v>0.52889259685936396</v>
      </c>
      <c r="I27" s="20">
        <f>VLOOKUP(B27,RMS!B:D,3,FALSE)</f>
        <v>1007818.98335221</v>
      </c>
      <c r="J27" s="21">
        <f>VLOOKUP(B27,RMS!B:E,4,FALSE)</f>
        <v>1002477.44860619</v>
      </c>
      <c r="K27" s="22">
        <f t="shared" si="1"/>
        <v>-0.33895221003331244</v>
      </c>
      <c r="L27" s="22">
        <f t="shared" si="2"/>
        <v>10.917593810008839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95223.662899999996</v>
      </c>
      <c r="F28" s="25">
        <f>VLOOKUP(C28,RA!B32:I61,8,0)</f>
        <v>27106.882399999999</v>
      </c>
      <c r="G28" s="16">
        <f t="shared" si="0"/>
        <v>68116.780499999993</v>
      </c>
      <c r="H28" s="27">
        <f>RA!J32</f>
        <v>28.4665403267112</v>
      </c>
      <c r="I28" s="20">
        <f>VLOOKUP(B28,RMS!B:D,3,FALSE)</f>
        <v>95223.606382807702</v>
      </c>
      <c r="J28" s="21">
        <f>VLOOKUP(B28,RMS!B:E,4,FALSE)</f>
        <v>68116.777778084797</v>
      </c>
      <c r="K28" s="22">
        <f t="shared" si="1"/>
        <v>5.6517192293540575E-2</v>
      </c>
      <c r="L28" s="22">
        <f t="shared" si="2"/>
        <v>2.7219151961617172E-3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105383.4338</v>
      </c>
      <c r="F30" s="25">
        <f>VLOOKUP(C30,RA!B34:I64,8,0)</f>
        <v>17028.895799999998</v>
      </c>
      <c r="G30" s="16">
        <f t="shared" si="0"/>
        <v>88354.538</v>
      </c>
      <c r="H30" s="27" t="e">
        <f>RA!#REF!</f>
        <v>#REF!</v>
      </c>
      <c r="I30" s="20">
        <f>VLOOKUP(B30,RMS!B:D,3,FALSE)</f>
        <v>105383.4328</v>
      </c>
      <c r="J30" s="21">
        <f>VLOOKUP(B30,RMS!B:E,4,FALSE)</f>
        <v>88354.539199999999</v>
      </c>
      <c r="K30" s="22">
        <f t="shared" si="1"/>
        <v>1.0000000038417056E-3</v>
      </c>
      <c r="L30" s="22">
        <f t="shared" si="2"/>
        <v>-1.1999999987892807E-3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VLOOKUP(C31,RA!B34:D61,3,0)</f>
        <v>104996.62</v>
      </c>
      <c r="F31" s="25">
        <f>VLOOKUP(C31,RA!B34:I65,8,0)</f>
        <v>-4409.55</v>
      </c>
      <c r="G31" s="16">
        <f t="shared" si="0"/>
        <v>109406.17</v>
      </c>
      <c r="H31" s="27">
        <f>RA!J34</f>
        <v>16.158987410030701</v>
      </c>
      <c r="I31" s="20">
        <f>VLOOKUP(B31,RMS!B:D,3,FALSE)</f>
        <v>104996.62</v>
      </c>
      <c r="J31" s="21">
        <f>VLOOKUP(B31,RMS!B:E,4,FALSE)</f>
        <v>109406.17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116225.76</v>
      </c>
      <c r="F32" s="25">
        <f>VLOOKUP(C32,RA!B34:I65,8,0)</f>
        <v>-9466.7099999999991</v>
      </c>
      <c r="G32" s="16">
        <f t="shared" si="0"/>
        <v>125692.47</v>
      </c>
      <c r="H32" s="27">
        <f>RA!J34</f>
        <v>16.158987410030701</v>
      </c>
      <c r="I32" s="20">
        <f>VLOOKUP(B32,RMS!B:D,3,FALSE)</f>
        <v>116225.76</v>
      </c>
      <c r="J32" s="21">
        <f>VLOOKUP(B32,RMS!B:E,4,FALSE)</f>
        <v>125692.47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40838.480000000003</v>
      </c>
      <c r="F33" s="25">
        <f>VLOOKUP(C33,RA!B34:I66,8,0)</f>
        <v>-3934.18</v>
      </c>
      <c r="G33" s="16">
        <f t="shared" si="0"/>
        <v>44772.66</v>
      </c>
      <c r="H33" s="27" t="e">
        <f>RA!#REF!</f>
        <v>#REF!</v>
      </c>
      <c r="I33" s="20">
        <f>VLOOKUP(B33,RMS!B:D,3,FALSE)</f>
        <v>40838.480000000003</v>
      </c>
      <c r="J33" s="21">
        <f>VLOOKUP(B33,RMS!B:E,4,FALSE)</f>
        <v>44772.66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105491.95</v>
      </c>
      <c r="F34" s="25">
        <f>VLOOKUP(C34,RA!B34:I67,8,0)</f>
        <v>-23520.28</v>
      </c>
      <c r="G34" s="16">
        <f t="shared" si="0"/>
        <v>129012.23</v>
      </c>
      <c r="H34" s="27">
        <f>RA!J34</f>
        <v>16.158987410030701</v>
      </c>
      <c r="I34" s="20">
        <f>VLOOKUP(B34,RMS!B:D,3,FALSE)</f>
        <v>105491.95</v>
      </c>
      <c r="J34" s="21">
        <f>VLOOKUP(B34,RMS!B:E,4,FALSE)</f>
        <v>129012.23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VLOOKUP(C35,RA!B35:D64,3,0)</f>
        <v>0.56000000000000005</v>
      </c>
      <c r="F35" s="25">
        <f>VLOOKUP(C35,RA!B35:I68,8,0)</f>
        <v>0.42</v>
      </c>
      <c r="G35" s="16">
        <f t="shared" si="0"/>
        <v>0.14000000000000007</v>
      </c>
      <c r="H35" s="27">
        <f>RA!J35</f>
        <v>-4.19970661912736</v>
      </c>
      <c r="I35" s="20">
        <f>VLOOKUP(B35,RMS!B:D,3,FALSE)</f>
        <v>0.56000000000000005</v>
      </c>
      <c r="J35" s="21">
        <f>VLOOKUP(B35,RMS!B:E,4,FALSE)</f>
        <v>0.14000000000000001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39695.7258</v>
      </c>
      <c r="F36" s="25">
        <f>VLOOKUP(C36,RA!B8:I68,8,0)</f>
        <v>2217.0925000000002</v>
      </c>
      <c r="G36" s="16">
        <f t="shared" si="0"/>
        <v>37478.633300000001</v>
      </c>
      <c r="H36" s="27">
        <f>RA!J35</f>
        <v>-4.19970661912736</v>
      </c>
      <c r="I36" s="20">
        <f>VLOOKUP(B36,RMS!B:D,3,FALSE)</f>
        <v>39695.7264957265</v>
      </c>
      <c r="J36" s="21">
        <f>VLOOKUP(B36,RMS!B:E,4,FALSE)</f>
        <v>37478.632478632499</v>
      </c>
      <c r="K36" s="22">
        <f t="shared" si="1"/>
        <v>-6.9572649954352528E-4</v>
      </c>
      <c r="L36" s="22">
        <f t="shared" si="2"/>
        <v>8.2136750279460102E-4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240424.80489999999</v>
      </c>
      <c r="F37" s="25">
        <f>VLOOKUP(C37,RA!B8:I69,8,0)</f>
        <v>11532.900900000001</v>
      </c>
      <c r="G37" s="16">
        <f t="shared" si="0"/>
        <v>228891.90399999998</v>
      </c>
      <c r="H37" s="27">
        <f>RA!J36</f>
        <v>-8.1451048373441495</v>
      </c>
      <c r="I37" s="20">
        <f>VLOOKUP(B37,RMS!B:D,3,FALSE)</f>
        <v>240424.80061709401</v>
      </c>
      <c r="J37" s="21">
        <f>VLOOKUP(B37,RMS!B:E,4,FALSE)</f>
        <v>228891.90453247901</v>
      </c>
      <c r="K37" s="22">
        <f t="shared" si="1"/>
        <v>4.2829059821087867E-3</v>
      </c>
      <c r="L37" s="22">
        <f t="shared" si="2"/>
        <v>-5.3247902542352676E-4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83335.12</v>
      </c>
      <c r="F38" s="25">
        <f>VLOOKUP(C38,RA!B9:I70,8,0)</f>
        <v>-8625.59</v>
      </c>
      <c r="G38" s="16">
        <f t="shared" si="0"/>
        <v>91960.709999999992</v>
      </c>
      <c r="H38" s="27">
        <f>RA!J37</f>
        <v>-9.6335123148559898</v>
      </c>
      <c r="I38" s="20">
        <f>VLOOKUP(B38,RMS!B:D,3,FALSE)</f>
        <v>83335.12</v>
      </c>
      <c r="J38" s="21">
        <f>VLOOKUP(B38,RMS!B:E,4,FALSE)</f>
        <v>91960.71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38219.71</v>
      </c>
      <c r="F39" s="25">
        <f>VLOOKUP(C39,RA!B10:I71,8,0)</f>
        <v>5209.37</v>
      </c>
      <c r="G39" s="16">
        <f t="shared" si="0"/>
        <v>33010.339999999997</v>
      </c>
      <c r="H39" s="27">
        <f>RA!J38</f>
        <v>-22.2958055093303</v>
      </c>
      <c r="I39" s="20">
        <f>VLOOKUP(B39,RMS!B:D,3,FALSE)</f>
        <v>38219.71</v>
      </c>
      <c r="J39" s="21">
        <f>VLOOKUP(B39,RMS!B:E,4,FALSE)</f>
        <v>33010.339999999997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75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4431.6831000000002</v>
      </c>
      <c r="F41" s="25">
        <f>VLOOKUP(C41,RA!B8:I72,8,0)</f>
        <v>275.79070000000002</v>
      </c>
      <c r="G41" s="16">
        <f t="shared" si="0"/>
        <v>4155.8924000000006</v>
      </c>
      <c r="H41" s="27">
        <f>RA!J39</f>
        <v>75</v>
      </c>
      <c r="I41" s="20">
        <f>VLOOKUP(B41,RMS!B:D,3,FALSE)</f>
        <v>4431.6829286740804</v>
      </c>
      <c r="J41" s="21">
        <f>VLOOKUP(B41,RMS!B:E,4,FALSE)</f>
        <v>4155.8928220255602</v>
      </c>
      <c r="K41" s="22">
        <f t="shared" si="1"/>
        <v>1.7132591983681777E-4</v>
      </c>
      <c r="L41" s="22">
        <f t="shared" si="2"/>
        <v>-4.2202555960102472E-4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15763446.0076</v>
      </c>
      <c r="E7" s="51">
        <v>15329706.636</v>
      </c>
      <c r="F7" s="52">
        <v>102.829404253447</v>
      </c>
      <c r="G7" s="51">
        <v>29534847.194800001</v>
      </c>
      <c r="H7" s="52">
        <v>-46.627636487737199</v>
      </c>
      <c r="I7" s="51">
        <v>1188698.0904999999</v>
      </c>
      <c r="J7" s="52">
        <v>7.5408517270075102</v>
      </c>
      <c r="K7" s="51">
        <v>946846.75379999995</v>
      </c>
      <c r="L7" s="52">
        <v>3.20586305239698</v>
      </c>
      <c r="M7" s="52">
        <v>0.25542817328081202</v>
      </c>
      <c r="N7" s="51">
        <v>304306784.06309998</v>
      </c>
      <c r="O7" s="51">
        <v>2637092046.1887999</v>
      </c>
      <c r="P7" s="51">
        <v>835393</v>
      </c>
      <c r="Q7" s="51">
        <v>990483</v>
      </c>
      <c r="R7" s="52">
        <v>-15.658017351130701</v>
      </c>
      <c r="S7" s="51">
        <v>18.869497359446399</v>
      </c>
      <c r="T7" s="51">
        <v>21.891457885799198</v>
      </c>
      <c r="U7" s="53">
        <v>-16.015055773808999</v>
      </c>
    </row>
    <row r="8" spans="1:23" ht="12" thickBot="1">
      <c r="A8" s="79">
        <v>42478</v>
      </c>
      <c r="B8" s="67" t="s">
        <v>6</v>
      </c>
      <c r="C8" s="68"/>
      <c r="D8" s="54">
        <v>511397.10369999998</v>
      </c>
      <c r="E8" s="54">
        <v>636073.50580000004</v>
      </c>
      <c r="F8" s="55">
        <v>80.399057504652305</v>
      </c>
      <c r="G8" s="54">
        <v>886442.31790000002</v>
      </c>
      <c r="H8" s="55">
        <v>-42.309037669646699</v>
      </c>
      <c r="I8" s="54">
        <v>125289.32339999999</v>
      </c>
      <c r="J8" s="55">
        <v>24.499419823366502</v>
      </c>
      <c r="K8" s="54">
        <v>97657.833499999993</v>
      </c>
      <c r="L8" s="55">
        <v>11.016828904485701</v>
      </c>
      <c r="M8" s="55">
        <v>0.28294186866228199</v>
      </c>
      <c r="N8" s="54">
        <v>11363891.049799999</v>
      </c>
      <c r="O8" s="54">
        <v>100749886.8466</v>
      </c>
      <c r="P8" s="54">
        <v>21707</v>
      </c>
      <c r="Q8" s="54">
        <v>26164</v>
      </c>
      <c r="R8" s="55">
        <v>-17.034857055496101</v>
      </c>
      <c r="S8" s="54">
        <v>23.559087100935201</v>
      </c>
      <c r="T8" s="54">
        <v>22.782184604800499</v>
      </c>
      <c r="U8" s="56">
        <v>3.2976765729766</v>
      </c>
    </row>
    <row r="9" spans="1:23" ht="12" thickBot="1">
      <c r="A9" s="80"/>
      <c r="B9" s="67" t="s">
        <v>7</v>
      </c>
      <c r="C9" s="68"/>
      <c r="D9" s="54">
        <v>55249.3056</v>
      </c>
      <c r="E9" s="54">
        <v>80775.908800000005</v>
      </c>
      <c r="F9" s="55">
        <v>68.398246978311903</v>
      </c>
      <c r="G9" s="54">
        <v>144264.00030000001</v>
      </c>
      <c r="H9" s="55">
        <v>-61.702638575730703</v>
      </c>
      <c r="I9" s="54">
        <v>10260.8662</v>
      </c>
      <c r="J9" s="55">
        <v>18.571936947565899</v>
      </c>
      <c r="K9" s="54">
        <v>29765.9666</v>
      </c>
      <c r="L9" s="55">
        <v>20.632982960475999</v>
      </c>
      <c r="M9" s="55">
        <v>-0.65528194202838397</v>
      </c>
      <c r="N9" s="54">
        <v>1847901.0699</v>
      </c>
      <c r="O9" s="54">
        <v>13805492.0239</v>
      </c>
      <c r="P9" s="54">
        <v>3431</v>
      </c>
      <c r="Q9" s="54">
        <v>6100</v>
      </c>
      <c r="R9" s="55">
        <v>-43.754098360655703</v>
      </c>
      <c r="S9" s="54">
        <v>16.102974526377199</v>
      </c>
      <c r="T9" s="54">
        <v>17.277414672131101</v>
      </c>
      <c r="U9" s="56">
        <v>-7.2933118277634401</v>
      </c>
    </row>
    <row r="10" spans="1:23" ht="12" thickBot="1">
      <c r="A10" s="80"/>
      <c r="B10" s="67" t="s">
        <v>8</v>
      </c>
      <c r="C10" s="68"/>
      <c r="D10" s="54">
        <v>98283.672399999996</v>
      </c>
      <c r="E10" s="54">
        <v>119248.24890000001</v>
      </c>
      <c r="F10" s="55">
        <v>82.419384189380807</v>
      </c>
      <c r="G10" s="54">
        <v>249737.29370000001</v>
      </c>
      <c r="H10" s="55">
        <v>-60.645175999198401</v>
      </c>
      <c r="I10" s="54">
        <v>23072.513599999998</v>
      </c>
      <c r="J10" s="55">
        <v>23.4754288648254</v>
      </c>
      <c r="K10" s="54">
        <v>7486.3693000000003</v>
      </c>
      <c r="L10" s="55">
        <v>2.9976977763653898</v>
      </c>
      <c r="M10" s="55">
        <v>2.0819363399558699</v>
      </c>
      <c r="N10" s="54">
        <v>2706207.9010000001</v>
      </c>
      <c r="O10" s="54">
        <v>23902313.495299999</v>
      </c>
      <c r="P10" s="54">
        <v>87072</v>
      </c>
      <c r="Q10" s="54">
        <v>108987</v>
      </c>
      <c r="R10" s="55">
        <v>-20.107902777395498</v>
      </c>
      <c r="S10" s="54">
        <v>1.1287632350238901</v>
      </c>
      <c r="T10" s="54">
        <v>1.5097427986824099</v>
      </c>
      <c r="U10" s="56">
        <v>-33.751946540893599</v>
      </c>
    </row>
    <row r="11" spans="1:23" ht="12" thickBot="1">
      <c r="A11" s="80"/>
      <c r="B11" s="67" t="s">
        <v>9</v>
      </c>
      <c r="C11" s="68"/>
      <c r="D11" s="54">
        <v>40753.4588</v>
      </c>
      <c r="E11" s="54">
        <v>84484.859299999996</v>
      </c>
      <c r="F11" s="55">
        <v>48.2375885308482</v>
      </c>
      <c r="G11" s="54">
        <v>71519.72</v>
      </c>
      <c r="H11" s="55">
        <v>-43.0178714346197</v>
      </c>
      <c r="I11" s="54">
        <v>9510.3086999999996</v>
      </c>
      <c r="J11" s="55">
        <v>23.3362001165899</v>
      </c>
      <c r="K11" s="54">
        <v>9482.6885999999995</v>
      </c>
      <c r="L11" s="55">
        <v>13.258844693463599</v>
      </c>
      <c r="M11" s="55">
        <v>2.9126865981870002E-3</v>
      </c>
      <c r="N11" s="54">
        <v>962243.01839999994</v>
      </c>
      <c r="O11" s="54">
        <v>8003893.1891999999</v>
      </c>
      <c r="P11" s="54">
        <v>1993</v>
      </c>
      <c r="Q11" s="54">
        <v>2491</v>
      </c>
      <c r="R11" s="55">
        <v>-19.991971095945399</v>
      </c>
      <c r="S11" s="54">
        <v>20.448298444555999</v>
      </c>
      <c r="T11" s="54">
        <v>19.535064632677599</v>
      </c>
      <c r="U11" s="56">
        <v>4.4660626132510401</v>
      </c>
    </row>
    <row r="12" spans="1:23" ht="12" thickBot="1">
      <c r="A12" s="80"/>
      <c r="B12" s="67" t="s">
        <v>10</v>
      </c>
      <c r="C12" s="68"/>
      <c r="D12" s="54">
        <v>138062.5863</v>
      </c>
      <c r="E12" s="54">
        <v>137426.0846</v>
      </c>
      <c r="F12" s="55">
        <v>100.463159306221</v>
      </c>
      <c r="G12" s="54">
        <v>332643.23320000002</v>
      </c>
      <c r="H12" s="55">
        <v>-58.495296906583803</v>
      </c>
      <c r="I12" s="54">
        <v>18304.7461</v>
      </c>
      <c r="J12" s="55">
        <v>13.2582958139181</v>
      </c>
      <c r="K12" s="54">
        <v>20797.646799999999</v>
      </c>
      <c r="L12" s="55">
        <v>6.2522380509377502</v>
      </c>
      <c r="M12" s="55">
        <v>-0.11986455602275101</v>
      </c>
      <c r="N12" s="54">
        <v>2324599.8561</v>
      </c>
      <c r="O12" s="54">
        <v>25998639.5627</v>
      </c>
      <c r="P12" s="54">
        <v>1533</v>
      </c>
      <c r="Q12" s="54">
        <v>1846</v>
      </c>
      <c r="R12" s="55">
        <v>-16.955579631635999</v>
      </c>
      <c r="S12" s="54">
        <v>90.060395499021496</v>
      </c>
      <c r="T12" s="54">
        <v>86.171258450704201</v>
      </c>
      <c r="U12" s="56">
        <v>4.31836549991562</v>
      </c>
    </row>
    <row r="13" spans="1:23" ht="12" thickBot="1">
      <c r="A13" s="80"/>
      <c r="B13" s="67" t="s">
        <v>11</v>
      </c>
      <c r="C13" s="68"/>
      <c r="D13" s="54">
        <v>192175.4442</v>
      </c>
      <c r="E13" s="54">
        <v>258703.0729</v>
      </c>
      <c r="F13" s="55">
        <v>74.284175307915305</v>
      </c>
      <c r="G13" s="54">
        <v>352171.53769999999</v>
      </c>
      <c r="H13" s="55">
        <v>-45.4312959374627</v>
      </c>
      <c r="I13" s="54">
        <v>56779.286</v>
      </c>
      <c r="J13" s="55">
        <v>29.5455469018762</v>
      </c>
      <c r="K13" s="54">
        <v>71002.552200000006</v>
      </c>
      <c r="L13" s="55">
        <v>20.161354510279601</v>
      </c>
      <c r="M13" s="55">
        <v>-0.20032049214140801</v>
      </c>
      <c r="N13" s="54">
        <v>3936774.4520999999</v>
      </c>
      <c r="O13" s="54">
        <v>43444290.160999998</v>
      </c>
      <c r="P13" s="54">
        <v>9726</v>
      </c>
      <c r="Q13" s="54">
        <v>13344</v>
      </c>
      <c r="R13" s="55">
        <v>-27.113309352518002</v>
      </c>
      <c r="S13" s="54">
        <v>19.758939358420701</v>
      </c>
      <c r="T13" s="54">
        <v>21.8848800509592</v>
      </c>
      <c r="U13" s="56">
        <v>-10.759386695685601</v>
      </c>
    </row>
    <row r="14" spans="1:23" ht="12" thickBot="1">
      <c r="A14" s="80"/>
      <c r="B14" s="67" t="s">
        <v>12</v>
      </c>
      <c r="C14" s="68"/>
      <c r="D14" s="54">
        <v>94737.443899999998</v>
      </c>
      <c r="E14" s="54">
        <v>122450.5367</v>
      </c>
      <c r="F14" s="55">
        <v>77.3679286780946</v>
      </c>
      <c r="G14" s="54">
        <v>184809.37669999999</v>
      </c>
      <c r="H14" s="55">
        <v>-48.737750436880297</v>
      </c>
      <c r="I14" s="54">
        <v>18581.7199</v>
      </c>
      <c r="J14" s="55">
        <v>19.613913079197999</v>
      </c>
      <c r="K14" s="54">
        <v>26306.5533</v>
      </c>
      <c r="L14" s="55">
        <v>14.2344256388588</v>
      </c>
      <c r="M14" s="55">
        <v>-0.29364673174421502</v>
      </c>
      <c r="N14" s="54">
        <v>2384282.3983999998</v>
      </c>
      <c r="O14" s="54">
        <v>18918426.381900001</v>
      </c>
      <c r="P14" s="54">
        <v>1556</v>
      </c>
      <c r="Q14" s="54">
        <v>4158</v>
      </c>
      <c r="R14" s="55">
        <v>-62.578162578162598</v>
      </c>
      <c r="S14" s="54">
        <v>60.885246722364997</v>
      </c>
      <c r="T14" s="54">
        <v>40.179815608465603</v>
      </c>
      <c r="U14" s="56">
        <v>34.007304279007997</v>
      </c>
    </row>
    <row r="15" spans="1:23" ht="12" thickBot="1">
      <c r="A15" s="80"/>
      <c r="B15" s="67" t="s">
        <v>13</v>
      </c>
      <c r="C15" s="68"/>
      <c r="D15" s="54">
        <v>112207.5775</v>
      </c>
      <c r="E15" s="54">
        <v>103424.9685</v>
      </c>
      <c r="F15" s="55">
        <v>108.491768600345</v>
      </c>
      <c r="G15" s="54">
        <v>186010.67230000001</v>
      </c>
      <c r="H15" s="55">
        <v>-39.6768066517009</v>
      </c>
      <c r="I15" s="54">
        <v>9429.5146999999997</v>
      </c>
      <c r="J15" s="55">
        <v>8.4036345049869698</v>
      </c>
      <c r="K15" s="54">
        <v>30896.000100000001</v>
      </c>
      <c r="L15" s="55">
        <v>16.609799705562398</v>
      </c>
      <c r="M15" s="55">
        <v>-0.69479820463879405</v>
      </c>
      <c r="N15" s="54">
        <v>1999347.7008</v>
      </c>
      <c r="O15" s="54">
        <v>15323212.5712</v>
      </c>
      <c r="P15" s="54">
        <v>4230</v>
      </c>
      <c r="Q15" s="54">
        <v>5071</v>
      </c>
      <c r="R15" s="55">
        <v>-16.5845000985999</v>
      </c>
      <c r="S15" s="54">
        <v>26.5266140661939</v>
      </c>
      <c r="T15" s="54">
        <v>26.465739854072201</v>
      </c>
      <c r="U15" s="56">
        <v>0.229483536684258</v>
      </c>
    </row>
    <row r="16" spans="1:23" ht="12" thickBot="1">
      <c r="A16" s="80"/>
      <c r="B16" s="67" t="s">
        <v>14</v>
      </c>
      <c r="C16" s="68"/>
      <c r="D16" s="54">
        <v>780826.55240000004</v>
      </c>
      <c r="E16" s="54">
        <v>852244.79949999996</v>
      </c>
      <c r="F16" s="55">
        <v>91.619984405666102</v>
      </c>
      <c r="G16" s="54">
        <v>1651325.0142999999</v>
      </c>
      <c r="H16" s="55">
        <v>-52.715150219474303</v>
      </c>
      <c r="I16" s="54">
        <v>-51435.770600000003</v>
      </c>
      <c r="J16" s="55">
        <v>-6.5873490651545596</v>
      </c>
      <c r="K16" s="54">
        <v>-44557.501900000003</v>
      </c>
      <c r="L16" s="55">
        <v>-2.69828783032685</v>
      </c>
      <c r="M16" s="55">
        <v>0.15436836462324199</v>
      </c>
      <c r="N16" s="54">
        <v>16526572.581</v>
      </c>
      <c r="O16" s="54">
        <v>128106324.61310001</v>
      </c>
      <c r="P16" s="54">
        <v>34506</v>
      </c>
      <c r="Q16" s="54">
        <v>46449</v>
      </c>
      <c r="R16" s="55">
        <v>-25.712071304010902</v>
      </c>
      <c r="S16" s="54">
        <v>22.628718263490398</v>
      </c>
      <c r="T16" s="54">
        <v>28.7379074490301</v>
      </c>
      <c r="U16" s="56">
        <v>-26.997504296990599</v>
      </c>
    </row>
    <row r="17" spans="1:21" ht="12" thickBot="1">
      <c r="A17" s="80"/>
      <c r="B17" s="67" t="s">
        <v>15</v>
      </c>
      <c r="C17" s="68"/>
      <c r="D17" s="54">
        <v>422622.31670000002</v>
      </c>
      <c r="E17" s="54">
        <v>546010.96420000005</v>
      </c>
      <c r="F17" s="55">
        <v>77.401800405091606</v>
      </c>
      <c r="G17" s="54">
        <v>2116412.6697</v>
      </c>
      <c r="H17" s="55">
        <v>-80.031195109037697</v>
      </c>
      <c r="I17" s="54">
        <v>46434.768700000001</v>
      </c>
      <c r="J17" s="55">
        <v>10.987296899648101</v>
      </c>
      <c r="K17" s="54">
        <v>6917.1827000000003</v>
      </c>
      <c r="L17" s="55">
        <v>0.32683525283282799</v>
      </c>
      <c r="M17" s="55">
        <v>5.7129596996187502</v>
      </c>
      <c r="N17" s="54">
        <v>18468442.168299999</v>
      </c>
      <c r="O17" s="54">
        <v>168042648.67660001</v>
      </c>
      <c r="P17" s="54">
        <v>8763</v>
      </c>
      <c r="Q17" s="54">
        <v>10614</v>
      </c>
      <c r="R17" s="55">
        <v>-17.439231204070101</v>
      </c>
      <c r="S17" s="54">
        <v>48.228040248773297</v>
      </c>
      <c r="T17" s="54">
        <v>149.60240064066301</v>
      </c>
      <c r="U17" s="56">
        <v>-210.19796754952901</v>
      </c>
    </row>
    <row r="18" spans="1:21" ht="12" customHeight="1" thickBot="1">
      <c r="A18" s="80"/>
      <c r="B18" s="67" t="s">
        <v>16</v>
      </c>
      <c r="C18" s="68"/>
      <c r="D18" s="54">
        <v>1489176.3469</v>
      </c>
      <c r="E18" s="54">
        <v>1457114.2478</v>
      </c>
      <c r="F18" s="55">
        <v>102.20038333633801</v>
      </c>
      <c r="G18" s="54">
        <v>2859153.5808999999</v>
      </c>
      <c r="H18" s="55">
        <v>-47.915482510343502</v>
      </c>
      <c r="I18" s="54">
        <v>152798.02439999999</v>
      </c>
      <c r="J18" s="55">
        <v>10.2605728809807</v>
      </c>
      <c r="K18" s="54">
        <v>347404.20970000001</v>
      </c>
      <c r="L18" s="55">
        <v>12.1505963170626</v>
      </c>
      <c r="M18" s="55">
        <v>-0.56017221399836103</v>
      </c>
      <c r="N18" s="54">
        <v>30391104.405099999</v>
      </c>
      <c r="O18" s="54">
        <v>309670944.435</v>
      </c>
      <c r="P18" s="54">
        <v>63834</v>
      </c>
      <c r="Q18" s="54">
        <v>91582</v>
      </c>
      <c r="R18" s="55">
        <v>-30.298530278875798</v>
      </c>
      <c r="S18" s="54">
        <v>23.328889728044601</v>
      </c>
      <c r="T18" s="54">
        <v>26.891177121049999</v>
      </c>
      <c r="U18" s="56">
        <v>-15.2698539644731</v>
      </c>
    </row>
    <row r="19" spans="1:21" ht="12" customHeight="1" thickBot="1">
      <c r="A19" s="80"/>
      <c r="B19" s="67" t="s">
        <v>17</v>
      </c>
      <c r="C19" s="68"/>
      <c r="D19" s="54">
        <v>444836.11249999999</v>
      </c>
      <c r="E19" s="54">
        <v>486138.64380000002</v>
      </c>
      <c r="F19" s="55">
        <v>91.503960479843698</v>
      </c>
      <c r="G19" s="54">
        <v>609512.97880000004</v>
      </c>
      <c r="H19" s="55">
        <v>-27.017778460470801</v>
      </c>
      <c r="I19" s="54">
        <v>42629.1734</v>
      </c>
      <c r="J19" s="55">
        <v>9.5831188615560094</v>
      </c>
      <c r="K19" s="54">
        <v>39726.182800000002</v>
      </c>
      <c r="L19" s="55">
        <v>6.5176926795246102</v>
      </c>
      <c r="M19" s="55">
        <v>7.3074994761388998E-2</v>
      </c>
      <c r="N19" s="54">
        <v>9793017.1687000003</v>
      </c>
      <c r="O19" s="54">
        <v>87181598.499599993</v>
      </c>
      <c r="P19" s="54">
        <v>9316</v>
      </c>
      <c r="Q19" s="54">
        <v>12559</v>
      </c>
      <c r="R19" s="55">
        <v>-25.8221195955092</v>
      </c>
      <c r="S19" s="54">
        <v>47.749690049377399</v>
      </c>
      <c r="T19" s="54">
        <v>58.336647320646499</v>
      </c>
      <c r="U19" s="56">
        <v>-22.171782183970802</v>
      </c>
    </row>
    <row r="20" spans="1:21" ht="12" thickBot="1">
      <c r="A20" s="80"/>
      <c r="B20" s="67" t="s">
        <v>18</v>
      </c>
      <c r="C20" s="68"/>
      <c r="D20" s="54">
        <v>977887.81079999998</v>
      </c>
      <c r="E20" s="54">
        <v>1031008.548</v>
      </c>
      <c r="F20" s="55">
        <v>94.847691873840802</v>
      </c>
      <c r="G20" s="54">
        <v>1537972.7668999999</v>
      </c>
      <c r="H20" s="55">
        <v>-36.417091911772303</v>
      </c>
      <c r="I20" s="54">
        <v>69359.832599999994</v>
      </c>
      <c r="J20" s="55">
        <v>7.0928210612685101</v>
      </c>
      <c r="K20" s="54">
        <v>64333.86</v>
      </c>
      <c r="L20" s="55">
        <v>4.1830298549222</v>
      </c>
      <c r="M20" s="55">
        <v>7.8123286866356001E-2</v>
      </c>
      <c r="N20" s="54">
        <v>16921455.1679</v>
      </c>
      <c r="O20" s="54">
        <v>143802796.29429999</v>
      </c>
      <c r="P20" s="54">
        <v>37465</v>
      </c>
      <c r="Q20" s="54">
        <v>40793</v>
      </c>
      <c r="R20" s="55">
        <v>-8.1582624469884504</v>
      </c>
      <c r="S20" s="54">
        <v>26.101369566261798</v>
      </c>
      <c r="T20" s="54">
        <v>25.5605769445738</v>
      </c>
      <c r="U20" s="56">
        <v>2.0718936618063202</v>
      </c>
    </row>
    <row r="21" spans="1:21" ht="12" customHeight="1" thickBot="1">
      <c r="A21" s="80"/>
      <c r="B21" s="67" t="s">
        <v>19</v>
      </c>
      <c r="C21" s="68"/>
      <c r="D21" s="54">
        <v>323248.55709999998</v>
      </c>
      <c r="E21" s="54">
        <v>377738.20740000001</v>
      </c>
      <c r="F21" s="55">
        <v>85.574758064571697</v>
      </c>
      <c r="G21" s="54">
        <v>607607.30110000004</v>
      </c>
      <c r="H21" s="55">
        <v>-46.7997575877055</v>
      </c>
      <c r="I21" s="54">
        <v>28407.9951</v>
      </c>
      <c r="J21" s="55">
        <v>8.7882821055289995</v>
      </c>
      <c r="K21" s="54">
        <v>-15364.6263</v>
      </c>
      <c r="L21" s="55">
        <v>-2.5287099533175801</v>
      </c>
      <c r="M21" s="55">
        <v>-2.84892196824859</v>
      </c>
      <c r="N21" s="54">
        <v>6024036.4554000003</v>
      </c>
      <c r="O21" s="54">
        <v>53389916.412600003</v>
      </c>
      <c r="P21" s="54">
        <v>27812</v>
      </c>
      <c r="Q21" s="54">
        <v>36984</v>
      </c>
      <c r="R21" s="55">
        <v>-24.7999134760978</v>
      </c>
      <c r="S21" s="54">
        <v>11.6226289767007</v>
      </c>
      <c r="T21" s="54">
        <v>12.4838893900065</v>
      </c>
      <c r="U21" s="56">
        <v>-7.4102031049283896</v>
      </c>
    </row>
    <row r="22" spans="1:21" ht="12" customHeight="1" thickBot="1">
      <c r="A22" s="80"/>
      <c r="B22" s="67" t="s">
        <v>20</v>
      </c>
      <c r="C22" s="68"/>
      <c r="D22" s="54">
        <v>1060109.0673</v>
      </c>
      <c r="E22" s="54">
        <v>1194643.9510999999</v>
      </c>
      <c r="F22" s="55">
        <v>88.7384953754528</v>
      </c>
      <c r="G22" s="54">
        <v>1629733.5655</v>
      </c>
      <c r="H22" s="55">
        <v>-34.952001373625798</v>
      </c>
      <c r="I22" s="54">
        <v>67363.489400000006</v>
      </c>
      <c r="J22" s="55">
        <v>6.3543923430037799</v>
      </c>
      <c r="K22" s="54">
        <v>183130.56580000001</v>
      </c>
      <c r="L22" s="55">
        <v>11.236840774265801</v>
      </c>
      <c r="M22" s="55">
        <v>-0.63215594783031004</v>
      </c>
      <c r="N22" s="54">
        <v>21073336.823100001</v>
      </c>
      <c r="O22" s="54">
        <v>164969789.06079999</v>
      </c>
      <c r="P22" s="54">
        <v>65035</v>
      </c>
      <c r="Q22" s="54">
        <v>77745</v>
      </c>
      <c r="R22" s="55">
        <v>-16.348318219821198</v>
      </c>
      <c r="S22" s="54">
        <v>16.300593023756399</v>
      </c>
      <c r="T22" s="54">
        <v>16.58280328124</v>
      </c>
      <c r="U22" s="56">
        <v>-1.7312882854766101</v>
      </c>
    </row>
    <row r="23" spans="1:21" ht="12" thickBot="1">
      <c r="A23" s="80"/>
      <c r="B23" s="67" t="s">
        <v>21</v>
      </c>
      <c r="C23" s="68"/>
      <c r="D23" s="54">
        <v>3192270.9043000001</v>
      </c>
      <c r="E23" s="54">
        <v>2457011.3199999998</v>
      </c>
      <c r="F23" s="55">
        <v>129.92495713450799</v>
      </c>
      <c r="G23" s="54">
        <v>5586082.6705</v>
      </c>
      <c r="H23" s="55">
        <v>-42.8531389061189</v>
      </c>
      <c r="I23" s="54">
        <v>47226.857300000003</v>
      </c>
      <c r="J23" s="55">
        <v>1.47941257856234</v>
      </c>
      <c r="K23" s="54">
        <v>-274527.57319999998</v>
      </c>
      <c r="L23" s="55">
        <v>-4.9144917716627301</v>
      </c>
      <c r="M23" s="55">
        <v>-1.17202955881446</v>
      </c>
      <c r="N23" s="54">
        <v>44180315.413099997</v>
      </c>
      <c r="O23" s="54">
        <v>365990147.19499999</v>
      </c>
      <c r="P23" s="54">
        <v>77103</v>
      </c>
      <c r="Q23" s="54">
        <v>85027</v>
      </c>
      <c r="R23" s="55">
        <v>-9.3193926635068909</v>
      </c>
      <c r="S23" s="54">
        <v>41.402680885309302</v>
      </c>
      <c r="T23" s="54">
        <v>34.354043607324698</v>
      </c>
      <c r="U23" s="56">
        <v>17.024591469113201</v>
      </c>
    </row>
    <row r="24" spans="1:21" ht="12" thickBot="1">
      <c r="A24" s="80"/>
      <c r="B24" s="67" t="s">
        <v>22</v>
      </c>
      <c r="C24" s="68"/>
      <c r="D24" s="54">
        <v>186623.0269</v>
      </c>
      <c r="E24" s="54">
        <v>209225.05590000001</v>
      </c>
      <c r="F24" s="55">
        <v>89.197264685735007</v>
      </c>
      <c r="G24" s="54">
        <v>295375.78220000002</v>
      </c>
      <c r="H24" s="55">
        <v>-36.818440052869001</v>
      </c>
      <c r="I24" s="54">
        <v>31274.1996</v>
      </c>
      <c r="J24" s="55">
        <v>16.757953249122899</v>
      </c>
      <c r="K24" s="54">
        <v>38545.433700000001</v>
      </c>
      <c r="L24" s="55">
        <v>13.049625603327501</v>
      </c>
      <c r="M24" s="55">
        <v>-0.18864060932851801</v>
      </c>
      <c r="N24" s="54">
        <v>3982587.7530999999</v>
      </c>
      <c r="O24" s="54">
        <v>36853125.4573</v>
      </c>
      <c r="P24" s="54">
        <v>20061</v>
      </c>
      <c r="Q24" s="54">
        <v>25627</v>
      </c>
      <c r="R24" s="55">
        <v>-21.719280446404198</v>
      </c>
      <c r="S24" s="54">
        <v>9.3027778724889103</v>
      </c>
      <c r="T24" s="54">
        <v>9.8209720255979995</v>
      </c>
      <c r="U24" s="56">
        <v>-5.57031630994382</v>
      </c>
    </row>
    <row r="25" spans="1:21" ht="12" thickBot="1">
      <c r="A25" s="80"/>
      <c r="B25" s="67" t="s">
        <v>23</v>
      </c>
      <c r="C25" s="68"/>
      <c r="D25" s="54">
        <v>186759.4216</v>
      </c>
      <c r="E25" s="54">
        <v>216621.40340000001</v>
      </c>
      <c r="F25" s="55">
        <v>86.214667003676098</v>
      </c>
      <c r="G25" s="54">
        <v>276044.17989999999</v>
      </c>
      <c r="H25" s="55">
        <v>-32.344372676991199</v>
      </c>
      <c r="I25" s="54">
        <v>15647.2785</v>
      </c>
      <c r="J25" s="55">
        <v>8.3783074320680004</v>
      </c>
      <c r="K25" s="54">
        <v>19685.131000000001</v>
      </c>
      <c r="L25" s="55">
        <v>7.1311523420385701</v>
      </c>
      <c r="M25" s="55">
        <v>-0.20512195219833701</v>
      </c>
      <c r="N25" s="54">
        <v>4548276.9168999996</v>
      </c>
      <c r="O25" s="54">
        <v>49284777.287199996</v>
      </c>
      <c r="P25" s="54">
        <v>13863</v>
      </c>
      <c r="Q25" s="54">
        <v>17702</v>
      </c>
      <c r="R25" s="55">
        <v>-21.686815049147</v>
      </c>
      <c r="S25" s="54">
        <v>13.4717897713338</v>
      </c>
      <c r="T25" s="54">
        <v>15.925315580160399</v>
      </c>
      <c r="U25" s="56">
        <v>-18.212322567914899</v>
      </c>
    </row>
    <row r="26" spans="1:21" ht="12" thickBot="1">
      <c r="A26" s="80"/>
      <c r="B26" s="67" t="s">
        <v>24</v>
      </c>
      <c r="C26" s="68"/>
      <c r="D26" s="54">
        <v>562245.39870000002</v>
      </c>
      <c r="E26" s="54">
        <v>589171.89260000002</v>
      </c>
      <c r="F26" s="55">
        <v>95.429772832309794</v>
      </c>
      <c r="G26" s="54">
        <v>724014.4952</v>
      </c>
      <c r="H26" s="55">
        <v>-22.3433505230186</v>
      </c>
      <c r="I26" s="54">
        <v>117941.5478</v>
      </c>
      <c r="J26" s="55">
        <v>20.976880926495699</v>
      </c>
      <c r="K26" s="54">
        <v>131248.57550000001</v>
      </c>
      <c r="L26" s="55">
        <v>18.127893346077901</v>
      </c>
      <c r="M26" s="55">
        <v>-0.101387978111808</v>
      </c>
      <c r="N26" s="54">
        <v>9893724.3345999997</v>
      </c>
      <c r="O26" s="54">
        <v>86079281.003999993</v>
      </c>
      <c r="P26" s="54">
        <v>39104</v>
      </c>
      <c r="Q26" s="54">
        <v>41336</v>
      </c>
      <c r="R26" s="55">
        <v>-5.3996516353783699</v>
      </c>
      <c r="S26" s="54">
        <v>14.378206799815899</v>
      </c>
      <c r="T26" s="54">
        <v>14.928069005225501</v>
      </c>
      <c r="U26" s="56">
        <v>-3.8242752595312202</v>
      </c>
    </row>
    <row r="27" spans="1:21" ht="12" thickBot="1">
      <c r="A27" s="80"/>
      <c r="B27" s="67" t="s">
        <v>25</v>
      </c>
      <c r="C27" s="68"/>
      <c r="D27" s="54">
        <v>203591.01370000001</v>
      </c>
      <c r="E27" s="54">
        <v>181896.73060000001</v>
      </c>
      <c r="F27" s="55">
        <v>111.92670315098</v>
      </c>
      <c r="G27" s="54">
        <v>278547.02870000002</v>
      </c>
      <c r="H27" s="55">
        <v>-26.909644432333501</v>
      </c>
      <c r="I27" s="54">
        <v>57918.827100000002</v>
      </c>
      <c r="J27" s="55">
        <v>28.448616688625499</v>
      </c>
      <c r="K27" s="54">
        <v>78061.854999999996</v>
      </c>
      <c r="L27" s="55">
        <v>28.024659018737498</v>
      </c>
      <c r="M27" s="55">
        <v>-0.25803931894777499</v>
      </c>
      <c r="N27" s="54">
        <v>4053280.3166</v>
      </c>
      <c r="O27" s="54">
        <v>29155982.412700001</v>
      </c>
      <c r="P27" s="54">
        <v>26472</v>
      </c>
      <c r="Q27" s="54">
        <v>33804</v>
      </c>
      <c r="R27" s="55">
        <v>-21.6897408590699</v>
      </c>
      <c r="S27" s="54">
        <v>7.6908058967966202</v>
      </c>
      <c r="T27" s="54">
        <v>8.0597443231570196</v>
      </c>
      <c r="U27" s="56">
        <v>-4.7971361039560003</v>
      </c>
    </row>
    <row r="28" spans="1:21" ht="12" thickBot="1">
      <c r="A28" s="80"/>
      <c r="B28" s="67" t="s">
        <v>26</v>
      </c>
      <c r="C28" s="68"/>
      <c r="D28" s="54">
        <v>721748.3469</v>
      </c>
      <c r="E28" s="54">
        <v>737889.9682</v>
      </c>
      <c r="F28" s="55">
        <v>97.812462291718703</v>
      </c>
      <c r="G28" s="54">
        <v>1022831.7537999999</v>
      </c>
      <c r="H28" s="55">
        <v>-29.4362592656536</v>
      </c>
      <c r="I28" s="54">
        <v>37584.1348</v>
      </c>
      <c r="J28" s="55">
        <v>5.2073738667263401</v>
      </c>
      <c r="K28" s="54">
        <v>11815.1032</v>
      </c>
      <c r="L28" s="55">
        <v>1.1551365272054599</v>
      </c>
      <c r="M28" s="55">
        <v>2.1810246735720402</v>
      </c>
      <c r="N28" s="54">
        <v>14297237.8814</v>
      </c>
      <c r="O28" s="54">
        <v>123000921.4904</v>
      </c>
      <c r="P28" s="54">
        <v>33970</v>
      </c>
      <c r="Q28" s="54">
        <v>40720</v>
      </c>
      <c r="R28" s="55">
        <v>-16.576620825147302</v>
      </c>
      <c r="S28" s="54">
        <v>21.246639590815398</v>
      </c>
      <c r="T28" s="54">
        <v>23.726113293221999</v>
      </c>
      <c r="U28" s="56">
        <v>-11.669956991591301</v>
      </c>
    </row>
    <row r="29" spans="1:21" ht="12" thickBot="1">
      <c r="A29" s="80"/>
      <c r="B29" s="67" t="s">
        <v>27</v>
      </c>
      <c r="C29" s="68"/>
      <c r="D29" s="54">
        <v>809306.69929999998</v>
      </c>
      <c r="E29" s="54">
        <v>733796.45759999997</v>
      </c>
      <c r="F29" s="55">
        <v>110.290352442824</v>
      </c>
      <c r="G29" s="54">
        <v>909396.59259999997</v>
      </c>
      <c r="H29" s="55">
        <v>-11.006187412011201</v>
      </c>
      <c r="I29" s="54">
        <v>124454.90979999999</v>
      </c>
      <c r="J29" s="55">
        <v>15.377966092168201</v>
      </c>
      <c r="K29" s="54">
        <v>112434.67939999999</v>
      </c>
      <c r="L29" s="55">
        <v>12.363657431192401</v>
      </c>
      <c r="M29" s="55">
        <v>0.10690856650408199</v>
      </c>
      <c r="N29" s="54">
        <v>14571759.271</v>
      </c>
      <c r="O29" s="54">
        <v>88459377.325200006</v>
      </c>
      <c r="P29" s="54">
        <v>106116</v>
      </c>
      <c r="Q29" s="54">
        <v>106052</v>
      </c>
      <c r="R29" s="55">
        <v>6.0347753932044002E-2</v>
      </c>
      <c r="S29" s="54">
        <v>7.6266227458630196</v>
      </c>
      <c r="T29" s="54">
        <v>8.0584226737826707</v>
      </c>
      <c r="U29" s="56">
        <v>-5.6617449467246797</v>
      </c>
    </row>
    <row r="30" spans="1:21" ht="12" thickBot="1">
      <c r="A30" s="80"/>
      <c r="B30" s="67" t="s">
        <v>28</v>
      </c>
      <c r="C30" s="68"/>
      <c r="D30" s="54">
        <v>1177241.6851999999</v>
      </c>
      <c r="E30" s="54">
        <v>1231395.7951</v>
      </c>
      <c r="F30" s="55">
        <v>95.602217409261002</v>
      </c>
      <c r="G30" s="54">
        <v>1816424.4683000001</v>
      </c>
      <c r="H30" s="55">
        <v>-35.189064794872202</v>
      </c>
      <c r="I30" s="54">
        <v>111119.22349999999</v>
      </c>
      <c r="J30" s="55">
        <v>9.4389474053598494</v>
      </c>
      <c r="K30" s="54">
        <v>176437.7703</v>
      </c>
      <c r="L30" s="55">
        <v>9.7134658434285992</v>
      </c>
      <c r="M30" s="55">
        <v>-0.37020727868493097</v>
      </c>
      <c r="N30" s="54">
        <v>21420112.227699999</v>
      </c>
      <c r="O30" s="54">
        <v>125650806.5415</v>
      </c>
      <c r="P30" s="54">
        <v>80390</v>
      </c>
      <c r="Q30" s="54">
        <v>86931</v>
      </c>
      <c r="R30" s="55">
        <v>-7.5243583991901701</v>
      </c>
      <c r="S30" s="54">
        <v>14.644130926732201</v>
      </c>
      <c r="T30" s="54">
        <v>17.604816025353401</v>
      </c>
      <c r="U30" s="56">
        <v>-20.217554141206602</v>
      </c>
    </row>
    <row r="31" spans="1:21" ht="12" thickBot="1">
      <c r="A31" s="80"/>
      <c r="B31" s="67" t="s">
        <v>29</v>
      </c>
      <c r="C31" s="68"/>
      <c r="D31" s="54">
        <v>1007818.6444</v>
      </c>
      <c r="E31" s="54">
        <v>564490.54330000002</v>
      </c>
      <c r="F31" s="55">
        <v>178.535965989494</v>
      </c>
      <c r="G31" s="54">
        <v>2281130.4134</v>
      </c>
      <c r="H31" s="55">
        <v>-55.819332446764498</v>
      </c>
      <c r="I31" s="54">
        <v>5330.2781999999997</v>
      </c>
      <c r="J31" s="55">
        <v>0.52889259685936396</v>
      </c>
      <c r="K31" s="54">
        <v>-105391.1925</v>
      </c>
      <c r="L31" s="55">
        <v>-4.62013008466778</v>
      </c>
      <c r="M31" s="55">
        <v>-1.0505761257042401</v>
      </c>
      <c r="N31" s="54">
        <v>16576701.0657</v>
      </c>
      <c r="O31" s="54">
        <v>150574664.41690001</v>
      </c>
      <c r="P31" s="54">
        <v>31320</v>
      </c>
      <c r="Q31" s="54">
        <v>34143</v>
      </c>
      <c r="R31" s="55">
        <v>-8.2681662419822608</v>
      </c>
      <c r="S31" s="54">
        <v>32.178117637292502</v>
      </c>
      <c r="T31" s="54">
        <v>39.6367051489324</v>
      </c>
      <c r="U31" s="56">
        <v>-23.179067202476499</v>
      </c>
    </row>
    <row r="32" spans="1:21" ht="12" thickBot="1">
      <c r="A32" s="80"/>
      <c r="B32" s="67" t="s">
        <v>30</v>
      </c>
      <c r="C32" s="68"/>
      <c r="D32" s="54">
        <v>95223.662899999996</v>
      </c>
      <c r="E32" s="54">
        <v>101090.08620000001</v>
      </c>
      <c r="F32" s="55">
        <v>94.196836187879299</v>
      </c>
      <c r="G32" s="54">
        <v>132039.01500000001</v>
      </c>
      <c r="H32" s="55">
        <v>-27.882177173163601</v>
      </c>
      <c r="I32" s="54">
        <v>27106.882399999999</v>
      </c>
      <c r="J32" s="55">
        <v>28.4665403267112</v>
      </c>
      <c r="K32" s="54">
        <v>37710.943599999999</v>
      </c>
      <c r="L32" s="55">
        <v>28.560455104879399</v>
      </c>
      <c r="M32" s="55">
        <v>-0.28119320779870399</v>
      </c>
      <c r="N32" s="54">
        <v>1828511.7697000001</v>
      </c>
      <c r="O32" s="54">
        <v>14144865.595799999</v>
      </c>
      <c r="P32" s="54">
        <v>20180</v>
      </c>
      <c r="Q32" s="54">
        <v>23263</v>
      </c>
      <c r="R32" s="55">
        <v>-13.2528048832911</v>
      </c>
      <c r="S32" s="54">
        <v>4.7187147125867197</v>
      </c>
      <c r="T32" s="54">
        <v>5.1064087606929496</v>
      </c>
      <c r="U32" s="56">
        <v>-8.2160942485479893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9.8230000000000004</v>
      </c>
      <c r="O33" s="54">
        <v>301.12830000000002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105383.4338</v>
      </c>
      <c r="E34" s="54">
        <v>108313.8306</v>
      </c>
      <c r="F34" s="55">
        <v>97.294531285831894</v>
      </c>
      <c r="G34" s="54">
        <v>178479.27650000001</v>
      </c>
      <c r="H34" s="55">
        <v>-40.9548067055281</v>
      </c>
      <c r="I34" s="54">
        <v>17028.895799999998</v>
      </c>
      <c r="J34" s="55">
        <v>16.158987410030701</v>
      </c>
      <c r="K34" s="54">
        <v>13282.966</v>
      </c>
      <c r="L34" s="55">
        <v>7.4423015716337204</v>
      </c>
      <c r="M34" s="55">
        <v>0.28201004203428598</v>
      </c>
      <c r="N34" s="54">
        <v>2149065.0704000001</v>
      </c>
      <c r="O34" s="54">
        <v>25044707.737500001</v>
      </c>
      <c r="P34" s="54">
        <v>7072</v>
      </c>
      <c r="Q34" s="54">
        <v>8529</v>
      </c>
      <c r="R34" s="55">
        <v>-17.082893656935202</v>
      </c>
      <c r="S34" s="54">
        <v>14.901503648189999</v>
      </c>
      <c r="T34" s="54">
        <v>14.9598370500645</v>
      </c>
      <c r="U34" s="56">
        <v>-0.39145983688380398</v>
      </c>
    </row>
    <row r="35" spans="1:21" ht="12" customHeight="1" thickBot="1">
      <c r="A35" s="80"/>
      <c r="B35" s="67" t="s">
        <v>68</v>
      </c>
      <c r="C35" s="68"/>
      <c r="D35" s="54">
        <v>104996.62</v>
      </c>
      <c r="E35" s="57"/>
      <c r="F35" s="57"/>
      <c r="G35" s="54">
        <v>2468.38</v>
      </c>
      <c r="H35" s="55">
        <v>4153.6651569045298</v>
      </c>
      <c r="I35" s="54">
        <v>-4409.55</v>
      </c>
      <c r="J35" s="55">
        <v>-4.19970661912736</v>
      </c>
      <c r="K35" s="54">
        <v>75.22</v>
      </c>
      <c r="L35" s="55">
        <v>3.0473427916285201</v>
      </c>
      <c r="M35" s="55">
        <v>-59.622042010103698</v>
      </c>
      <c r="N35" s="54">
        <v>1651556.84</v>
      </c>
      <c r="O35" s="54">
        <v>16852397.07</v>
      </c>
      <c r="P35" s="54">
        <v>55</v>
      </c>
      <c r="Q35" s="54">
        <v>49</v>
      </c>
      <c r="R35" s="55">
        <v>12.244897959183699</v>
      </c>
      <c r="S35" s="54">
        <v>1909.0294545454501</v>
      </c>
      <c r="T35" s="54">
        <v>1340.4857142857099</v>
      </c>
      <c r="U35" s="56">
        <v>29.781821276042699</v>
      </c>
    </row>
    <row r="36" spans="1:21" ht="12" thickBot="1">
      <c r="A36" s="80"/>
      <c r="B36" s="67" t="s">
        <v>35</v>
      </c>
      <c r="C36" s="68"/>
      <c r="D36" s="54">
        <v>116225.76</v>
      </c>
      <c r="E36" s="57"/>
      <c r="F36" s="57"/>
      <c r="G36" s="54">
        <v>646967.62</v>
      </c>
      <c r="H36" s="55">
        <v>-82.035304950810399</v>
      </c>
      <c r="I36" s="54">
        <v>-9466.7099999999991</v>
      </c>
      <c r="J36" s="55">
        <v>-8.1451048373441495</v>
      </c>
      <c r="K36" s="54">
        <v>-114945.5</v>
      </c>
      <c r="L36" s="55">
        <v>-17.7668087933056</v>
      </c>
      <c r="M36" s="55">
        <v>-0.91764175196071196</v>
      </c>
      <c r="N36" s="54">
        <v>3751322.66</v>
      </c>
      <c r="O36" s="54">
        <v>54021464.109999999</v>
      </c>
      <c r="P36" s="54">
        <v>72</v>
      </c>
      <c r="Q36" s="54">
        <v>188</v>
      </c>
      <c r="R36" s="55">
        <v>-61.702127659574501</v>
      </c>
      <c r="S36" s="54">
        <v>1614.2466666666701</v>
      </c>
      <c r="T36" s="54">
        <v>2219.2226063829798</v>
      </c>
      <c r="U36" s="56">
        <v>-37.477292176514403</v>
      </c>
    </row>
    <row r="37" spans="1:21" ht="12" thickBot="1">
      <c r="A37" s="80"/>
      <c r="B37" s="67" t="s">
        <v>36</v>
      </c>
      <c r="C37" s="68"/>
      <c r="D37" s="54">
        <v>40838.480000000003</v>
      </c>
      <c r="E37" s="57"/>
      <c r="F37" s="57"/>
      <c r="G37" s="54">
        <v>554319.73</v>
      </c>
      <c r="H37" s="55">
        <v>-92.632685111172194</v>
      </c>
      <c r="I37" s="54">
        <v>-3934.18</v>
      </c>
      <c r="J37" s="55">
        <v>-9.6335123148559898</v>
      </c>
      <c r="K37" s="54">
        <v>-48696.49</v>
      </c>
      <c r="L37" s="55">
        <v>-8.7849101095499496</v>
      </c>
      <c r="M37" s="55">
        <v>-0.91921019358890099</v>
      </c>
      <c r="N37" s="54">
        <v>1715935.32</v>
      </c>
      <c r="O37" s="54">
        <v>26081232.52</v>
      </c>
      <c r="P37" s="54">
        <v>16</v>
      </c>
      <c r="Q37" s="54">
        <v>95</v>
      </c>
      <c r="R37" s="55">
        <v>-83.157894736842096</v>
      </c>
      <c r="S37" s="54">
        <v>2552.4050000000002</v>
      </c>
      <c r="T37" s="54">
        <v>2620.2348421052602</v>
      </c>
      <c r="U37" s="56">
        <v>-2.6574874326473701</v>
      </c>
    </row>
    <row r="38" spans="1:21" ht="12" thickBot="1">
      <c r="A38" s="80"/>
      <c r="B38" s="67" t="s">
        <v>37</v>
      </c>
      <c r="C38" s="68"/>
      <c r="D38" s="54">
        <v>105491.95</v>
      </c>
      <c r="E38" s="57"/>
      <c r="F38" s="57"/>
      <c r="G38" s="54">
        <v>316705.33</v>
      </c>
      <c r="H38" s="55">
        <v>-66.690819507205703</v>
      </c>
      <c r="I38" s="54">
        <v>-23520.28</v>
      </c>
      <c r="J38" s="55">
        <v>-22.2958055093303</v>
      </c>
      <c r="K38" s="54">
        <v>-42900.78</v>
      </c>
      <c r="L38" s="55">
        <v>-13.5459608463173</v>
      </c>
      <c r="M38" s="55">
        <v>-0.45175169309275998</v>
      </c>
      <c r="N38" s="54">
        <v>2706761.42</v>
      </c>
      <c r="O38" s="54">
        <v>30569434.23</v>
      </c>
      <c r="P38" s="54">
        <v>64</v>
      </c>
      <c r="Q38" s="54">
        <v>135</v>
      </c>
      <c r="R38" s="55">
        <v>-52.592592592592602</v>
      </c>
      <c r="S38" s="54">
        <v>1648.31171875</v>
      </c>
      <c r="T38" s="54">
        <v>2006.44637037037</v>
      </c>
      <c r="U38" s="56">
        <v>-21.7273618543441</v>
      </c>
    </row>
    <row r="39" spans="1:21" ht="12" thickBot="1">
      <c r="A39" s="80"/>
      <c r="B39" s="67" t="s">
        <v>70</v>
      </c>
      <c r="C39" s="68"/>
      <c r="D39" s="54">
        <v>0.56000000000000005</v>
      </c>
      <c r="E39" s="57"/>
      <c r="F39" s="57"/>
      <c r="G39" s="54">
        <v>6.12</v>
      </c>
      <c r="H39" s="55">
        <v>-90.849673202614397</v>
      </c>
      <c r="I39" s="54">
        <v>0.42</v>
      </c>
      <c r="J39" s="55">
        <v>75</v>
      </c>
      <c r="K39" s="54">
        <v>6.06</v>
      </c>
      <c r="L39" s="55">
        <v>99.019607843137294</v>
      </c>
      <c r="M39" s="55">
        <v>-0.93069306930693096</v>
      </c>
      <c r="N39" s="54">
        <v>15.36</v>
      </c>
      <c r="O39" s="54">
        <v>1242.67</v>
      </c>
      <c r="P39" s="54">
        <v>14</v>
      </c>
      <c r="Q39" s="54">
        <v>3</v>
      </c>
      <c r="R39" s="55">
        <v>366.66666666666703</v>
      </c>
      <c r="S39" s="54">
        <v>0.04</v>
      </c>
      <c r="T39" s="54">
        <v>1.52</v>
      </c>
      <c r="U39" s="56">
        <v>-3700</v>
      </c>
    </row>
    <row r="40" spans="1:21" ht="12" customHeight="1" thickBot="1">
      <c r="A40" s="80"/>
      <c r="B40" s="67" t="s">
        <v>32</v>
      </c>
      <c r="C40" s="68"/>
      <c r="D40" s="54">
        <v>39695.7258</v>
      </c>
      <c r="E40" s="57"/>
      <c r="F40" s="57"/>
      <c r="G40" s="54">
        <v>221910.25640000001</v>
      </c>
      <c r="H40" s="55">
        <v>-82.1118111240216</v>
      </c>
      <c r="I40" s="54">
        <v>2217.0925000000002</v>
      </c>
      <c r="J40" s="55">
        <v>5.5852171872872001</v>
      </c>
      <c r="K40" s="54">
        <v>14458.592699999999</v>
      </c>
      <c r="L40" s="55">
        <v>6.5155134938593999</v>
      </c>
      <c r="M40" s="55">
        <v>-0.84665917727940398</v>
      </c>
      <c r="N40" s="54">
        <v>962146.58570000005</v>
      </c>
      <c r="O40" s="54">
        <v>10838988.715299999</v>
      </c>
      <c r="P40" s="54">
        <v>76</v>
      </c>
      <c r="Q40" s="54">
        <v>107</v>
      </c>
      <c r="R40" s="55">
        <v>-28.971962616822399</v>
      </c>
      <c r="S40" s="54">
        <v>522.31218157894705</v>
      </c>
      <c r="T40" s="54">
        <v>573.87970560747704</v>
      </c>
      <c r="U40" s="56">
        <v>-9.8729315239481501</v>
      </c>
    </row>
    <row r="41" spans="1:21" ht="12" thickBot="1">
      <c r="A41" s="80"/>
      <c r="B41" s="67" t="s">
        <v>33</v>
      </c>
      <c r="C41" s="68"/>
      <c r="D41" s="54">
        <v>240424.80489999999</v>
      </c>
      <c r="E41" s="54">
        <v>711317.00520000001</v>
      </c>
      <c r="F41" s="55">
        <v>33.7999517996059</v>
      </c>
      <c r="G41" s="54">
        <v>533664.2844</v>
      </c>
      <c r="H41" s="55">
        <v>-54.948305155869598</v>
      </c>
      <c r="I41" s="54">
        <v>11532.900900000001</v>
      </c>
      <c r="J41" s="55">
        <v>4.7968847909835599</v>
      </c>
      <c r="K41" s="54">
        <v>32263.644899999999</v>
      </c>
      <c r="L41" s="55">
        <v>6.0456818721294203</v>
      </c>
      <c r="M41" s="55">
        <v>-0.64254190945425405</v>
      </c>
      <c r="N41" s="54">
        <v>5807234.5407999996</v>
      </c>
      <c r="O41" s="54">
        <v>60414392.645800002</v>
      </c>
      <c r="P41" s="54">
        <v>1346</v>
      </c>
      <c r="Q41" s="54">
        <v>1660</v>
      </c>
      <c r="R41" s="55">
        <v>-18.9156626506024</v>
      </c>
      <c r="S41" s="54">
        <v>178.621697548291</v>
      </c>
      <c r="T41" s="54">
        <v>274.75946439759002</v>
      </c>
      <c r="U41" s="56">
        <v>-53.821998205625498</v>
      </c>
    </row>
    <row r="42" spans="1:21" ht="12" thickBot="1">
      <c r="A42" s="80"/>
      <c r="B42" s="67" t="s">
        <v>38</v>
      </c>
      <c r="C42" s="68"/>
      <c r="D42" s="54">
        <v>83335.12</v>
      </c>
      <c r="E42" s="57"/>
      <c r="F42" s="57"/>
      <c r="G42" s="54">
        <v>201208.59</v>
      </c>
      <c r="H42" s="55">
        <v>-58.582722536845999</v>
      </c>
      <c r="I42" s="54">
        <v>-8625.59</v>
      </c>
      <c r="J42" s="55">
        <v>-10.3504860855783</v>
      </c>
      <c r="K42" s="54">
        <v>-26461.51</v>
      </c>
      <c r="L42" s="55">
        <v>-13.1512824576724</v>
      </c>
      <c r="M42" s="55">
        <v>-0.67403258544202505</v>
      </c>
      <c r="N42" s="54">
        <v>2241103.5099999998</v>
      </c>
      <c r="O42" s="54">
        <v>25470550.09</v>
      </c>
      <c r="P42" s="54">
        <v>70</v>
      </c>
      <c r="Q42" s="54">
        <v>151</v>
      </c>
      <c r="R42" s="55">
        <v>-53.642384105960303</v>
      </c>
      <c r="S42" s="54">
        <v>1190.50171428571</v>
      </c>
      <c r="T42" s="54">
        <v>1433.72476821192</v>
      </c>
      <c r="U42" s="56">
        <v>-20.430298504201399</v>
      </c>
    </row>
    <row r="43" spans="1:21" ht="12" thickBot="1">
      <c r="A43" s="80"/>
      <c r="B43" s="67" t="s">
        <v>39</v>
      </c>
      <c r="C43" s="68"/>
      <c r="D43" s="54">
        <v>38219.71</v>
      </c>
      <c r="E43" s="57"/>
      <c r="F43" s="57"/>
      <c r="G43" s="54">
        <v>98306.87</v>
      </c>
      <c r="H43" s="55">
        <v>-61.122035519999798</v>
      </c>
      <c r="I43" s="54">
        <v>5209.37</v>
      </c>
      <c r="J43" s="55">
        <v>13.6300615572436</v>
      </c>
      <c r="K43" s="54">
        <v>13652.05</v>
      </c>
      <c r="L43" s="55">
        <v>13.887177976473099</v>
      </c>
      <c r="M43" s="55">
        <v>-0.61841847927600602</v>
      </c>
      <c r="N43" s="54">
        <v>1008540.62</v>
      </c>
      <c r="O43" s="54">
        <v>9556768.1500000004</v>
      </c>
      <c r="P43" s="54">
        <v>33</v>
      </c>
      <c r="Q43" s="54">
        <v>58</v>
      </c>
      <c r="R43" s="55">
        <v>-43.1034482758621</v>
      </c>
      <c r="S43" s="54">
        <v>1158.1730303030299</v>
      </c>
      <c r="T43" s="54">
        <v>1154.5984482758599</v>
      </c>
      <c r="U43" s="56">
        <v>0.30863972253205701</v>
      </c>
    </row>
    <row r="44" spans="1:21" ht="12" thickBot="1">
      <c r="A44" s="80"/>
      <c r="B44" s="67" t="s">
        <v>76</v>
      </c>
      <c r="C44" s="68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4">
        <v>-1523.9315999999999</v>
      </c>
      <c r="P44" s="57"/>
      <c r="Q44" s="57"/>
      <c r="R44" s="57"/>
      <c r="S44" s="57"/>
      <c r="T44" s="57"/>
      <c r="U44" s="58"/>
    </row>
    <row r="45" spans="1:21" ht="12" thickBot="1">
      <c r="A45" s="81"/>
      <c r="B45" s="67" t="s">
        <v>34</v>
      </c>
      <c r="C45" s="68"/>
      <c r="D45" s="59">
        <v>4431.6831000000002</v>
      </c>
      <c r="E45" s="60"/>
      <c r="F45" s="60"/>
      <c r="G45" s="59">
        <v>39608.308900000004</v>
      </c>
      <c r="H45" s="61">
        <v>-88.811228696512202</v>
      </c>
      <c r="I45" s="59">
        <v>275.79070000000002</v>
      </c>
      <c r="J45" s="61">
        <v>6.2231593229218003</v>
      </c>
      <c r="K45" s="59">
        <v>5106.2910000000002</v>
      </c>
      <c r="L45" s="61">
        <v>12.8919692403227</v>
      </c>
      <c r="M45" s="61">
        <v>-0.94599001506181302</v>
      </c>
      <c r="N45" s="59">
        <v>237373.14739999999</v>
      </c>
      <c r="O45" s="59">
        <v>3737970.1036999999</v>
      </c>
      <c r="P45" s="59">
        <v>17</v>
      </c>
      <c r="Q45" s="59">
        <v>16</v>
      </c>
      <c r="R45" s="61">
        <v>6.25</v>
      </c>
      <c r="S45" s="59">
        <v>260.68724117647099</v>
      </c>
      <c r="T45" s="59">
        <v>355.18048750000003</v>
      </c>
      <c r="U45" s="62">
        <v>-36.247744959471497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3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60715</v>
      </c>
      <c r="D2" s="37">
        <v>511397.75371025602</v>
      </c>
      <c r="E2" s="37">
        <v>386107.79150427302</v>
      </c>
      <c r="F2" s="37">
        <v>125289.962205983</v>
      </c>
      <c r="G2" s="37">
        <v>386107.79150427302</v>
      </c>
      <c r="H2" s="37">
        <v>0.24499513597192801</v>
      </c>
    </row>
    <row r="3" spans="1:8">
      <c r="A3" s="37">
        <v>2</v>
      </c>
      <c r="B3" s="37">
        <v>13</v>
      </c>
      <c r="C3" s="37">
        <v>6392</v>
      </c>
      <c r="D3" s="37">
        <v>55249.316826495698</v>
      </c>
      <c r="E3" s="37">
        <v>44988.4494811966</v>
      </c>
      <c r="F3" s="37">
        <v>10260.867345299101</v>
      </c>
      <c r="G3" s="37">
        <v>44988.4494811966</v>
      </c>
      <c r="H3" s="37">
        <v>0.185719352467692</v>
      </c>
    </row>
    <row r="4" spans="1:8">
      <c r="A4" s="37">
        <v>3</v>
      </c>
      <c r="B4" s="37">
        <v>14</v>
      </c>
      <c r="C4" s="37">
        <v>97004</v>
      </c>
      <c r="D4" s="37">
        <v>98285.687942719902</v>
      </c>
      <c r="E4" s="37">
        <v>75211.1603114756</v>
      </c>
      <c r="F4" s="37">
        <v>23074.527631244298</v>
      </c>
      <c r="G4" s="37">
        <v>75211.1603114756</v>
      </c>
      <c r="H4" s="37">
        <v>0.234769966149008</v>
      </c>
    </row>
    <row r="5" spans="1:8">
      <c r="A5" s="37">
        <v>4</v>
      </c>
      <c r="B5" s="37">
        <v>15</v>
      </c>
      <c r="C5" s="37">
        <v>2592</v>
      </c>
      <c r="D5" s="37">
        <v>40753.487445495797</v>
      </c>
      <c r="E5" s="37">
        <v>31243.150157764201</v>
      </c>
      <c r="F5" s="37">
        <v>9510.3372877316397</v>
      </c>
      <c r="G5" s="37">
        <v>31243.150157764201</v>
      </c>
      <c r="H5" s="37">
        <v>0.23336253861588799</v>
      </c>
    </row>
    <row r="6" spans="1:8">
      <c r="A6" s="37">
        <v>5</v>
      </c>
      <c r="B6" s="37">
        <v>16</v>
      </c>
      <c r="C6" s="37">
        <v>4441</v>
      </c>
      <c r="D6" s="37">
        <v>138062.58919829101</v>
      </c>
      <c r="E6" s="37">
        <v>119757.841906838</v>
      </c>
      <c r="F6" s="37">
        <v>18304.747291453001</v>
      </c>
      <c r="G6" s="37">
        <v>119757.841906838</v>
      </c>
      <c r="H6" s="37">
        <v>0.132582963985726</v>
      </c>
    </row>
    <row r="7" spans="1:8">
      <c r="A7" s="37">
        <v>6</v>
      </c>
      <c r="B7" s="37">
        <v>17</v>
      </c>
      <c r="C7" s="37">
        <v>17471</v>
      </c>
      <c r="D7" s="37">
        <v>192175.63715384601</v>
      </c>
      <c r="E7" s="37">
        <v>135396.157591453</v>
      </c>
      <c r="F7" s="37">
        <v>56779.4795623932</v>
      </c>
      <c r="G7" s="37">
        <v>135396.157591453</v>
      </c>
      <c r="H7" s="37">
        <v>0.29545617958294201</v>
      </c>
    </row>
    <row r="8" spans="1:8">
      <c r="A8" s="37">
        <v>7</v>
      </c>
      <c r="B8" s="37">
        <v>18</v>
      </c>
      <c r="C8" s="37">
        <v>38832</v>
      </c>
      <c r="D8" s="37">
        <v>94737.438978632505</v>
      </c>
      <c r="E8" s="37">
        <v>76155.722068376097</v>
      </c>
      <c r="F8" s="37">
        <v>18581.7169102564</v>
      </c>
      <c r="G8" s="37">
        <v>76155.722068376097</v>
      </c>
      <c r="H8" s="37">
        <v>0.19613910942269999</v>
      </c>
    </row>
    <row r="9" spans="1:8">
      <c r="A9" s="37">
        <v>8</v>
      </c>
      <c r="B9" s="37">
        <v>19</v>
      </c>
      <c r="C9" s="37">
        <v>22840</v>
      </c>
      <c r="D9" s="37">
        <v>112207.766460684</v>
      </c>
      <c r="E9" s="37">
        <v>102778.064000855</v>
      </c>
      <c r="F9" s="37">
        <v>9429.7024598290609</v>
      </c>
      <c r="G9" s="37">
        <v>102778.064000855</v>
      </c>
      <c r="H9" s="37">
        <v>8.4037876853498505E-2</v>
      </c>
    </row>
    <row r="10" spans="1:8">
      <c r="A10" s="37">
        <v>9</v>
      </c>
      <c r="B10" s="37">
        <v>21</v>
      </c>
      <c r="C10" s="37">
        <v>207997</v>
      </c>
      <c r="D10" s="37">
        <v>780826.061847009</v>
      </c>
      <c r="E10" s="37">
        <v>832262.32296666701</v>
      </c>
      <c r="F10" s="37">
        <v>-51436.261119658098</v>
      </c>
      <c r="G10" s="37">
        <v>832262.32296666701</v>
      </c>
      <c r="H10" s="37">
        <v>-6.5874160242535895E-2</v>
      </c>
    </row>
    <row r="11" spans="1:8">
      <c r="A11" s="37">
        <v>10</v>
      </c>
      <c r="B11" s="37">
        <v>22</v>
      </c>
      <c r="C11" s="37">
        <v>24237</v>
      </c>
      <c r="D11" s="37">
        <v>422622.33307948703</v>
      </c>
      <c r="E11" s="37">
        <v>376187.54777692299</v>
      </c>
      <c r="F11" s="37">
        <v>46434.785302564102</v>
      </c>
      <c r="G11" s="37">
        <v>376187.54777692299</v>
      </c>
      <c r="H11" s="37">
        <v>0.109873004022792</v>
      </c>
    </row>
    <row r="12" spans="1:8">
      <c r="A12" s="37">
        <v>11</v>
      </c>
      <c r="B12" s="37">
        <v>23</v>
      </c>
      <c r="C12" s="37">
        <v>171083.85500000001</v>
      </c>
      <c r="D12" s="37">
        <v>1489176.5089187999</v>
      </c>
      <c r="E12" s="37">
        <v>1336378.3256538501</v>
      </c>
      <c r="F12" s="37">
        <v>152798.18326495701</v>
      </c>
      <c r="G12" s="37">
        <v>1336378.3256538501</v>
      </c>
      <c r="H12" s="37">
        <v>0.10260582432628799</v>
      </c>
    </row>
    <row r="13" spans="1:8">
      <c r="A13" s="37">
        <v>12</v>
      </c>
      <c r="B13" s="37">
        <v>24</v>
      </c>
      <c r="C13" s="37">
        <v>15666</v>
      </c>
      <c r="D13" s="37">
        <v>444836.14339914499</v>
      </c>
      <c r="E13" s="37">
        <v>402206.93924615398</v>
      </c>
      <c r="F13" s="37">
        <v>42629.2041529915</v>
      </c>
      <c r="G13" s="37">
        <v>402206.93924615398</v>
      </c>
      <c r="H13" s="37">
        <v>9.5831251092249603E-2</v>
      </c>
    </row>
    <row r="14" spans="1:8">
      <c r="A14" s="37">
        <v>13</v>
      </c>
      <c r="B14" s="37">
        <v>25</v>
      </c>
      <c r="C14" s="37">
        <v>79128</v>
      </c>
      <c r="D14" s="37">
        <v>977887.82310000004</v>
      </c>
      <c r="E14" s="37">
        <v>908527.97820000001</v>
      </c>
      <c r="F14" s="37">
        <v>69359.844899999996</v>
      </c>
      <c r="G14" s="37">
        <v>908527.97820000001</v>
      </c>
      <c r="H14" s="37">
        <v>7.0928222298670698E-2</v>
      </c>
    </row>
    <row r="15" spans="1:8">
      <c r="A15" s="37">
        <v>14</v>
      </c>
      <c r="B15" s="37">
        <v>26</v>
      </c>
      <c r="C15" s="37">
        <v>62889</v>
      </c>
      <c r="D15" s="37">
        <v>323248.18695283303</v>
      </c>
      <c r="E15" s="37">
        <v>294840.56186462397</v>
      </c>
      <c r="F15" s="37">
        <v>28407.625088208199</v>
      </c>
      <c r="G15" s="37">
        <v>294840.56186462397</v>
      </c>
      <c r="H15" s="37">
        <v>8.7881777020928198E-2</v>
      </c>
    </row>
    <row r="16" spans="1:8">
      <c r="A16" s="37">
        <v>15</v>
      </c>
      <c r="B16" s="37">
        <v>27</v>
      </c>
      <c r="C16" s="37">
        <v>145025.024</v>
      </c>
      <c r="D16" s="37">
        <v>1060110.2719000001</v>
      </c>
      <c r="E16" s="37">
        <v>992745.57869999995</v>
      </c>
      <c r="F16" s="37">
        <v>67364.693199999994</v>
      </c>
      <c r="G16" s="37">
        <v>992745.57869999995</v>
      </c>
      <c r="H16" s="37">
        <v>6.3544986767522293E-2</v>
      </c>
    </row>
    <row r="17" spans="1:8">
      <c r="A17" s="37">
        <v>16</v>
      </c>
      <c r="B17" s="37">
        <v>29</v>
      </c>
      <c r="C17" s="37">
        <v>324831</v>
      </c>
      <c r="D17" s="37">
        <v>3192271.2321435902</v>
      </c>
      <c r="E17" s="37">
        <v>3145044.0680974401</v>
      </c>
      <c r="F17" s="37">
        <v>47227.164046153797</v>
      </c>
      <c r="G17" s="37">
        <v>3145044.0680974401</v>
      </c>
      <c r="H17" s="37">
        <v>1.47942203565331E-2</v>
      </c>
    </row>
    <row r="18" spans="1:8">
      <c r="A18" s="37">
        <v>17</v>
      </c>
      <c r="B18" s="37">
        <v>31</v>
      </c>
      <c r="C18" s="37">
        <v>20649.080000000002</v>
      </c>
      <c r="D18" s="37">
        <v>186623.05295656199</v>
      </c>
      <c r="E18" s="37">
        <v>155348.81534910601</v>
      </c>
      <c r="F18" s="37">
        <v>31274.237607455201</v>
      </c>
      <c r="G18" s="37">
        <v>155348.81534910601</v>
      </c>
      <c r="H18" s="37">
        <v>0.1675797127525</v>
      </c>
    </row>
    <row r="19" spans="1:8">
      <c r="A19" s="37">
        <v>18</v>
      </c>
      <c r="B19" s="37">
        <v>32</v>
      </c>
      <c r="C19" s="37">
        <v>12298.393</v>
      </c>
      <c r="D19" s="37">
        <v>186759.40660140701</v>
      </c>
      <c r="E19" s="37">
        <v>171112.143203243</v>
      </c>
      <c r="F19" s="37">
        <v>15647.263398163301</v>
      </c>
      <c r="G19" s="37">
        <v>171112.143203243</v>
      </c>
      <c r="H19" s="37">
        <v>8.3783000186751694E-2</v>
      </c>
    </row>
    <row r="20" spans="1:8">
      <c r="A20" s="37">
        <v>19</v>
      </c>
      <c r="B20" s="37">
        <v>33</v>
      </c>
      <c r="C20" s="37">
        <v>41846.031999999999</v>
      </c>
      <c r="D20" s="37">
        <v>562245.35724717495</v>
      </c>
      <c r="E20" s="37">
        <v>444303.82440240402</v>
      </c>
      <c r="F20" s="37">
        <v>117941.53284477101</v>
      </c>
      <c r="G20" s="37">
        <v>444303.82440240402</v>
      </c>
      <c r="H20" s="37">
        <v>0.20976879813152699</v>
      </c>
    </row>
    <row r="21" spans="1:8">
      <c r="A21" s="37">
        <v>20</v>
      </c>
      <c r="B21" s="37">
        <v>34</v>
      </c>
      <c r="C21" s="37">
        <v>32807.870000000003</v>
      </c>
      <c r="D21" s="37">
        <v>203590.81345153201</v>
      </c>
      <c r="E21" s="37">
        <v>145672.19359231999</v>
      </c>
      <c r="F21" s="37">
        <v>57918.619859211198</v>
      </c>
      <c r="G21" s="37">
        <v>145672.19359231999</v>
      </c>
      <c r="H21" s="37">
        <v>0.284485428774023</v>
      </c>
    </row>
    <row r="22" spans="1:8">
      <c r="A22" s="37">
        <v>21</v>
      </c>
      <c r="B22" s="37">
        <v>35</v>
      </c>
      <c r="C22" s="37">
        <v>23214.86</v>
      </c>
      <c r="D22" s="37">
        <v>721748.34705486696</v>
      </c>
      <c r="E22" s="37">
        <v>684164.20042212401</v>
      </c>
      <c r="F22" s="37">
        <v>37584.146632743403</v>
      </c>
      <c r="G22" s="37">
        <v>684164.20042212401</v>
      </c>
      <c r="H22" s="37">
        <v>5.2073755050645397E-2</v>
      </c>
    </row>
    <row r="23" spans="1:8">
      <c r="A23" s="37">
        <v>22</v>
      </c>
      <c r="B23" s="37">
        <v>36</v>
      </c>
      <c r="C23" s="37">
        <v>132728.02299999999</v>
      </c>
      <c r="D23" s="37">
        <v>809307.25186017703</v>
      </c>
      <c r="E23" s="37">
        <v>684851.807592761</v>
      </c>
      <c r="F23" s="37">
        <v>124455.44426741599</v>
      </c>
      <c r="G23" s="37">
        <v>684851.807592761</v>
      </c>
      <c r="H23" s="37">
        <v>0.15378021632866501</v>
      </c>
    </row>
    <row r="24" spans="1:8">
      <c r="A24" s="37">
        <v>23</v>
      </c>
      <c r="B24" s="37">
        <v>37</v>
      </c>
      <c r="C24" s="37">
        <v>153759.96</v>
      </c>
      <c r="D24" s="37">
        <v>1177241.6653327399</v>
      </c>
      <c r="E24" s="37">
        <v>1066122.42734898</v>
      </c>
      <c r="F24" s="37">
        <v>111119.237983762</v>
      </c>
      <c r="G24" s="37">
        <v>1066122.42734898</v>
      </c>
      <c r="H24" s="37">
        <v>9.4389487949659803E-2</v>
      </c>
    </row>
    <row r="25" spans="1:8">
      <c r="A25" s="37">
        <v>24</v>
      </c>
      <c r="B25" s="37">
        <v>38</v>
      </c>
      <c r="C25" s="37">
        <v>249782.144</v>
      </c>
      <c r="D25" s="37">
        <v>1007818.98335221</v>
      </c>
      <c r="E25" s="37">
        <v>1002477.44860619</v>
      </c>
      <c r="F25" s="37">
        <v>5341.5347460176999</v>
      </c>
      <c r="G25" s="37">
        <v>1002477.44860619</v>
      </c>
      <c r="H25" s="37">
        <v>5.3000934039272203E-3</v>
      </c>
    </row>
    <row r="26" spans="1:8">
      <c r="A26" s="37">
        <v>25</v>
      </c>
      <c r="B26" s="37">
        <v>39</v>
      </c>
      <c r="C26" s="37">
        <v>62264.271000000001</v>
      </c>
      <c r="D26" s="37">
        <v>95223.606382807702</v>
      </c>
      <c r="E26" s="37">
        <v>68116.777778084797</v>
      </c>
      <c r="F26" s="37">
        <v>27106.828604722799</v>
      </c>
      <c r="G26" s="37">
        <v>68116.777778084797</v>
      </c>
      <c r="H26" s="37">
        <v>0.28466500728559802</v>
      </c>
    </row>
    <row r="27" spans="1:8">
      <c r="A27" s="37">
        <v>26</v>
      </c>
      <c r="B27" s="37">
        <v>42</v>
      </c>
      <c r="C27" s="37">
        <v>6554.0619999999999</v>
      </c>
      <c r="D27" s="37">
        <v>105383.4328</v>
      </c>
      <c r="E27" s="37">
        <v>88354.539199999999</v>
      </c>
      <c r="F27" s="37">
        <v>17028.893599999999</v>
      </c>
      <c r="G27" s="37">
        <v>88354.539199999999</v>
      </c>
      <c r="H27" s="37">
        <v>0.161589854757512</v>
      </c>
    </row>
    <row r="28" spans="1:8">
      <c r="A28" s="37">
        <v>27</v>
      </c>
      <c r="B28" s="37">
        <v>75</v>
      </c>
      <c r="C28" s="37">
        <v>78</v>
      </c>
      <c r="D28" s="37">
        <v>39695.7264957265</v>
      </c>
      <c r="E28" s="37">
        <v>37478.632478632499</v>
      </c>
      <c r="F28" s="37">
        <v>2217.0940170940198</v>
      </c>
      <c r="G28" s="37">
        <v>37478.632478632499</v>
      </c>
      <c r="H28" s="37">
        <v>5.5852209112048898E-2</v>
      </c>
    </row>
    <row r="29" spans="1:8">
      <c r="A29" s="37">
        <v>28</v>
      </c>
      <c r="B29" s="37">
        <v>76</v>
      </c>
      <c r="C29" s="37">
        <v>1427</v>
      </c>
      <c r="D29" s="37">
        <v>240424.80061709401</v>
      </c>
      <c r="E29" s="37">
        <v>228891.90453247901</v>
      </c>
      <c r="F29" s="37">
        <v>11532.8960846154</v>
      </c>
      <c r="G29" s="37">
        <v>228891.90453247901</v>
      </c>
      <c r="H29" s="37">
        <v>4.7968828735696599E-2</v>
      </c>
    </row>
    <row r="30" spans="1:8">
      <c r="A30" s="37">
        <v>29</v>
      </c>
      <c r="B30" s="37">
        <v>99</v>
      </c>
      <c r="C30" s="37">
        <v>15</v>
      </c>
      <c r="D30" s="37">
        <v>4431.6829286740804</v>
      </c>
      <c r="E30" s="37">
        <v>4155.8928220255602</v>
      </c>
      <c r="F30" s="37">
        <v>275.79010664851398</v>
      </c>
      <c r="G30" s="37">
        <v>4155.8928220255602</v>
      </c>
      <c r="H30" s="37">
        <v>6.22314617465261E-2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224</v>
      </c>
      <c r="D33" s="34">
        <v>104996.62</v>
      </c>
      <c r="E33" s="34">
        <v>109406.17</v>
      </c>
      <c r="F33" s="30"/>
      <c r="G33" s="30"/>
      <c r="H33" s="30"/>
    </row>
    <row r="34" spans="1:8">
      <c r="A34" s="30"/>
      <c r="B34" s="33">
        <v>71</v>
      </c>
      <c r="C34" s="34">
        <v>62</v>
      </c>
      <c r="D34" s="34">
        <v>116225.76</v>
      </c>
      <c r="E34" s="34">
        <v>125692.47</v>
      </c>
      <c r="F34" s="30"/>
      <c r="G34" s="30"/>
      <c r="H34" s="30"/>
    </row>
    <row r="35" spans="1:8">
      <c r="A35" s="30"/>
      <c r="B35" s="33">
        <v>72</v>
      </c>
      <c r="C35" s="34">
        <v>14</v>
      </c>
      <c r="D35" s="34">
        <v>40838.480000000003</v>
      </c>
      <c r="E35" s="34">
        <v>44772.66</v>
      </c>
      <c r="F35" s="30"/>
      <c r="G35" s="30"/>
      <c r="H35" s="30"/>
    </row>
    <row r="36" spans="1:8">
      <c r="A36" s="30"/>
      <c r="B36" s="33">
        <v>73</v>
      </c>
      <c r="C36" s="34">
        <v>62</v>
      </c>
      <c r="D36" s="34">
        <v>105491.95</v>
      </c>
      <c r="E36" s="34">
        <v>129012.23</v>
      </c>
      <c r="F36" s="30"/>
      <c r="G36" s="30"/>
      <c r="H36" s="30"/>
    </row>
    <row r="37" spans="1:8">
      <c r="A37" s="30"/>
      <c r="B37" s="33">
        <v>74</v>
      </c>
      <c r="C37" s="34">
        <v>14</v>
      </c>
      <c r="D37" s="34">
        <v>0.56000000000000005</v>
      </c>
      <c r="E37" s="34">
        <v>0.14000000000000001</v>
      </c>
      <c r="F37" s="30"/>
      <c r="G37" s="30"/>
      <c r="H37" s="30"/>
    </row>
    <row r="38" spans="1:8">
      <c r="A38" s="30"/>
      <c r="B38" s="33">
        <v>77</v>
      </c>
      <c r="C38" s="34">
        <v>68</v>
      </c>
      <c r="D38" s="34">
        <v>83335.12</v>
      </c>
      <c r="E38" s="34">
        <v>91960.71</v>
      </c>
      <c r="F38" s="34"/>
      <c r="G38" s="30"/>
      <c r="H38" s="30"/>
    </row>
    <row r="39" spans="1:8">
      <c r="A39" s="30"/>
      <c r="B39" s="33">
        <v>78</v>
      </c>
      <c r="C39" s="34">
        <v>33</v>
      </c>
      <c r="D39" s="34">
        <v>38219.71</v>
      </c>
      <c r="E39" s="34">
        <v>33010.339999999997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3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2016-04-19T00:26:12Z</dcterms:modified>
</cp:coreProperties>
</file>