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<sst xmlns="http://schemas.openxmlformats.org/spreadsheetml/2006/main" count="117" uniqueCount="76">
  <si>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</si>
  <si>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</si>
  <si>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</si>
  <si>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</si>
  <si>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</si>
  <si>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</si>
  <si>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</si>
  <si>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</si>
  <si>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</si>
  <si>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</si>
  <si>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</si>
  <si>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</si>
  <si>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</si>
  <si>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</si>
  <si>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</si>
  <si>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</si>
  <si>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</si>
  <si>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</si>
  <si>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</si>
  <si>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</si>
  <si>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</si>
  <si>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</si>
  <si>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</si>
  <si>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</si>
  <si>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</si>
  <si>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</si>
  <si>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</si>
  <si>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</si>
  <si>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</si>
  <si>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</si>
  <si>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</si>
  <si>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</si>
  <si>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</si>
  <si>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</si>
  <si>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</si>
  <si>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</si>
  <si>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</si>
  <si>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</si>
  <si>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</si>
  <si>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</si>
  <si>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</si>
  <si>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</si>
  <si>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</si>
  <si>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</si>
  <si>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</si>
  <si>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</si>
  <si>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</si>
  <si>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</si>
  <si>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</si>
  <si>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</si>
  <si>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</si>
  <si>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</si>
  <si>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</si>
  <si>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</si>
  <si>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</si>
  <si>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</si>
  <si>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</si>
  <si>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</si>
  <si>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</si>
  <si>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</si>
  <si>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</si>
  <si>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</si>
  <si>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</si>
  <si>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</si>
  <si>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</si>
  <si>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</si>
  <si>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</si>
  <si>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</si>
  <si>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</si>
  <si>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</si>
  <si>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</si>
  <si>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</si>
  <si>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</si>
  <si>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</si>
  <si>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3" type="noConversion"/>
  </si>
  <si>
    <t>40-原材料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</si>
</sst>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9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3">
    <xf numFmtId="0" fontId="0" fillId="0" borderId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19" fillId="8" borderId="8" applyNumberFormat="0" applyFont="0" applyAlignment="0" applyProtection="0">
      <alignment vertical="center"/>
    </xf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  <xf numFmtId="180" fontId="58" fillId="0" borderId="0" applyFont="0" applyFill="0" applyBorder="0" applyAlignment="0" applyProtection="0"/>
    <xf numFmtId="18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1">
    <xf numFmtId="0" fontId="0" fillId="0" borderId="0" xfId="0"/>
    <xf numFmtId="0" fontId="20" fillId="0" borderId="0" xfId="0" applyFont="1"/>
    <xf numFmtId="177" fontId="20" fillId="0" borderId="0" xfId="0" applyNumberFormat="1" applyFont="1"/>
    <xf numFmtId="0" fontId="0" fillId="0" borderId="0" xfId="0" applyAlignment="1"/>
    <xf numFmtId="0" fontId="20" fillId="0" borderId="0" xfId="0" applyNumberFormat="1" applyFont="1"/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/>
    <xf numFmtId="177" fontId="20" fillId="36" borderId="18" xfId="0" applyNumberFormat="1" applyFont="1" applyFill="1" applyBorder="1"/>
    <xf numFmtId="177" fontId="20" fillId="37" borderId="18" xfId="0" applyNumberFormat="1" applyFont="1" applyFill="1" applyBorder="1"/>
    <xf numFmtId="177" fontId="20" fillId="0" borderId="18" xfId="0" applyNumberFormat="1" applyFont="1" applyBorder="1"/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/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/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/>
    <xf numFmtId="0" fontId="20" fillId="0" borderId="0" xfId="0" applyFont="1"/>
    <xf numFmtId="0" fontId="56" fillId="0" borderId="0" xfId="110"/>
    <xf numFmtId="0" fontId="57" fillId="0" borderId="0" xfId="110" applyNumberFormat="1" applyFont="1"/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14" fontId="21" fillId="33" borderId="16" xfId="62" applyNumberFormat="1" applyFont="1" applyFill="1" applyBorder="1" applyAlignment="1">
      <alignment vertical="center" wrapText="1"/>
    </xf>
    <xf numFmtId="14" fontId="21" fillId="33" borderId="12" xfId="62" applyNumberFormat="1" applyFont="1" applyFill="1" applyBorder="1" applyAlignment="1">
      <alignment vertical="center" wrapText="1"/>
    </xf>
    <xf numFmtId="0" fontId="20" fillId="0" borderId="19" xfId="62" applyFont="1" applyBorder="1" applyAlignment="1">
      <alignment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20" fillId="0" borderId="0" xfId="62" applyFont="1" applyAlignment="1">
      <alignment wrapText="1"/>
    </xf>
    <xf numFmtId="14" fontId="21" fillId="33" borderId="17" xfId="62" applyNumberFormat="1" applyFont="1" applyFill="1" applyBorder="1" applyAlignment="1">
      <alignment vertical="center" wrapText="1"/>
    </xf>
    <xf numFmtId="49" fontId="22" fillId="33" borderId="15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3" xfId="62" applyNumberFormat="1" applyFont="1" applyFill="1" applyBorder="1" applyAlignment="1">
      <alignment horizontal="left" vertical="top" wrapText="1"/>
    </xf>
    <xf numFmtId="0" fontId="21" fillId="33" borderId="15" xfId="62" applyFont="1" applyFill="1" applyBorder="1" applyAlignment="1">
      <alignment vertical="center" wrapText="1"/>
    </xf>
    <xf numFmtId="0" fontId="21" fillId="33" borderId="13" xfId="62" applyFont="1" applyFill="1" applyBorder="1" applyAlignment="1">
      <alignment vertical="center" wrapText="1"/>
    </xf>
    <xf numFmtId="0" fontId="20" fillId="0" borderId="0" xfId="62" applyFont="1" applyAlignment="1">
      <alignment horizontal="right" vertical="center" wrapText="1"/>
    </xf>
    <xf numFmtId="49" fontId="21" fillId="33" borderId="13" xfId="62" applyNumberFormat="1" applyFont="1" applyFill="1" applyBorder="1" applyAlignment="1">
      <alignment horizontal="left" vertical="top" wrapText="1"/>
    </xf>
    <xf numFmtId="0" fontId="34" fillId="0" borderId="0" xfId="62"/>
    <xf numFmtId="0" fontId="26" fillId="0" borderId="0" xfId="62" applyFont="1" applyAlignment="1">
      <alignment horizontal="left" wrapText="1"/>
    </xf>
    <xf numFmtId="0" fontId="32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0" fontId="22" fillId="34" borderId="10" xfId="62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0" fontId="21" fillId="35" borderId="13" xfId="62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33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7b49d248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7b49d226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806a4319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1" t="s">
        <v>5</v>
      </c>
      <c r="B3" s="41"/>
      <c r="C3" s="41"/>
      <c r="D3" s="41"/>
      <c r="E3" s="15">
        <f>SUM(E4:E40)</f>
        <v>32788385.716400005</v>
      </c>
      <c r="F3" s="25">
        <f>RA!I7</f>
        <v>2647599.6083</v>
      </c>
      <c r="G3" s="16">
        <f>SUM(G4:G40)</f>
        <v>30140786.108100004</v>
      </c>
      <c r="H3" s="27">
        <f>RA!J7</f>
        <v>8.0748092669159099</v>
      </c>
      <c r="I3" s="20">
        <f>SUM(I4:I40)</f>
        <v>32788394.159089658</v>
      </c>
      <c r="J3" s="21">
        <f>SUM(J4:J40)</f>
        <v>30140785.909471583</v>
      </c>
      <c r="K3" s="22">
        <f>E3-I3</f>
        <v>-8.4426896534860134</v>
      </c>
      <c r="L3" s="22">
        <f>G3-J3</f>
        <v>0.19862842187285423</v>
      </c>
    </row>
    <row r="4" spans="1:13" x14ac:dyDescent="0.2">
      <c r="A4" s="42">
        <f>RA!A8</f>
        <v>42398</v>
      </c>
      <c r="B4" s="12">
        <v>12</v>
      </c>
      <c r="C4" s="40" t="s">
        <v>6</v>
      </c>
      <c r="D4" s="40"/>
      <c r="E4" s="15">
        <f>VLOOKUP(C4,RA!B8:D36,3,0)</f>
        <v>1616453.8448000001</v>
      </c>
      <c r="F4" s="25">
        <f>VLOOKUP(C4,RA!B8:I39,8,0)</f>
        <v>272081.69949999999</v>
      </c>
      <c r="G4" s="16">
        <f t="shared" ref="G4:G40" si="0">E4-F4</f>
        <v>1344372.1453</v>
      </c>
      <c r="H4" s="27">
        <f>RA!J8</f>
        <v>16.832011651632701</v>
      </c>
      <c r="I4" s="20">
        <f>VLOOKUP(B4,RMS!B:D,3,FALSE)</f>
        <v>1616455.7194435899</v>
      </c>
      <c r="J4" s="21">
        <f>VLOOKUP(B4,RMS!B:E,4,FALSE)</f>
        <v>1344372.1667529901</v>
      </c>
      <c r="K4" s="22">
        <f t="shared" ref="K4:K40" si="1">E4-I4</f>
        <v>-1.874643589835614</v>
      </c>
      <c r="L4" s="22">
        <f t="shared" ref="L4:L40" si="2">G4-J4</f>
        <v>-2.1452990127727389E-2</v>
      </c>
    </row>
    <row r="5" spans="1:13" x14ac:dyDescent="0.2">
      <c r="A5" s="42"/>
      <c r="B5" s="12">
        <v>13</v>
      </c>
      <c r="C5" s="40" t="s">
        <v>7</v>
      </c>
      <c r="D5" s="40"/>
      <c r="E5" s="15">
        <f>VLOOKUP(C5,RA!B8:D37,3,0)</f>
        <v>149015.74350000001</v>
      </c>
      <c r="F5" s="25">
        <f>VLOOKUP(C5,RA!B9:I40,8,0)</f>
        <v>37353.1371</v>
      </c>
      <c r="G5" s="16">
        <f t="shared" si="0"/>
        <v>111662.60640000002</v>
      </c>
      <c r="H5" s="27">
        <f>RA!J9</f>
        <v>25.066570969395599</v>
      </c>
      <c r="I5" s="20">
        <f>VLOOKUP(B5,RMS!B:D,3,FALSE)</f>
        <v>149015.89154102601</v>
      </c>
      <c r="J5" s="21">
        <f>VLOOKUP(B5,RMS!B:E,4,FALSE)</f>
        <v>111662.601700855</v>
      </c>
      <c r="K5" s="22">
        <f t="shared" si="1"/>
        <v>-0.14804102599737234</v>
      </c>
      <c r="L5" s="22">
        <f t="shared" si="2"/>
        <v>4.6991450217319652E-3</v>
      </c>
      <c r="M5" s="32"/>
    </row>
    <row r="6" spans="1:13" x14ac:dyDescent="0.2">
      <c r="A6" s="42"/>
      <c r="B6" s="12">
        <v>14</v>
      </c>
      <c r="C6" s="40" t="s">
        <v>8</v>
      </c>
      <c r="D6" s="40"/>
      <c r="E6" s="15">
        <f>VLOOKUP(C6,RA!B10:D38,3,0)</f>
        <v>262912.62589999998</v>
      </c>
      <c r="F6" s="25">
        <f>VLOOKUP(C6,RA!B10:I41,8,0)</f>
        <v>60328.385600000001</v>
      </c>
      <c r="G6" s="16">
        <f t="shared" si="0"/>
        <v>202584.24029999998</v>
      </c>
      <c r="H6" s="27">
        <f>RA!J10</f>
        <v>22.946172856280501</v>
      </c>
      <c r="I6" s="20">
        <f>VLOOKUP(B6,RMS!B:D,3,FALSE)</f>
        <v>262914.17545116099</v>
      </c>
      <c r="J6" s="21">
        <f>VLOOKUP(B6,RMS!B:E,4,FALSE)</f>
        <v>202584.24200941701</v>
      </c>
      <c r="K6" s="22">
        <f>E6-I6</f>
        <v>-1.549551161006093</v>
      </c>
      <c r="L6" s="22">
        <f t="shared" si="2"/>
        <v>-1.7094170325435698E-3</v>
      </c>
      <c r="M6" s="32"/>
    </row>
    <row r="7" spans="1:13" x14ac:dyDescent="0.2">
      <c r="A7" s="42"/>
      <c r="B7" s="12">
        <v>15</v>
      </c>
      <c r="C7" s="40" t="s">
        <v>9</v>
      </c>
      <c r="D7" s="40"/>
      <c r="E7" s="15">
        <f>VLOOKUP(C7,RA!B10:D39,3,0)</f>
        <v>106895.4467</v>
      </c>
      <c r="F7" s="25">
        <f>VLOOKUP(C7,RA!B11:I42,8,0)</f>
        <v>20815.731400000001</v>
      </c>
      <c r="G7" s="16">
        <f t="shared" si="0"/>
        <v>86079.715299999996</v>
      </c>
      <c r="H7" s="27">
        <f>RA!J11</f>
        <v>19.472982285596299</v>
      </c>
      <c r="I7" s="20">
        <f>VLOOKUP(B7,RMS!B:D,3,FALSE)</f>
        <v>106895.524483004</v>
      </c>
      <c r="J7" s="21">
        <f>VLOOKUP(B7,RMS!B:E,4,FALSE)</f>
        <v>86079.715180591505</v>
      </c>
      <c r="K7" s="22">
        <f t="shared" si="1"/>
        <v>-7.7783004002412781E-2</v>
      </c>
      <c r="L7" s="22">
        <f t="shared" si="2"/>
        <v>1.1940849071834236E-4</v>
      </c>
      <c r="M7" s="32"/>
    </row>
    <row r="8" spans="1:13" x14ac:dyDescent="0.2">
      <c r="A8" s="42"/>
      <c r="B8" s="12">
        <v>16</v>
      </c>
      <c r="C8" s="40" t="s">
        <v>10</v>
      </c>
      <c r="D8" s="40"/>
      <c r="E8" s="15">
        <f>VLOOKUP(C8,RA!B12:D39,3,0)</f>
        <v>382180.12060000002</v>
      </c>
      <c r="F8" s="25">
        <f>VLOOKUP(C8,RA!B12:I43,8,0)</f>
        <v>46507.969400000002</v>
      </c>
      <c r="G8" s="16">
        <f t="shared" si="0"/>
        <v>335672.15120000002</v>
      </c>
      <c r="H8" s="27">
        <f>RA!J12</f>
        <v>12.169123115819099</v>
      </c>
      <c r="I8" s="20">
        <f>VLOOKUP(B8,RMS!B:D,3,FALSE)</f>
        <v>382180.10604786302</v>
      </c>
      <c r="J8" s="21">
        <f>VLOOKUP(B8,RMS!B:E,4,FALSE)</f>
        <v>335672.14884273498</v>
      </c>
      <c r="K8" s="22">
        <f t="shared" si="1"/>
        <v>1.4552136999554932E-2</v>
      </c>
      <c r="L8" s="22">
        <f t="shared" si="2"/>
        <v>2.3572650388814509E-3</v>
      </c>
      <c r="M8" s="32"/>
    </row>
    <row r="9" spans="1:13" x14ac:dyDescent="0.2">
      <c r="A9" s="42"/>
      <c r="B9" s="12">
        <v>17</v>
      </c>
      <c r="C9" s="40" t="s">
        <v>11</v>
      </c>
      <c r="D9" s="40"/>
      <c r="E9" s="15">
        <f>VLOOKUP(C9,RA!B12:D40,3,0)</f>
        <v>446734.64559999999</v>
      </c>
      <c r="F9" s="25">
        <f>VLOOKUP(C9,RA!B13:I44,8,0)</f>
        <v>11399.943600000001</v>
      </c>
      <c r="G9" s="16">
        <f t="shared" si="0"/>
        <v>435334.70199999999</v>
      </c>
      <c r="H9" s="27">
        <f>RA!J13</f>
        <v>2.5518378107184798</v>
      </c>
      <c r="I9" s="20">
        <f>VLOOKUP(B9,RMS!B:D,3,FALSE)</f>
        <v>446734.98109059798</v>
      </c>
      <c r="J9" s="21">
        <f>VLOOKUP(B9,RMS!B:E,4,FALSE)</f>
        <v>435334.69851538498</v>
      </c>
      <c r="K9" s="22">
        <f t="shared" si="1"/>
        <v>-0.33549059799406677</v>
      </c>
      <c r="L9" s="22">
        <f t="shared" si="2"/>
        <v>3.4846150083467364E-3</v>
      </c>
      <c r="M9" s="32"/>
    </row>
    <row r="10" spans="1:13" x14ac:dyDescent="0.2">
      <c r="A10" s="42"/>
      <c r="B10" s="12">
        <v>18</v>
      </c>
      <c r="C10" s="40" t="s">
        <v>12</v>
      </c>
      <c r="D10" s="40"/>
      <c r="E10" s="15">
        <f>VLOOKUP(C10,RA!B14:D41,3,0)</f>
        <v>250103.4087</v>
      </c>
      <c r="F10" s="25">
        <f>VLOOKUP(C10,RA!B14:I44,8,0)</f>
        <v>48093.91</v>
      </c>
      <c r="G10" s="16">
        <f t="shared" si="0"/>
        <v>202009.4987</v>
      </c>
      <c r="H10" s="27">
        <f>RA!J14</f>
        <v>19.2296099641284</v>
      </c>
      <c r="I10" s="20">
        <f>VLOOKUP(B10,RMS!B:D,3,FALSE)</f>
        <v>250103.420792308</v>
      </c>
      <c r="J10" s="21">
        <f>VLOOKUP(B10,RMS!B:E,4,FALSE)</f>
        <v>202009.502035043</v>
      </c>
      <c r="K10" s="22">
        <f t="shared" si="1"/>
        <v>-1.2092307995771989E-2</v>
      </c>
      <c r="L10" s="22">
        <f t="shared" si="2"/>
        <v>-3.3350430021528155E-3</v>
      </c>
      <c r="M10" s="32"/>
    </row>
    <row r="11" spans="1:13" x14ac:dyDescent="0.2">
      <c r="A11" s="42"/>
      <c r="B11" s="12">
        <v>19</v>
      </c>
      <c r="C11" s="40" t="s">
        <v>13</v>
      </c>
      <c r="D11" s="40"/>
      <c r="E11" s="15">
        <f>VLOOKUP(C11,RA!B14:D42,3,0)</f>
        <v>167726.96609999999</v>
      </c>
      <c r="F11" s="25">
        <f>VLOOKUP(C11,RA!B15:I45,8,0)</f>
        <v>40191.096400000002</v>
      </c>
      <c r="G11" s="16">
        <f t="shared" si="0"/>
        <v>127535.86969999998</v>
      </c>
      <c r="H11" s="27">
        <f>RA!J15</f>
        <v>23.962215101439199</v>
      </c>
      <c r="I11" s="20">
        <f>VLOOKUP(B11,RMS!B:D,3,FALSE)</f>
        <v>167727.20231965801</v>
      </c>
      <c r="J11" s="21">
        <f>VLOOKUP(B11,RMS!B:E,4,FALSE)</f>
        <v>127535.87147863201</v>
      </c>
      <c r="K11" s="22">
        <f t="shared" si="1"/>
        <v>-0.23621965802158229</v>
      </c>
      <c r="L11" s="22">
        <f t="shared" si="2"/>
        <v>-1.778632024070248E-3</v>
      </c>
      <c r="M11" s="32"/>
    </row>
    <row r="12" spans="1:13" x14ac:dyDescent="0.2">
      <c r="A12" s="42"/>
      <c r="B12" s="12">
        <v>21</v>
      </c>
      <c r="C12" s="40" t="s">
        <v>14</v>
      </c>
      <c r="D12" s="40"/>
      <c r="E12" s="15">
        <f>VLOOKUP(C12,RA!B16:D43,3,0)</f>
        <v>1394499.7305999999</v>
      </c>
      <c r="F12" s="25">
        <f>VLOOKUP(C12,RA!B16:I46,8,0)</f>
        <v>-53335.767399999997</v>
      </c>
      <c r="G12" s="16">
        <f t="shared" si="0"/>
        <v>1447835.4979999999</v>
      </c>
      <c r="H12" s="27">
        <f>RA!J16</f>
        <v>-3.8247241092726201</v>
      </c>
      <c r="I12" s="20">
        <f>VLOOKUP(B12,RMS!B:D,3,FALSE)</f>
        <v>1394499.7066017101</v>
      </c>
      <c r="J12" s="21">
        <f>VLOOKUP(B12,RMS!B:E,4,FALSE)</f>
        <v>1447835.49862735</v>
      </c>
      <c r="K12" s="22">
        <f t="shared" si="1"/>
        <v>2.3998289834707975E-2</v>
      </c>
      <c r="L12" s="22">
        <f t="shared" si="2"/>
        <v>-6.2735006213188171E-4</v>
      </c>
      <c r="M12" s="32"/>
    </row>
    <row r="13" spans="1:13" x14ac:dyDescent="0.2">
      <c r="A13" s="42"/>
      <c r="B13" s="12">
        <v>22</v>
      </c>
      <c r="C13" s="40" t="s">
        <v>15</v>
      </c>
      <c r="D13" s="40"/>
      <c r="E13" s="15">
        <f>VLOOKUP(C13,RA!B16:D44,3,0)</f>
        <v>1477813.2466</v>
      </c>
      <c r="F13" s="25">
        <f>VLOOKUP(C13,RA!B17:I47,8,0)</f>
        <v>132695.23199999999</v>
      </c>
      <c r="G13" s="16">
        <f t="shared" si="0"/>
        <v>1345118.0145999999</v>
      </c>
      <c r="H13" s="27">
        <f>RA!J17</f>
        <v>8.9791610885402093</v>
      </c>
      <c r="I13" s="20">
        <f>VLOOKUP(B13,RMS!B:D,3,FALSE)</f>
        <v>1477813.2277188001</v>
      </c>
      <c r="J13" s="21">
        <f>VLOOKUP(B13,RMS!B:E,4,FALSE)</f>
        <v>1345118.0143794899</v>
      </c>
      <c r="K13" s="22">
        <f t="shared" si="1"/>
        <v>1.8881199881434441E-2</v>
      </c>
      <c r="L13" s="22">
        <f t="shared" si="2"/>
        <v>2.2050994448363781E-4</v>
      </c>
      <c r="M13" s="32"/>
    </row>
    <row r="14" spans="1:13" x14ac:dyDescent="0.2">
      <c r="A14" s="42"/>
      <c r="B14" s="12">
        <v>23</v>
      </c>
      <c r="C14" s="40" t="s">
        <v>16</v>
      </c>
      <c r="D14" s="40"/>
      <c r="E14" s="15">
        <f>VLOOKUP(C14,RA!B18:D44,3,0)</f>
        <v>4788298.6177000003</v>
      </c>
      <c r="F14" s="25">
        <f>VLOOKUP(C14,RA!B18:I48,8,0)</f>
        <v>617165.80110000004</v>
      </c>
      <c r="G14" s="16">
        <f t="shared" si="0"/>
        <v>4171132.8166000005</v>
      </c>
      <c r="H14" s="27">
        <f>RA!J18</f>
        <v>12.889041606942399</v>
      </c>
      <c r="I14" s="20">
        <f>VLOOKUP(B14,RMS!B:D,3,FALSE)</f>
        <v>4788298.78876667</v>
      </c>
      <c r="J14" s="21">
        <f>VLOOKUP(B14,RMS!B:E,4,FALSE)</f>
        <v>4171132.7959555602</v>
      </c>
      <c r="K14" s="22">
        <f t="shared" si="1"/>
        <v>-0.17106666974723339</v>
      </c>
      <c r="L14" s="22">
        <f t="shared" si="2"/>
        <v>2.0644440315663815E-2</v>
      </c>
      <c r="M14" s="32"/>
    </row>
    <row r="15" spans="1:13" x14ac:dyDescent="0.2">
      <c r="A15" s="42"/>
      <c r="B15" s="12">
        <v>24</v>
      </c>
      <c r="C15" s="40" t="s">
        <v>17</v>
      </c>
      <c r="D15" s="40"/>
      <c r="E15" s="15">
        <f>VLOOKUP(C15,RA!B18:D45,3,0)</f>
        <v>917607.25829999999</v>
      </c>
      <c r="F15" s="25">
        <f>VLOOKUP(C15,RA!B19:I49,8,0)</f>
        <v>42034.753900000003</v>
      </c>
      <c r="G15" s="16">
        <f t="shared" si="0"/>
        <v>875572.50439999998</v>
      </c>
      <c r="H15" s="27">
        <f>RA!J19</f>
        <v>4.5809090457583599</v>
      </c>
      <c r="I15" s="20">
        <f>VLOOKUP(B15,RMS!B:D,3,FALSE)</f>
        <v>917607.33554187999</v>
      </c>
      <c r="J15" s="21">
        <f>VLOOKUP(B15,RMS!B:E,4,FALSE)</f>
        <v>875572.50202222203</v>
      </c>
      <c r="K15" s="22">
        <f t="shared" si="1"/>
        <v>-7.7241880004294217E-2</v>
      </c>
      <c r="L15" s="22">
        <f t="shared" si="2"/>
        <v>2.377777942456305E-3</v>
      </c>
      <c r="M15" s="32"/>
    </row>
    <row r="16" spans="1:13" x14ac:dyDescent="0.2">
      <c r="A16" s="42"/>
      <c r="B16" s="12">
        <v>25</v>
      </c>
      <c r="C16" s="40" t="s">
        <v>18</v>
      </c>
      <c r="D16" s="40"/>
      <c r="E16" s="15">
        <f>VLOOKUP(C16,RA!B20:D46,3,0)</f>
        <v>1736592.9145</v>
      </c>
      <c r="F16" s="25">
        <f>VLOOKUP(C16,RA!B20:I50,8,0)</f>
        <v>153773.4699</v>
      </c>
      <c r="G16" s="16">
        <f t="shared" si="0"/>
        <v>1582819.4446</v>
      </c>
      <c r="H16" s="27">
        <f>RA!J20</f>
        <v>8.8548944669784309</v>
      </c>
      <c r="I16" s="20">
        <f>VLOOKUP(B16,RMS!B:D,3,FALSE)</f>
        <v>1736592.92734248</v>
      </c>
      <c r="J16" s="21">
        <f>VLOOKUP(B16,RMS!B:E,4,FALSE)</f>
        <v>1582819.4445318601</v>
      </c>
      <c r="K16" s="22">
        <f t="shared" si="1"/>
        <v>-1.2842480093240738E-2</v>
      </c>
      <c r="L16" s="22">
        <f t="shared" si="2"/>
        <v>6.8139983341097832E-5</v>
      </c>
      <c r="M16" s="32"/>
    </row>
    <row r="17" spans="1:13" x14ac:dyDescent="0.2">
      <c r="A17" s="42"/>
      <c r="B17" s="12">
        <v>26</v>
      </c>
      <c r="C17" s="40" t="s">
        <v>19</v>
      </c>
      <c r="D17" s="40"/>
      <c r="E17" s="15">
        <f>VLOOKUP(C17,RA!B20:D47,3,0)</f>
        <v>701265.61540000001</v>
      </c>
      <c r="F17" s="25">
        <f>VLOOKUP(C17,RA!B21:I51,8,0)</f>
        <v>62454.732000000004</v>
      </c>
      <c r="G17" s="16">
        <f t="shared" si="0"/>
        <v>638810.88340000005</v>
      </c>
      <c r="H17" s="27">
        <f>RA!J21</f>
        <v>8.9060023232960006</v>
      </c>
      <c r="I17" s="20">
        <f>VLOOKUP(B17,RMS!B:D,3,FALSE)</f>
        <v>701265.20948683203</v>
      </c>
      <c r="J17" s="21">
        <f>VLOOKUP(B17,RMS!B:E,4,FALSE)</f>
        <v>638810.88306512404</v>
      </c>
      <c r="K17" s="22">
        <f t="shared" si="1"/>
        <v>0.40591316798236221</v>
      </c>
      <c r="L17" s="22">
        <f t="shared" si="2"/>
        <v>3.3487600740045309E-4</v>
      </c>
      <c r="M17" s="32"/>
    </row>
    <row r="18" spans="1:13" x14ac:dyDescent="0.2">
      <c r="A18" s="42"/>
      <c r="B18" s="12">
        <v>27</v>
      </c>
      <c r="C18" s="40" t="s">
        <v>20</v>
      </c>
      <c r="D18" s="40"/>
      <c r="E18" s="15">
        <f>VLOOKUP(C18,RA!B22:D48,3,0)</f>
        <v>1791618.52</v>
      </c>
      <c r="F18" s="25">
        <f>VLOOKUP(C18,RA!B22:I52,8,0)</f>
        <v>80742.449699999997</v>
      </c>
      <c r="G18" s="16">
        <f t="shared" si="0"/>
        <v>1710876.0703</v>
      </c>
      <c r="H18" s="27">
        <f>RA!J22</f>
        <v>4.5066764380176201</v>
      </c>
      <c r="I18" s="20">
        <f>VLOOKUP(B18,RMS!B:D,3,FALSE)</f>
        <v>1791621.0884</v>
      </c>
      <c r="J18" s="21">
        <f>VLOOKUP(B18,RMS!B:E,4,FALSE)</f>
        <v>1710876.0693000001</v>
      </c>
      <c r="K18" s="22">
        <f t="shared" si="1"/>
        <v>-2.5683999999891967</v>
      </c>
      <c r="L18" s="22">
        <f t="shared" si="2"/>
        <v>9.9999993108212948E-4</v>
      </c>
      <c r="M18" s="32"/>
    </row>
    <row r="19" spans="1:13" x14ac:dyDescent="0.2">
      <c r="A19" s="42"/>
      <c r="B19" s="12">
        <v>29</v>
      </c>
      <c r="C19" s="40" t="s">
        <v>21</v>
      </c>
      <c r="D19" s="40"/>
      <c r="E19" s="15">
        <f>VLOOKUP(C19,RA!B22:D49,3,0)</f>
        <v>3812008.7853000001</v>
      </c>
      <c r="F19" s="25">
        <f>VLOOKUP(C19,RA!B23:I53,8,0)</f>
        <v>316611.34250000003</v>
      </c>
      <c r="G19" s="16">
        <f t="shared" si="0"/>
        <v>3495397.4428000003</v>
      </c>
      <c r="H19" s="27">
        <f>RA!J23</f>
        <v>8.3056299272165308</v>
      </c>
      <c r="I19" s="20">
        <f>VLOOKUP(B19,RMS!B:D,3,FALSE)</f>
        <v>3812010.7813905999</v>
      </c>
      <c r="J19" s="21">
        <f>VLOOKUP(B19,RMS!B:E,4,FALSE)</f>
        <v>3495397.4746606802</v>
      </c>
      <c r="K19" s="22">
        <f t="shared" si="1"/>
        <v>-1.9960905998013914</v>
      </c>
      <c r="L19" s="22">
        <f t="shared" si="2"/>
        <v>-3.1860679853707552E-2</v>
      </c>
      <c r="M19" s="32"/>
    </row>
    <row r="20" spans="1:13" x14ac:dyDescent="0.2">
      <c r="A20" s="42"/>
      <c r="B20" s="12">
        <v>31</v>
      </c>
      <c r="C20" s="40" t="s">
        <v>22</v>
      </c>
      <c r="D20" s="40"/>
      <c r="E20" s="15">
        <f>VLOOKUP(C20,RA!B24:D50,3,0)</f>
        <v>541374.3382</v>
      </c>
      <c r="F20" s="25">
        <f>VLOOKUP(C20,RA!B24:I54,8,0)</f>
        <v>79141.453599999993</v>
      </c>
      <c r="G20" s="16">
        <f t="shared" si="0"/>
        <v>462232.88459999999</v>
      </c>
      <c r="H20" s="27">
        <f>RA!J24</f>
        <v>14.618619320438301</v>
      </c>
      <c r="I20" s="20">
        <f>VLOOKUP(B20,RMS!B:D,3,FALSE)</f>
        <v>541374.38623337902</v>
      </c>
      <c r="J20" s="21">
        <f>VLOOKUP(B20,RMS!B:E,4,FALSE)</f>
        <v>462232.88686450903</v>
      </c>
      <c r="K20" s="22">
        <f t="shared" si="1"/>
        <v>-4.8033379018306732E-2</v>
      </c>
      <c r="L20" s="22">
        <f t="shared" si="2"/>
        <v>-2.2645090357400477E-3</v>
      </c>
      <c r="M20" s="32"/>
    </row>
    <row r="21" spans="1:13" x14ac:dyDescent="0.2">
      <c r="A21" s="42"/>
      <c r="B21" s="12">
        <v>32</v>
      </c>
      <c r="C21" s="40" t="s">
        <v>23</v>
      </c>
      <c r="D21" s="40"/>
      <c r="E21" s="15">
        <f>VLOOKUP(C21,RA!B24:D51,3,0)</f>
        <v>543182.89720000001</v>
      </c>
      <c r="F21" s="25">
        <f>VLOOKUP(C21,RA!B25:I55,8,0)</f>
        <v>42626.709699999999</v>
      </c>
      <c r="G21" s="16">
        <f t="shared" si="0"/>
        <v>500556.1875</v>
      </c>
      <c r="H21" s="27">
        <f>RA!J25</f>
        <v>7.8475795021773003</v>
      </c>
      <c r="I21" s="20">
        <f>VLOOKUP(B21,RMS!B:D,3,FALSE)</f>
        <v>543182.86769974302</v>
      </c>
      <c r="J21" s="21">
        <f>VLOOKUP(B21,RMS!B:E,4,FALSE)</f>
        <v>500556.18689414102</v>
      </c>
      <c r="K21" s="22">
        <f t="shared" si="1"/>
        <v>2.9500256991013885E-2</v>
      </c>
      <c r="L21" s="22">
        <f t="shared" si="2"/>
        <v>6.0585897881537676E-4</v>
      </c>
      <c r="M21" s="32"/>
    </row>
    <row r="22" spans="1:13" x14ac:dyDescent="0.2">
      <c r="A22" s="42"/>
      <c r="B22" s="12">
        <v>33</v>
      </c>
      <c r="C22" s="40" t="s">
        <v>24</v>
      </c>
      <c r="D22" s="40"/>
      <c r="E22" s="15">
        <f>VLOOKUP(C22,RA!B26:D52,3,0)</f>
        <v>1626172.0282000001</v>
      </c>
      <c r="F22" s="25">
        <f>VLOOKUP(C22,RA!B26:I56,8,0)</f>
        <v>254103.7997</v>
      </c>
      <c r="G22" s="16">
        <f t="shared" si="0"/>
        <v>1372068.2285</v>
      </c>
      <c r="H22" s="27">
        <f>RA!J26</f>
        <v>15.6258867631161</v>
      </c>
      <c r="I22" s="20">
        <f>VLOOKUP(B22,RMS!B:D,3,FALSE)</f>
        <v>1626171.91663292</v>
      </c>
      <c r="J22" s="21">
        <f>VLOOKUP(B22,RMS!B:E,4,FALSE)</f>
        <v>1372068.2005903099</v>
      </c>
      <c r="K22" s="22">
        <f t="shared" si="1"/>
        <v>0.11156708002090454</v>
      </c>
      <c r="L22" s="22">
        <f t="shared" si="2"/>
        <v>2.7909690048545599E-2</v>
      </c>
      <c r="M22" s="32"/>
    </row>
    <row r="23" spans="1:13" x14ac:dyDescent="0.2">
      <c r="A23" s="42"/>
      <c r="B23" s="12">
        <v>34</v>
      </c>
      <c r="C23" s="40" t="s">
        <v>25</v>
      </c>
      <c r="D23" s="40"/>
      <c r="E23" s="15">
        <f>VLOOKUP(C23,RA!B26:D53,3,0)</f>
        <v>364986.80810000002</v>
      </c>
      <c r="F23" s="25">
        <f>VLOOKUP(C23,RA!B27:I57,8,0)</f>
        <v>90869.285499999998</v>
      </c>
      <c r="G23" s="16">
        <f t="shared" si="0"/>
        <v>274117.52260000003</v>
      </c>
      <c r="H23" s="27">
        <f>RA!J27</f>
        <v>24.8965944750265</v>
      </c>
      <c r="I23" s="20">
        <f>VLOOKUP(B23,RMS!B:D,3,FALSE)</f>
        <v>364986.64626140997</v>
      </c>
      <c r="J23" s="21">
        <f>VLOOKUP(B23,RMS!B:E,4,FALSE)</f>
        <v>274117.542306674</v>
      </c>
      <c r="K23" s="22">
        <f t="shared" si="1"/>
        <v>0.1618385900510475</v>
      </c>
      <c r="L23" s="22">
        <f t="shared" si="2"/>
        <v>-1.9706673978362232E-2</v>
      </c>
      <c r="M23" s="32"/>
    </row>
    <row r="24" spans="1:13" x14ac:dyDescent="0.2">
      <c r="A24" s="42"/>
      <c r="B24" s="12">
        <v>35</v>
      </c>
      <c r="C24" s="40" t="s">
        <v>26</v>
      </c>
      <c r="D24" s="40"/>
      <c r="E24" s="15">
        <f>VLOOKUP(C24,RA!B28:D54,3,0)</f>
        <v>1471509.0992999999</v>
      </c>
      <c r="F24" s="25">
        <f>VLOOKUP(C24,RA!B28:I58,8,0)</f>
        <v>64054.562299999998</v>
      </c>
      <c r="G24" s="16">
        <f t="shared" si="0"/>
        <v>1407454.5369999998</v>
      </c>
      <c r="H24" s="27">
        <f>RA!J28</f>
        <v>4.3529844518440903</v>
      </c>
      <c r="I24" s="20">
        <f>VLOOKUP(B24,RMS!B:D,3,FALSE)</f>
        <v>1471509.09929292</v>
      </c>
      <c r="J24" s="21">
        <f>VLOOKUP(B24,RMS!B:E,4,FALSE)</f>
        <v>1407454.5261371699</v>
      </c>
      <c r="K24" s="22">
        <f t="shared" si="1"/>
        <v>7.0799142122268677E-6</v>
      </c>
      <c r="L24" s="22">
        <f t="shared" si="2"/>
        <v>1.0862829862162471E-2</v>
      </c>
      <c r="M24" s="32"/>
    </row>
    <row r="25" spans="1:13" x14ac:dyDescent="0.2">
      <c r="A25" s="42"/>
      <c r="B25" s="12">
        <v>36</v>
      </c>
      <c r="C25" s="40" t="s">
        <v>27</v>
      </c>
      <c r="D25" s="40"/>
      <c r="E25" s="15">
        <f>VLOOKUP(C25,RA!B28:D55,3,0)</f>
        <v>807836.40300000005</v>
      </c>
      <c r="F25" s="25">
        <f>VLOOKUP(C25,RA!B29:I59,8,0)</f>
        <v>143354.01790000001</v>
      </c>
      <c r="G25" s="16">
        <f t="shared" si="0"/>
        <v>664482.38510000007</v>
      </c>
      <c r="H25" s="27">
        <f>RA!J29</f>
        <v>17.7454268423207</v>
      </c>
      <c r="I25" s="20">
        <f>VLOOKUP(B25,RMS!B:D,3,FALSE)</f>
        <v>807836.505648672</v>
      </c>
      <c r="J25" s="21">
        <f>VLOOKUP(B25,RMS!B:E,4,FALSE)</f>
        <v>664482.35972603306</v>
      </c>
      <c r="K25" s="22">
        <f t="shared" si="1"/>
        <v>-0.10264867194928229</v>
      </c>
      <c r="L25" s="22">
        <f t="shared" si="2"/>
        <v>2.5373967015184462E-2</v>
      </c>
      <c r="M25" s="32"/>
    </row>
    <row r="26" spans="1:13" x14ac:dyDescent="0.2">
      <c r="A26" s="42"/>
      <c r="B26" s="12">
        <v>37</v>
      </c>
      <c r="C26" s="40" t="s">
        <v>71</v>
      </c>
      <c r="D26" s="40"/>
      <c r="E26" s="15">
        <f>VLOOKUP(C26,RA!B30:D56,3,0)</f>
        <v>1595571.9671</v>
      </c>
      <c r="F26" s="25">
        <f>VLOOKUP(C26,RA!B30:I60,8,0)</f>
        <v>190290.98730000001</v>
      </c>
      <c r="G26" s="16">
        <f t="shared" si="0"/>
        <v>1405280.9798000001</v>
      </c>
      <c r="H26" s="27">
        <f>RA!J30</f>
        <v>11.926192689751201</v>
      </c>
      <c r="I26" s="20">
        <f>VLOOKUP(B26,RMS!B:D,3,FALSE)</f>
        <v>1595572.0421292</v>
      </c>
      <c r="J26" s="21">
        <f>VLOOKUP(B26,RMS!B:E,4,FALSE)</f>
        <v>1405280.97973572</v>
      </c>
      <c r="K26" s="22">
        <f t="shared" si="1"/>
        <v>-7.5029199942946434E-2</v>
      </c>
      <c r="L26" s="22">
        <f t="shared" si="2"/>
        <v>6.4280116930603981E-5</v>
      </c>
      <c r="M26" s="32"/>
    </row>
    <row r="27" spans="1:13" x14ac:dyDescent="0.2">
      <c r="A27" s="42"/>
      <c r="B27" s="12">
        <v>38</v>
      </c>
      <c r="C27" s="40" t="s">
        <v>29</v>
      </c>
      <c r="D27" s="40"/>
      <c r="E27" s="15">
        <f>VLOOKUP(C27,RA!B30:D57,3,0)</f>
        <v>1247258.8011</v>
      </c>
      <c r="F27" s="25">
        <f>VLOOKUP(C27,RA!B31:I61,8,0)</f>
        <v>19568.534100000001</v>
      </c>
      <c r="G27" s="16">
        <f t="shared" si="0"/>
        <v>1227690.267</v>
      </c>
      <c r="H27" s="27">
        <f>RA!J31</f>
        <v>1.56892331268714</v>
      </c>
      <c r="I27" s="20">
        <f>VLOOKUP(B27,RMS!B:D,3,FALSE)</f>
        <v>1247258.7965699099</v>
      </c>
      <c r="J27" s="21">
        <f>VLOOKUP(B27,RMS!B:E,4,FALSE)</f>
        <v>1227690.0902885001</v>
      </c>
      <c r="K27" s="22">
        <f t="shared" si="1"/>
        <v>4.5300901401787996E-3</v>
      </c>
      <c r="L27" s="22">
        <f t="shared" si="2"/>
        <v>0.17671149992384017</v>
      </c>
      <c r="M27" s="32"/>
    </row>
    <row r="28" spans="1:13" x14ac:dyDescent="0.2">
      <c r="A28" s="42"/>
      <c r="B28" s="12">
        <v>39</v>
      </c>
      <c r="C28" s="40" t="s">
        <v>30</v>
      </c>
      <c r="D28" s="40"/>
      <c r="E28" s="15">
        <f>VLOOKUP(C28,RA!B32:D58,3,0)</f>
        <v>133273.14559999999</v>
      </c>
      <c r="F28" s="25">
        <f>VLOOKUP(C28,RA!B32:I62,8,0)</f>
        <v>35685.012600000002</v>
      </c>
      <c r="G28" s="16">
        <f t="shared" si="0"/>
        <v>97588.132999999987</v>
      </c>
      <c r="H28" s="27">
        <f>RA!J32</f>
        <v>26.775846281218101</v>
      </c>
      <c r="I28" s="20">
        <f>VLOOKUP(B28,RMS!B:D,3,FALSE)</f>
        <v>133273.092804682</v>
      </c>
      <c r="J28" s="21">
        <f>VLOOKUP(B28,RMS!B:E,4,FALSE)</f>
        <v>97588.134338315096</v>
      </c>
      <c r="K28" s="22">
        <f t="shared" si="1"/>
        <v>5.2795317984418944E-2</v>
      </c>
      <c r="L28" s="22">
        <f t="shared" si="2"/>
        <v>-1.3383151090238243E-3</v>
      </c>
      <c r="M28" s="32"/>
    </row>
    <row r="29" spans="1:13" x14ac:dyDescent="0.2">
      <c r="A29" s="42"/>
      <c r="B29" s="12">
        <v>40</v>
      </c>
      <c r="C29" s="40" t="s">
        <v>74</v>
      </c>
      <c r="D29" s="4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2"/>
      <c r="B30" s="12">
        <v>42</v>
      </c>
      <c r="C30" s="40" t="s">
        <v>31</v>
      </c>
      <c r="D30" s="40"/>
      <c r="E30" s="15">
        <f>VLOOKUP(C30,RA!B34:D61,3,0)</f>
        <v>406552.33649999998</v>
      </c>
      <c r="F30" s="25">
        <f>VLOOKUP(C30,RA!B34:I65,8,0)</f>
        <v>54547.9133</v>
      </c>
      <c r="G30" s="16">
        <f t="shared" si="0"/>
        <v>352004.42319999996</v>
      </c>
      <c r="H30" s="27">
        <f>RA!J34</f>
        <v>13.417193409734599</v>
      </c>
      <c r="I30" s="20">
        <f>VLOOKUP(B30,RMS!B:D,3,FALSE)</f>
        <v>406552.33559999999</v>
      </c>
      <c r="J30" s="21">
        <f>VLOOKUP(B30,RMS!B:E,4,FALSE)</f>
        <v>352004.42310000001</v>
      </c>
      <c r="K30" s="22">
        <f t="shared" si="1"/>
        <v>8.9999998454004526E-4</v>
      </c>
      <c r="L30" s="22">
        <f t="shared" si="2"/>
        <v>9.9999946542084217E-5</v>
      </c>
      <c r="M30" s="32"/>
    </row>
    <row r="31" spans="1:13" s="35" customFormat="1" ht="12" thickBot="1" x14ac:dyDescent="0.25">
      <c r="A31" s="42"/>
      <c r="B31" s="12">
        <v>70</v>
      </c>
      <c r="C31" s="43" t="s">
        <v>68</v>
      </c>
      <c r="D31" s="44"/>
      <c r="E31" s="15">
        <f>VLOOKUP(C31,RA!B35:D62,3,0)</f>
        <v>101644.51</v>
      </c>
      <c r="F31" s="25">
        <f>VLOOKUP(C31,RA!B35:I66,8,0)</f>
        <v>2430.91</v>
      </c>
      <c r="G31" s="16">
        <f t="shared" si="0"/>
        <v>99213.599999999991</v>
      </c>
      <c r="H31" s="27">
        <f>RA!J35</f>
        <v>2.3915802240573498</v>
      </c>
      <c r="I31" s="20">
        <f>VLOOKUP(B31,RMS!B:D,3,FALSE)</f>
        <v>101644.51</v>
      </c>
      <c r="J31" s="21">
        <f>VLOOKUP(B31,RMS!B:E,4,FALSE)</f>
        <v>99213.6</v>
      </c>
      <c r="K31" s="22">
        <f t="shared" si="1"/>
        <v>0</v>
      </c>
      <c r="L31" s="22">
        <f t="shared" si="2"/>
        <v>0</v>
      </c>
    </row>
    <row r="32" spans="1:13" x14ac:dyDescent="0.2">
      <c r="A32" s="42"/>
      <c r="B32" s="12">
        <v>71</v>
      </c>
      <c r="C32" s="40" t="s">
        <v>35</v>
      </c>
      <c r="D32" s="40"/>
      <c r="E32" s="15">
        <f>VLOOKUP(C32,RA!B34:D62,3,0)</f>
        <v>1230926.06</v>
      </c>
      <c r="F32" s="25">
        <f>VLOOKUP(C32,RA!B34:I66,8,0)</f>
        <v>-126489.45</v>
      </c>
      <c r="G32" s="16">
        <f t="shared" si="0"/>
        <v>1357415.51</v>
      </c>
      <c r="H32" s="27">
        <f>RA!J35</f>
        <v>2.3915802240573498</v>
      </c>
      <c r="I32" s="20">
        <f>VLOOKUP(B32,RMS!B:D,3,FALSE)</f>
        <v>1230926.06</v>
      </c>
      <c r="J32" s="21">
        <f>VLOOKUP(B32,RMS!B:E,4,FALSE)</f>
        <v>1357415.51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2"/>
      <c r="B33" s="12">
        <v>72</v>
      </c>
      <c r="C33" s="40" t="s">
        <v>36</v>
      </c>
      <c r="D33" s="40"/>
      <c r="E33" s="15">
        <f>VLOOKUP(C33,RA!B34:D63,3,0)</f>
        <v>213666.68</v>
      </c>
      <c r="F33" s="25">
        <f>VLOOKUP(C33,RA!B34:I67,8,0)</f>
        <v>-1238.45</v>
      </c>
      <c r="G33" s="16">
        <f t="shared" si="0"/>
        <v>214905.13</v>
      </c>
      <c r="H33" s="27">
        <f>RA!J34</f>
        <v>13.417193409734599</v>
      </c>
      <c r="I33" s="20">
        <f>VLOOKUP(B33,RMS!B:D,3,FALSE)</f>
        <v>213666.68</v>
      </c>
      <c r="J33" s="21">
        <f>VLOOKUP(B33,RMS!B:E,4,FALSE)</f>
        <v>214905.13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2"/>
      <c r="B34" s="12">
        <v>73</v>
      </c>
      <c r="C34" s="40" t="s">
        <v>37</v>
      </c>
      <c r="D34" s="40"/>
      <c r="E34" s="15">
        <f>VLOOKUP(C34,RA!B35:D64,3,0)</f>
        <v>655959.24</v>
      </c>
      <c r="F34" s="25">
        <f>VLOOKUP(C34,RA!B35:I68,8,0)</f>
        <v>-112349.67</v>
      </c>
      <c r="G34" s="16">
        <f t="shared" si="0"/>
        <v>768308.91</v>
      </c>
      <c r="H34" s="27">
        <f>RA!J35</f>
        <v>2.3915802240573498</v>
      </c>
      <c r="I34" s="20">
        <f>VLOOKUP(B34,RMS!B:D,3,FALSE)</f>
        <v>655959.24</v>
      </c>
      <c r="J34" s="21">
        <f>VLOOKUP(B34,RMS!B:E,4,FALSE)</f>
        <v>768308.91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2"/>
      <c r="B35" s="12">
        <v>74</v>
      </c>
      <c r="C35" s="40" t="s">
        <v>69</v>
      </c>
      <c r="D35" s="40"/>
      <c r="E35" s="15">
        <f>VLOOKUP(C35,RA!B36:D65,3,0)</f>
        <v>0.27</v>
      </c>
      <c r="F35" s="25">
        <f>VLOOKUP(C35,RA!B36:I69,8,0)</f>
        <v>0.26</v>
      </c>
      <c r="G35" s="16">
        <f t="shared" si="0"/>
        <v>1.0000000000000009E-2</v>
      </c>
      <c r="H35" s="27">
        <f>RA!J36</f>
        <v>-10.2759584113444</v>
      </c>
      <c r="I35" s="20">
        <f>VLOOKUP(B35,RMS!B:D,3,FALSE)</f>
        <v>0.27</v>
      </c>
      <c r="J35" s="21">
        <f>VLOOKUP(B35,RMS!B:E,4,FALSE)</f>
        <v>0.01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2"/>
      <c r="B36" s="12">
        <v>75</v>
      </c>
      <c r="C36" s="40" t="s">
        <v>32</v>
      </c>
      <c r="D36" s="40"/>
      <c r="E36" s="15">
        <f>VLOOKUP(C36,RA!B8:D65,3,0)</f>
        <v>129827.35769999999</v>
      </c>
      <c r="F36" s="25">
        <f>VLOOKUP(C36,RA!B8:I69,8,0)</f>
        <v>8550.1916000000001</v>
      </c>
      <c r="G36" s="16">
        <f t="shared" si="0"/>
        <v>121277.16609999999</v>
      </c>
      <c r="H36" s="27">
        <f>RA!J36</f>
        <v>-10.2759584113444</v>
      </c>
      <c r="I36" s="20">
        <f>VLOOKUP(B36,RMS!B:D,3,FALSE)</f>
        <v>129827.358937607</v>
      </c>
      <c r="J36" s="21">
        <f>VLOOKUP(B36,RMS!B:E,4,FALSE)</f>
        <v>121277.166581197</v>
      </c>
      <c r="K36" s="22">
        <f t="shared" si="1"/>
        <v>-1.2376070080790669E-3</v>
      </c>
      <c r="L36" s="22">
        <f t="shared" si="2"/>
        <v>-4.8119701386895031E-4</v>
      </c>
      <c r="M36" s="32"/>
    </row>
    <row r="37" spans="1:13" x14ac:dyDescent="0.2">
      <c r="A37" s="42"/>
      <c r="B37" s="12">
        <v>76</v>
      </c>
      <c r="C37" s="40" t="s">
        <v>33</v>
      </c>
      <c r="D37" s="40"/>
      <c r="E37" s="15">
        <f>VLOOKUP(C37,RA!B8:D66,3,0)</f>
        <v>882778.68819999998</v>
      </c>
      <c r="F37" s="25">
        <f>VLOOKUP(C37,RA!B8:I70,8,0)</f>
        <v>28246.748</v>
      </c>
      <c r="G37" s="16">
        <f t="shared" si="0"/>
        <v>854531.94019999995</v>
      </c>
      <c r="H37" s="27">
        <f>RA!J37</f>
        <v>-0.57961774854179404</v>
      </c>
      <c r="I37" s="20">
        <f>VLOOKUP(B37,RMS!B:D,3,FALSE)</f>
        <v>882778.66906495695</v>
      </c>
      <c r="J37" s="21">
        <f>VLOOKUP(B37,RMS!B:E,4,FALSE)</f>
        <v>854531.934382051</v>
      </c>
      <c r="K37" s="22">
        <f t="shared" si="1"/>
        <v>1.9135043025016785E-2</v>
      </c>
      <c r="L37" s="22">
        <f t="shared" si="2"/>
        <v>5.8179489569738507E-3</v>
      </c>
      <c r="M37" s="32"/>
    </row>
    <row r="38" spans="1:13" x14ac:dyDescent="0.2">
      <c r="A38" s="42"/>
      <c r="B38" s="12">
        <v>77</v>
      </c>
      <c r="C38" s="40" t="s">
        <v>38</v>
      </c>
      <c r="D38" s="40"/>
      <c r="E38" s="15">
        <f>VLOOKUP(C38,RA!B9:D67,3,0)</f>
        <v>467902.55</v>
      </c>
      <c r="F38" s="25">
        <f>VLOOKUP(C38,RA!B9:I71,8,0)</f>
        <v>-67928.08</v>
      </c>
      <c r="G38" s="16">
        <f t="shared" si="0"/>
        <v>535830.63</v>
      </c>
      <c r="H38" s="27">
        <f>RA!J38</f>
        <v>-17.127538290336499</v>
      </c>
      <c r="I38" s="20">
        <f>VLOOKUP(B38,RMS!B:D,3,FALSE)</f>
        <v>467902.55</v>
      </c>
      <c r="J38" s="21">
        <f>VLOOKUP(B38,RMS!B:E,4,FALSE)</f>
        <v>535830.63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2"/>
      <c r="B39" s="12">
        <v>78</v>
      </c>
      <c r="C39" s="40" t="s">
        <v>39</v>
      </c>
      <c r="D39" s="40"/>
      <c r="E39" s="15">
        <f>VLOOKUP(C39,RA!B10:D68,3,0)</f>
        <v>132865.07</v>
      </c>
      <c r="F39" s="25">
        <f>VLOOKUP(C39,RA!B10:I72,8,0)</f>
        <v>18836.830000000002</v>
      </c>
      <c r="G39" s="16">
        <f t="shared" si="0"/>
        <v>114028.24</v>
      </c>
      <c r="H39" s="27">
        <f>RA!J39</f>
        <v>96.296296296296305</v>
      </c>
      <c r="I39" s="20">
        <f>VLOOKUP(B39,RMS!B:D,3,FALSE)</f>
        <v>132865.07</v>
      </c>
      <c r="J39" s="21">
        <f>VLOOKUP(B39,RMS!B:E,4,FALSE)</f>
        <v>114028.24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42"/>
      <c r="B40" s="12">
        <v>99</v>
      </c>
      <c r="C40" s="40" t="s">
        <v>34</v>
      </c>
      <c r="D40" s="40"/>
      <c r="E40" s="15">
        <f>VLOOKUP(C40,RA!B8:D69,3,0)</f>
        <v>233369.97589999999</v>
      </c>
      <c r="F40" s="25">
        <f>VLOOKUP(C40,RA!B8:I73,8,0)</f>
        <v>34384.156000000003</v>
      </c>
      <c r="G40" s="16">
        <f t="shared" si="0"/>
        <v>198985.8199</v>
      </c>
      <c r="H40" s="27">
        <f>RA!J40</f>
        <v>6.5858165424250901</v>
      </c>
      <c r="I40" s="20">
        <f>VLOOKUP(B40,RMS!B:D,3,FALSE)</f>
        <v>233369.975796082</v>
      </c>
      <c r="J40" s="21">
        <f>VLOOKUP(B40,RMS!B:E,4,FALSE)</f>
        <v>198985.819469026</v>
      </c>
      <c r="K40" s="22">
        <f t="shared" si="1"/>
        <v>1.0391799150966108E-4</v>
      </c>
      <c r="L40" s="22">
        <f t="shared" si="2"/>
        <v>4.3097400339320302E-4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2"/>
  <cols>
    <col min="1" max="1" width="7.8554687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6" width="10.5703125" style="36" customWidth="1"/>
    <col min="17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9" t="s">
        <v>45</v>
      </c>
      <c r="W1" s="56"/>
    </row>
    <row r="2" spans="1:23" ht="12.75" x14ac:dyDescent="0.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59"/>
      <c r="W2" s="56"/>
    </row>
    <row r="3" spans="1:23" ht="23.25" thickBot="1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60" t="s">
        <v>46</v>
      </c>
      <c r="W3" s="56"/>
    </row>
    <row r="4" spans="1:23" ht="14.25" thickTop="1" thickBot="1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8"/>
      <c r="W4" s="56"/>
    </row>
    <row r="5" spans="1:23" ht="22.5" thickTop="1" thickBot="1" x14ac:dyDescent="0.25">
      <c r="A5" s="61"/>
      <c r="B5" s="62"/>
      <c r="C5" s="63"/>
      <c r="D5" s="64" t="s">
        <v>0</v>
      </c>
      <c r="E5" s="64" t="s">
        <v>58</v>
      </c>
      <c r="F5" s="64" t="s">
        <v>59</v>
      </c>
      <c r="G5" s="64" t="s">
        <v>47</v>
      </c>
      <c r="H5" s="64" t="s">
        <v>48</v>
      </c>
      <c r="I5" s="64" t="s">
        <v>1</v>
      </c>
      <c r="J5" s="64" t="s">
        <v>2</v>
      </c>
      <c r="K5" s="64" t="s">
        <v>49</v>
      </c>
      <c r="L5" s="64" t="s">
        <v>50</v>
      </c>
      <c r="M5" s="64" t="s">
        <v>51</v>
      </c>
      <c r="N5" s="64" t="s">
        <v>52</v>
      </c>
      <c r="O5" s="64" t="s">
        <v>53</v>
      </c>
      <c r="P5" s="64" t="s">
        <v>60</v>
      </c>
      <c r="Q5" s="64" t="s">
        <v>61</v>
      </c>
      <c r="R5" s="64" t="s">
        <v>54</v>
      </c>
      <c r="S5" s="64" t="s">
        <v>55</v>
      </c>
      <c r="T5" s="64" t="s">
        <v>56</v>
      </c>
      <c r="U5" s="65" t="s">
        <v>57</v>
      </c>
      <c r="V5" s="58"/>
      <c r="W5" s="58"/>
    </row>
    <row r="6" spans="1:23" ht="13.5" thickBot="1" x14ac:dyDescent="0.25">
      <c r="A6" s="66" t="s">
        <v>3</v>
      </c>
      <c r="B6" s="55" t="s">
        <v>4</v>
      </c>
      <c r="C6" s="54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3.5" thickBot="1" x14ac:dyDescent="0.25">
      <c r="A7" s="53" t="s">
        <v>5</v>
      </c>
      <c r="B7" s="52"/>
      <c r="C7" s="51"/>
      <c r="D7" s="68">
        <v>32788385.716400001</v>
      </c>
      <c r="E7" s="69"/>
      <c r="F7" s="69"/>
      <c r="G7" s="68">
        <v>20375264.311299998</v>
      </c>
      <c r="H7" s="70">
        <v>60.922504932688199</v>
      </c>
      <c r="I7" s="68">
        <v>2647599.6083</v>
      </c>
      <c r="J7" s="70">
        <v>8.0748092669159099</v>
      </c>
      <c r="K7" s="68">
        <v>1885613.5024000001</v>
      </c>
      <c r="L7" s="70">
        <v>9.2544247455688193</v>
      </c>
      <c r="M7" s="70">
        <v>0.40410513868836201</v>
      </c>
      <c r="N7" s="68">
        <v>759272732.52240002</v>
      </c>
      <c r="O7" s="68">
        <v>759272732.52240002</v>
      </c>
      <c r="P7" s="68">
        <v>1096251</v>
      </c>
      <c r="Q7" s="68">
        <v>1037801</v>
      </c>
      <c r="R7" s="70">
        <v>5.6321009519166001</v>
      </c>
      <c r="S7" s="68">
        <v>29.909560599169399</v>
      </c>
      <c r="T7" s="68">
        <v>26.838527749636</v>
      </c>
      <c r="U7" s="71">
        <v>10.2677297426383</v>
      </c>
      <c r="V7" s="58"/>
      <c r="W7" s="58"/>
    </row>
    <row r="8" spans="1:23" ht="12" customHeight="1" thickBot="1" x14ac:dyDescent="0.25">
      <c r="A8" s="46">
        <v>42398</v>
      </c>
      <c r="B8" s="57" t="s">
        <v>6</v>
      </c>
      <c r="C8" s="48"/>
      <c r="D8" s="72">
        <v>1616453.8448000001</v>
      </c>
      <c r="E8" s="73"/>
      <c r="F8" s="73"/>
      <c r="G8" s="72">
        <v>814380.92989999999</v>
      </c>
      <c r="H8" s="74">
        <v>98.488666108437599</v>
      </c>
      <c r="I8" s="72">
        <v>272081.69949999999</v>
      </c>
      <c r="J8" s="74">
        <v>16.832011651632701</v>
      </c>
      <c r="K8" s="72">
        <v>178204.51010000001</v>
      </c>
      <c r="L8" s="74">
        <v>21.882205680071898</v>
      </c>
      <c r="M8" s="74">
        <v>0.52679468857056699</v>
      </c>
      <c r="N8" s="72">
        <v>28742521.778700002</v>
      </c>
      <c r="O8" s="72">
        <v>28742521.778700002</v>
      </c>
      <c r="P8" s="72">
        <v>39531</v>
      </c>
      <c r="Q8" s="72">
        <v>37470</v>
      </c>
      <c r="R8" s="74">
        <v>5.50040032025621</v>
      </c>
      <c r="S8" s="72">
        <v>40.890790640257002</v>
      </c>
      <c r="T8" s="72">
        <v>36.015998596210302</v>
      </c>
      <c r="U8" s="75">
        <v>11.921491288670399</v>
      </c>
      <c r="V8" s="58"/>
      <c r="W8" s="58"/>
    </row>
    <row r="9" spans="1:23" ht="12" customHeight="1" thickBot="1" x14ac:dyDescent="0.25">
      <c r="A9" s="45"/>
      <c r="B9" s="57" t="s">
        <v>7</v>
      </c>
      <c r="C9" s="48"/>
      <c r="D9" s="72">
        <v>149015.74350000001</v>
      </c>
      <c r="E9" s="73"/>
      <c r="F9" s="73"/>
      <c r="G9" s="72">
        <v>104356.61930000001</v>
      </c>
      <c r="H9" s="74">
        <v>42.794721120292202</v>
      </c>
      <c r="I9" s="72">
        <v>37353.1371</v>
      </c>
      <c r="J9" s="74">
        <v>25.066570969395599</v>
      </c>
      <c r="K9" s="72">
        <v>22387.534299999999</v>
      </c>
      <c r="L9" s="74">
        <v>21.452912570539699</v>
      </c>
      <c r="M9" s="74">
        <v>0.66847927956050102</v>
      </c>
      <c r="N9" s="72">
        <v>2989527.7875999999</v>
      </c>
      <c r="O9" s="72">
        <v>2989527.7875999999</v>
      </c>
      <c r="P9" s="72">
        <v>7580</v>
      </c>
      <c r="Q9" s="72">
        <v>7178</v>
      </c>
      <c r="R9" s="74">
        <v>5.6004458066313703</v>
      </c>
      <c r="S9" s="72">
        <v>19.659069063324502</v>
      </c>
      <c r="T9" s="72">
        <v>19.334998272499298</v>
      </c>
      <c r="U9" s="75">
        <v>1.64845440941971</v>
      </c>
      <c r="V9" s="58"/>
      <c r="W9" s="58"/>
    </row>
    <row r="10" spans="1:23" ht="12" customHeight="1" thickBot="1" x14ac:dyDescent="0.25">
      <c r="A10" s="45"/>
      <c r="B10" s="57" t="s">
        <v>8</v>
      </c>
      <c r="C10" s="48"/>
      <c r="D10" s="72">
        <v>262912.62589999998</v>
      </c>
      <c r="E10" s="73"/>
      <c r="F10" s="73"/>
      <c r="G10" s="72">
        <v>167295.7739</v>
      </c>
      <c r="H10" s="74">
        <v>57.154373820078902</v>
      </c>
      <c r="I10" s="72">
        <v>60328.385600000001</v>
      </c>
      <c r="J10" s="74">
        <v>22.946172856280501</v>
      </c>
      <c r="K10" s="72">
        <v>36736.134100000003</v>
      </c>
      <c r="L10" s="74">
        <v>21.958793843745699</v>
      </c>
      <c r="M10" s="74">
        <v>0.642208334599911</v>
      </c>
      <c r="N10" s="72">
        <v>5434251.2777000004</v>
      </c>
      <c r="O10" s="72">
        <v>5434251.2777000004</v>
      </c>
      <c r="P10" s="72">
        <v>106158</v>
      </c>
      <c r="Q10" s="72">
        <v>100134</v>
      </c>
      <c r="R10" s="74">
        <v>6.0159386422194299</v>
      </c>
      <c r="S10" s="72">
        <v>2.47661623146631</v>
      </c>
      <c r="T10" s="72">
        <v>2.3003906115804802</v>
      </c>
      <c r="U10" s="75">
        <v>7.1155804297336402</v>
      </c>
      <c r="V10" s="58"/>
      <c r="W10" s="58"/>
    </row>
    <row r="11" spans="1:23" ht="13.5" thickBot="1" x14ac:dyDescent="0.25">
      <c r="A11" s="45"/>
      <c r="B11" s="57" t="s">
        <v>9</v>
      </c>
      <c r="C11" s="48"/>
      <c r="D11" s="72">
        <v>106895.4467</v>
      </c>
      <c r="E11" s="73"/>
      <c r="F11" s="73"/>
      <c r="G11" s="72">
        <v>101567.8983</v>
      </c>
      <c r="H11" s="74">
        <v>5.2453073157663299</v>
      </c>
      <c r="I11" s="72">
        <v>20815.731400000001</v>
      </c>
      <c r="J11" s="74">
        <v>19.472982285596299</v>
      </c>
      <c r="K11" s="72">
        <v>7924.1952000000001</v>
      </c>
      <c r="L11" s="74">
        <v>7.8018698157900204</v>
      </c>
      <c r="M11" s="74">
        <v>1.62685747569671</v>
      </c>
      <c r="N11" s="72">
        <v>2515893.1598</v>
      </c>
      <c r="O11" s="72">
        <v>2515893.1598</v>
      </c>
      <c r="P11" s="72">
        <v>4581</v>
      </c>
      <c r="Q11" s="72">
        <v>4544</v>
      </c>
      <c r="R11" s="74">
        <v>0.81426056338027597</v>
      </c>
      <c r="S11" s="72">
        <v>23.334522309539398</v>
      </c>
      <c r="T11" s="72">
        <v>23.1405195422535</v>
      </c>
      <c r="U11" s="75">
        <v>0.83139806640297098</v>
      </c>
      <c r="V11" s="58"/>
      <c r="W11" s="58"/>
    </row>
    <row r="12" spans="1:23" ht="12" customHeight="1" thickBot="1" x14ac:dyDescent="0.25">
      <c r="A12" s="45"/>
      <c r="B12" s="57" t="s">
        <v>10</v>
      </c>
      <c r="C12" s="48"/>
      <c r="D12" s="72">
        <v>382180.12060000002</v>
      </c>
      <c r="E12" s="73"/>
      <c r="F12" s="73"/>
      <c r="G12" s="72">
        <v>315720.7696</v>
      </c>
      <c r="H12" s="74">
        <v>21.050040858635999</v>
      </c>
      <c r="I12" s="72">
        <v>46507.969400000002</v>
      </c>
      <c r="J12" s="74">
        <v>12.169123115819099</v>
      </c>
      <c r="K12" s="72">
        <v>31564.331200000001</v>
      </c>
      <c r="L12" s="74">
        <v>9.9975466422402892</v>
      </c>
      <c r="M12" s="74">
        <v>0.47343433653997402</v>
      </c>
      <c r="N12" s="72">
        <v>9899698.1070000008</v>
      </c>
      <c r="O12" s="72">
        <v>9899698.1070000008</v>
      </c>
      <c r="P12" s="72">
        <v>2624</v>
      </c>
      <c r="Q12" s="72">
        <v>3012</v>
      </c>
      <c r="R12" s="74">
        <v>-12.881806108897701</v>
      </c>
      <c r="S12" s="72">
        <v>145.64791181402401</v>
      </c>
      <c r="T12" s="72">
        <v>131.58070816733101</v>
      </c>
      <c r="U12" s="75">
        <v>9.6583627403158001</v>
      </c>
      <c r="V12" s="58"/>
      <c r="W12" s="58"/>
    </row>
    <row r="13" spans="1:23" ht="13.5" thickBot="1" x14ac:dyDescent="0.25">
      <c r="A13" s="45"/>
      <c r="B13" s="57" t="s">
        <v>11</v>
      </c>
      <c r="C13" s="48"/>
      <c r="D13" s="72">
        <v>446734.64559999999</v>
      </c>
      <c r="E13" s="73"/>
      <c r="F13" s="73"/>
      <c r="G13" s="72">
        <v>376403.62540000002</v>
      </c>
      <c r="H13" s="74">
        <v>18.685000742290899</v>
      </c>
      <c r="I13" s="72">
        <v>11399.943600000001</v>
      </c>
      <c r="J13" s="74">
        <v>2.5518378107184798</v>
      </c>
      <c r="K13" s="72">
        <v>61288.150699999998</v>
      </c>
      <c r="L13" s="74">
        <v>16.282561209358601</v>
      </c>
      <c r="M13" s="74">
        <v>-0.81399432892335599</v>
      </c>
      <c r="N13" s="72">
        <v>10718411.0692</v>
      </c>
      <c r="O13" s="72">
        <v>10718411.0692</v>
      </c>
      <c r="P13" s="72">
        <v>12100</v>
      </c>
      <c r="Q13" s="72">
        <v>11742</v>
      </c>
      <c r="R13" s="74">
        <v>3.0488843467892899</v>
      </c>
      <c r="S13" s="72">
        <v>36.9202186446281</v>
      </c>
      <c r="T13" s="72">
        <v>38.752633307784002</v>
      </c>
      <c r="U13" s="75">
        <v>-4.96317392048421</v>
      </c>
      <c r="V13" s="58"/>
      <c r="W13" s="58"/>
    </row>
    <row r="14" spans="1:23" ht="13.5" thickBot="1" x14ac:dyDescent="0.25">
      <c r="A14" s="45"/>
      <c r="B14" s="57" t="s">
        <v>12</v>
      </c>
      <c r="C14" s="48"/>
      <c r="D14" s="72">
        <v>250103.4087</v>
      </c>
      <c r="E14" s="73"/>
      <c r="F14" s="73"/>
      <c r="G14" s="72">
        <v>226573.81479999999</v>
      </c>
      <c r="H14" s="74">
        <v>10.38495729119</v>
      </c>
      <c r="I14" s="72">
        <v>48093.91</v>
      </c>
      <c r="J14" s="74">
        <v>19.2296099641284</v>
      </c>
      <c r="K14" s="72">
        <v>43055.794000000002</v>
      </c>
      <c r="L14" s="74">
        <v>19.002987630325201</v>
      </c>
      <c r="M14" s="74">
        <v>0.117013659067581</v>
      </c>
      <c r="N14" s="72">
        <v>6034139.6848999998</v>
      </c>
      <c r="O14" s="72">
        <v>6034139.6848999998</v>
      </c>
      <c r="P14" s="72">
        <v>3920</v>
      </c>
      <c r="Q14" s="72">
        <v>3267</v>
      </c>
      <c r="R14" s="74">
        <v>19.987756351392701</v>
      </c>
      <c r="S14" s="72">
        <v>63.801889974489796</v>
      </c>
      <c r="T14" s="72">
        <v>68.340954576063695</v>
      </c>
      <c r="U14" s="75">
        <v>-7.1143105688385404</v>
      </c>
      <c r="V14" s="58"/>
      <c r="W14" s="58"/>
    </row>
    <row r="15" spans="1:23" ht="13.5" thickBot="1" x14ac:dyDescent="0.25">
      <c r="A15" s="45"/>
      <c r="B15" s="57" t="s">
        <v>13</v>
      </c>
      <c r="C15" s="48"/>
      <c r="D15" s="72">
        <v>167726.96609999999</v>
      </c>
      <c r="E15" s="73"/>
      <c r="F15" s="73"/>
      <c r="G15" s="72">
        <v>209459.5454</v>
      </c>
      <c r="H15" s="74">
        <v>-19.923932910435902</v>
      </c>
      <c r="I15" s="72">
        <v>40191.096400000002</v>
      </c>
      <c r="J15" s="74">
        <v>23.962215101439199</v>
      </c>
      <c r="K15" s="72">
        <v>5686.2040999999999</v>
      </c>
      <c r="L15" s="74">
        <v>2.7147027790694298</v>
      </c>
      <c r="M15" s="74">
        <v>6.0681768879875397</v>
      </c>
      <c r="N15" s="72">
        <v>4369737.8554999996</v>
      </c>
      <c r="O15" s="72">
        <v>4369737.8554999996</v>
      </c>
      <c r="P15" s="72">
        <v>4966</v>
      </c>
      <c r="Q15" s="72">
        <v>5162</v>
      </c>
      <c r="R15" s="74">
        <v>-3.7969779155366101</v>
      </c>
      <c r="S15" s="72">
        <v>33.7750636528393</v>
      </c>
      <c r="T15" s="72">
        <v>33.165877411855902</v>
      </c>
      <c r="U15" s="75">
        <v>1.8036568257724901</v>
      </c>
      <c r="V15" s="58"/>
      <c r="W15" s="58"/>
    </row>
    <row r="16" spans="1:23" ht="13.5" thickBot="1" x14ac:dyDescent="0.25">
      <c r="A16" s="45"/>
      <c r="B16" s="57" t="s">
        <v>14</v>
      </c>
      <c r="C16" s="48"/>
      <c r="D16" s="72">
        <v>1394499.7305999999</v>
      </c>
      <c r="E16" s="73"/>
      <c r="F16" s="73"/>
      <c r="G16" s="72">
        <v>678161.99600000004</v>
      </c>
      <c r="H16" s="74">
        <v>105.629294891954</v>
      </c>
      <c r="I16" s="72">
        <v>-53335.767399999997</v>
      </c>
      <c r="J16" s="74">
        <v>-3.8247241092726201</v>
      </c>
      <c r="K16" s="72">
        <v>-6343.5424999999996</v>
      </c>
      <c r="L16" s="74">
        <v>-0.93540223979168502</v>
      </c>
      <c r="M16" s="74">
        <v>7.4078836706777</v>
      </c>
      <c r="N16" s="72">
        <v>25617816.618700001</v>
      </c>
      <c r="O16" s="72">
        <v>25617816.618700001</v>
      </c>
      <c r="P16" s="72">
        <v>47687</v>
      </c>
      <c r="Q16" s="72">
        <v>42540</v>
      </c>
      <c r="R16" s="74">
        <v>12.0992007522332</v>
      </c>
      <c r="S16" s="72">
        <v>29.242764917063401</v>
      </c>
      <c r="T16" s="72">
        <v>28.002386090738099</v>
      </c>
      <c r="U16" s="75">
        <v>4.24166056063138</v>
      </c>
      <c r="V16" s="58"/>
      <c r="W16" s="58"/>
    </row>
    <row r="17" spans="1:21" ht="12" thickBot="1" x14ac:dyDescent="0.25">
      <c r="A17" s="45"/>
      <c r="B17" s="57" t="s">
        <v>15</v>
      </c>
      <c r="C17" s="48"/>
      <c r="D17" s="72">
        <v>1477813.2466</v>
      </c>
      <c r="E17" s="73"/>
      <c r="F17" s="73"/>
      <c r="G17" s="72">
        <v>727009.3308</v>
      </c>
      <c r="H17" s="74">
        <v>103.27294079895999</v>
      </c>
      <c r="I17" s="72">
        <v>132695.23199999999</v>
      </c>
      <c r="J17" s="74">
        <v>8.9791610885402093</v>
      </c>
      <c r="K17" s="72">
        <v>58278.799500000001</v>
      </c>
      <c r="L17" s="74">
        <v>8.0162381734317094</v>
      </c>
      <c r="M17" s="74">
        <v>1.2769040052034699</v>
      </c>
      <c r="N17" s="72">
        <v>31506582.825199999</v>
      </c>
      <c r="O17" s="72">
        <v>31506582.825199999</v>
      </c>
      <c r="P17" s="72">
        <v>14608</v>
      </c>
      <c r="Q17" s="72">
        <v>12926</v>
      </c>
      <c r="R17" s="74">
        <v>13.012532879467701</v>
      </c>
      <c r="S17" s="72">
        <v>101.16465269715199</v>
      </c>
      <c r="T17" s="72">
        <v>101.777412316262</v>
      </c>
      <c r="U17" s="75">
        <v>-0.60570525650288498</v>
      </c>
    </row>
    <row r="18" spans="1:21" ht="12" customHeight="1" thickBot="1" x14ac:dyDescent="0.25">
      <c r="A18" s="45"/>
      <c r="B18" s="57" t="s">
        <v>16</v>
      </c>
      <c r="C18" s="48"/>
      <c r="D18" s="72">
        <v>4788298.6177000003</v>
      </c>
      <c r="E18" s="73"/>
      <c r="F18" s="73"/>
      <c r="G18" s="72">
        <v>2385278.2231000001</v>
      </c>
      <c r="H18" s="74">
        <v>100.743819791259</v>
      </c>
      <c r="I18" s="72">
        <v>617165.80110000004</v>
      </c>
      <c r="J18" s="74">
        <v>12.889041606942399</v>
      </c>
      <c r="K18" s="72">
        <v>346061.07439999998</v>
      </c>
      <c r="L18" s="74">
        <v>14.508205837315099</v>
      </c>
      <c r="M18" s="74">
        <v>0.78340138997152697</v>
      </c>
      <c r="N18" s="72">
        <v>81254178.343899995</v>
      </c>
      <c r="O18" s="72">
        <v>81254178.343899995</v>
      </c>
      <c r="P18" s="72">
        <v>108046</v>
      </c>
      <c r="Q18" s="72">
        <v>97548</v>
      </c>
      <c r="R18" s="74">
        <v>10.7618813302169</v>
      </c>
      <c r="S18" s="72">
        <v>44.317222458027103</v>
      </c>
      <c r="T18" s="72">
        <v>41.482963589207401</v>
      </c>
      <c r="U18" s="75">
        <v>6.3953892225626197</v>
      </c>
    </row>
    <row r="19" spans="1:21" ht="12" customHeight="1" thickBot="1" x14ac:dyDescent="0.25">
      <c r="A19" s="45"/>
      <c r="B19" s="57" t="s">
        <v>17</v>
      </c>
      <c r="C19" s="48"/>
      <c r="D19" s="72">
        <v>917607.25829999999</v>
      </c>
      <c r="E19" s="73"/>
      <c r="F19" s="73"/>
      <c r="G19" s="72">
        <v>543434.26399999997</v>
      </c>
      <c r="H19" s="74">
        <v>68.853404926267302</v>
      </c>
      <c r="I19" s="72">
        <v>42034.753900000003</v>
      </c>
      <c r="J19" s="74">
        <v>4.5809090457583599</v>
      </c>
      <c r="K19" s="72">
        <v>65853.777400000006</v>
      </c>
      <c r="L19" s="74">
        <v>12.118076051237001</v>
      </c>
      <c r="M19" s="74">
        <v>-0.36169562993056198</v>
      </c>
      <c r="N19" s="72">
        <v>22675597.409400001</v>
      </c>
      <c r="O19" s="72">
        <v>22675597.409400001</v>
      </c>
      <c r="P19" s="72">
        <v>15148</v>
      </c>
      <c r="Q19" s="72">
        <v>14707</v>
      </c>
      <c r="R19" s="74">
        <v>2.9985721085197499</v>
      </c>
      <c r="S19" s="72">
        <v>60.576132710588901</v>
      </c>
      <c r="T19" s="72">
        <v>55.24142394778</v>
      </c>
      <c r="U19" s="75">
        <v>8.8066182572206007</v>
      </c>
    </row>
    <row r="20" spans="1:21" ht="12" thickBot="1" x14ac:dyDescent="0.25">
      <c r="A20" s="45"/>
      <c r="B20" s="57" t="s">
        <v>18</v>
      </c>
      <c r="C20" s="48"/>
      <c r="D20" s="72">
        <v>1736592.9145</v>
      </c>
      <c r="E20" s="73"/>
      <c r="F20" s="73"/>
      <c r="G20" s="72">
        <v>1545022.0060000001</v>
      </c>
      <c r="H20" s="74">
        <v>12.3992349465604</v>
      </c>
      <c r="I20" s="72">
        <v>153773.4699</v>
      </c>
      <c r="J20" s="74">
        <v>8.8548944669784309</v>
      </c>
      <c r="K20" s="72">
        <v>120452.10550000001</v>
      </c>
      <c r="L20" s="74">
        <v>7.7961417398736996</v>
      </c>
      <c r="M20" s="74">
        <v>0.27663579861623899</v>
      </c>
      <c r="N20" s="72">
        <v>45199282.009400003</v>
      </c>
      <c r="O20" s="72">
        <v>45199282.009400003</v>
      </c>
      <c r="P20" s="72">
        <v>54888</v>
      </c>
      <c r="Q20" s="72">
        <v>52450</v>
      </c>
      <c r="R20" s="74">
        <v>4.6482364156339404</v>
      </c>
      <c r="S20" s="72">
        <v>31.638844820361498</v>
      </c>
      <c r="T20" s="72">
        <v>34.3343809532888</v>
      </c>
      <c r="U20" s="75">
        <v>-8.5197046486117092</v>
      </c>
    </row>
    <row r="21" spans="1:21" ht="12" customHeight="1" thickBot="1" x14ac:dyDescent="0.25">
      <c r="A21" s="45"/>
      <c r="B21" s="57" t="s">
        <v>19</v>
      </c>
      <c r="C21" s="48"/>
      <c r="D21" s="72">
        <v>701265.61540000001</v>
      </c>
      <c r="E21" s="73"/>
      <c r="F21" s="73"/>
      <c r="G21" s="72">
        <v>448727.21100000001</v>
      </c>
      <c r="H21" s="74">
        <v>56.278825578063703</v>
      </c>
      <c r="I21" s="72">
        <v>62454.732000000004</v>
      </c>
      <c r="J21" s="74">
        <v>8.9060023232960006</v>
      </c>
      <c r="K21" s="72">
        <v>51987.114500000003</v>
      </c>
      <c r="L21" s="74">
        <v>11.5854606597504</v>
      </c>
      <c r="M21" s="74">
        <v>0.20135023073842701</v>
      </c>
      <c r="N21" s="72">
        <v>12996425.3665</v>
      </c>
      <c r="O21" s="72">
        <v>12996425.3665</v>
      </c>
      <c r="P21" s="72">
        <v>36964</v>
      </c>
      <c r="Q21" s="72">
        <v>34461</v>
      </c>
      <c r="R21" s="74">
        <v>7.2632831316560704</v>
      </c>
      <c r="S21" s="72">
        <v>18.971583578617</v>
      </c>
      <c r="T21" s="72">
        <v>17.905199106236001</v>
      </c>
      <c r="U21" s="75">
        <v>5.62095656359927</v>
      </c>
    </row>
    <row r="22" spans="1:21" ht="12" customHeight="1" thickBot="1" x14ac:dyDescent="0.25">
      <c r="A22" s="45"/>
      <c r="B22" s="57" t="s">
        <v>20</v>
      </c>
      <c r="C22" s="48"/>
      <c r="D22" s="72">
        <v>1791618.52</v>
      </c>
      <c r="E22" s="73"/>
      <c r="F22" s="73"/>
      <c r="G22" s="72">
        <v>1160209.8846</v>
      </c>
      <c r="H22" s="74">
        <v>54.421932081511898</v>
      </c>
      <c r="I22" s="72">
        <v>80742.449699999997</v>
      </c>
      <c r="J22" s="74">
        <v>4.5066764380176201</v>
      </c>
      <c r="K22" s="72">
        <v>163828.23079999999</v>
      </c>
      <c r="L22" s="74">
        <v>14.1205684397769</v>
      </c>
      <c r="M22" s="74">
        <v>-0.50715179364556695</v>
      </c>
      <c r="N22" s="72">
        <v>39326736.821000002</v>
      </c>
      <c r="O22" s="72">
        <v>39326736.821000002</v>
      </c>
      <c r="P22" s="72">
        <v>82294</v>
      </c>
      <c r="Q22" s="72">
        <v>76300</v>
      </c>
      <c r="R22" s="74">
        <v>7.8558322411533403</v>
      </c>
      <c r="S22" s="72">
        <v>21.7709495224439</v>
      </c>
      <c r="T22" s="72">
        <v>21.285452290956801</v>
      </c>
      <c r="U22" s="75">
        <v>2.2300232288291602</v>
      </c>
    </row>
    <row r="23" spans="1:21" ht="12" thickBot="1" x14ac:dyDescent="0.25">
      <c r="A23" s="45"/>
      <c r="B23" s="57" t="s">
        <v>21</v>
      </c>
      <c r="C23" s="48"/>
      <c r="D23" s="72">
        <v>3812008.7853000001</v>
      </c>
      <c r="E23" s="73"/>
      <c r="F23" s="73"/>
      <c r="G23" s="72">
        <v>2639190.6107000001</v>
      </c>
      <c r="H23" s="74">
        <v>44.438555132966698</v>
      </c>
      <c r="I23" s="72">
        <v>316611.34250000003</v>
      </c>
      <c r="J23" s="74">
        <v>8.3056299272165308</v>
      </c>
      <c r="K23" s="72">
        <v>10918.823700000001</v>
      </c>
      <c r="L23" s="74">
        <v>0.413718647517618</v>
      </c>
      <c r="M23" s="74">
        <v>27.996836215974401</v>
      </c>
      <c r="N23" s="72">
        <v>93265401.901999995</v>
      </c>
      <c r="O23" s="72">
        <v>93265401.901999995</v>
      </c>
      <c r="P23" s="72">
        <v>90703</v>
      </c>
      <c r="Q23" s="72">
        <v>86848</v>
      </c>
      <c r="R23" s="74">
        <v>4.4387896094325798</v>
      </c>
      <c r="S23" s="72">
        <v>42.027372692193197</v>
      </c>
      <c r="T23" s="72">
        <v>37.800501258520598</v>
      </c>
      <c r="U23" s="75">
        <v>10.057424870762199</v>
      </c>
    </row>
    <row r="24" spans="1:21" ht="12" thickBot="1" x14ac:dyDescent="0.25">
      <c r="A24" s="45"/>
      <c r="B24" s="57" t="s">
        <v>22</v>
      </c>
      <c r="C24" s="48"/>
      <c r="D24" s="72">
        <v>541374.3382</v>
      </c>
      <c r="E24" s="73"/>
      <c r="F24" s="73"/>
      <c r="G24" s="72">
        <v>312351.1299</v>
      </c>
      <c r="H24" s="74">
        <v>73.322356276835805</v>
      </c>
      <c r="I24" s="72">
        <v>79141.453599999993</v>
      </c>
      <c r="J24" s="74">
        <v>14.618619320438301</v>
      </c>
      <c r="K24" s="72">
        <v>50379.956200000001</v>
      </c>
      <c r="L24" s="74">
        <v>16.129269715185401</v>
      </c>
      <c r="M24" s="74">
        <v>0.57089167139847596</v>
      </c>
      <c r="N24" s="72">
        <v>10430438.559900001</v>
      </c>
      <c r="O24" s="72">
        <v>10430438.559900001</v>
      </c>
      <c r="P24" s="72">
        <v>35370</v>
      </c>
      <c r="Q24" s="72">
        <v>33872</v>
      </c>
      <c r="R24" s="74">
        <v>4.4225318847425497</v>
      </c>
      <c r="S24" s="72">
        <v>15.306031614362499</v>
      </c>
      <c r="T24" s="72">
        <v>14.657918448866299</v>
      </c>
      <c r="U24" s="75">
        <v>4.2343644768639797</v>
      </c>
    </row>
    <row r="25" spans="1:21" ht="12" thickBot="1" x14ac:dyDescent="0.25">
      <c r="A25" s="45"/>
      <c r="B25" s="57" t="s">
        <v>23</v>
      </c>
      <c r="C25" s="48"/>
      <c r="D25" s="72">
        <v>543182.89720000001</v>
      </c>
      <c r="E25" s="73"/>
      <c r="F25" s="73"/>
      <c r="G25" s="72">
        <v>364516.90340000001</v>
      </c>
      <c r="H25" s="74">
        <v>49.014460545864502</v>
      </c>
      <c r="I25" s="72">
        <v>42626.709699999999</v>
      </c>
      <c r="J25" s="74">
        <v>7.8475795021773003</v>
      </c>
      <c r="K25" s="72">
        <v>37049.848100000003</v>
      </c>
      <c r="L25" s="74">
        <v>10.1640960280362</v>
      </c>
      <c r="M25" s="74">
        <v>0.15052319742169201</v>
      </c>
      <c r="N25" s="72">
        <v>18782199.353</v>
      </c>
      <c r="O25" s="72">
        <v>18782199.353</v>
      </c>
      <c r="P25" s="72">
        <v>24863</v>
      </c>
      <c r="Q25" s="72">
        <v>23245</v>
      </c>
      <c r="R25" s="74">
        <v>6.9606366960636601</v>
      </c>
      <c r="S25" s="72">
        <v>21.847037654345801</v>
      </c>
      <c r="T25" s="72">
        <v>21.372175676489601</v>
      </c>
      <c r="U25" s="75">
        <v>2.1735760489330702</v>
      </c>
    </row>
    <row r="26" spans="1:21" ht="12" thickBot="1" x14ac:dyDescent="0.25">
      <c r="A26" s="45"/>
      <c r="B26" s="57" t="s">
        <v>24</v>
      </c>
      <c r="C26" s="48"/>
      <c r="D26" s="72">
        <v>1626172.0282000001</v>
      </c>
      <c r="E26" s="73"/>
      <c r="F26" s="73"/>
      <c r="G26" s="72">
        <v>826961.04980000004</v>
      </c>
      <c r="H26" s="74">
        <v>96.644331506700198</v>
      </c>
      <c r="I26" s="72">
        <v>254103.7997</v>
      </c>
      <c r="J26" s="74">
        <v>15.6258867631161</v>
      </c>
      <c r="K26" s="72">
        <v>168155.04190000001</v>
      </c>
      <c r="L26" s="74">
        <v>20.334094567170801</v>
      </c>
      <c r="M26" s="74">
        <v>0.51112804486179397</v>
      </c>
      <c r="N26" s="72">
        <v>26623235.4531</v>
      </c>
      <c r="O26" s="72">
        <v>26623235.4531</v>
      </c>
      <c r="P26" s="72">
        <v>73995</v>
      </c>
      <c r="Q26" s="72">
        <v>68458</v>
      </c>
      <c r="R26" s="74">
        <v>8.0881708492798392</v>
      </c>
      <c r="S26" s="72">
        <v>21.976782596121399</v>
      </c>
      <c r="T26" s="72">
        <v>20.575880580794099</v>
      </c>
      <c r="U26" s="75">
        <v>6.3744636377052704</v>
      </c>
    </row>
    <row r="27" spans="1:21" ht="12" thickBot="1" x14ac:dyDescent="0.25">
      <c r="A27" s="45"/>
      <c r="B27" s="57" t="s">
        <v>25</v>
      </c>
      <c r="C27" s="48"/>
      <c r="D27" s="72">
        <v>364986.80810000002</v>
      </c>
      <c r="E27" s="73"/>
      <c r="F27" s="73"/>
      <c r="G27" s="72">
        <v>286727.24890000001</v>
      </c>
      <c r="H27" s="74">
        <v>27.294078082998698</v>
      </c>
      <c r="I27" s="72">
        <v>90869.285499999998</v>
      </c>
      <c r="J27" s="74">
        <v>24.8965944750265</v>
      </c>
      <c r="K27" s="72">
        <v>78881.606100000005</v>
      </c>
      <c r="L27" s="74">
        <v>27.511025339454601</v>
      </c>
      <c r="M27" s="74">
        <v>0.15197052890635801</v>
      </c>
      <c r="N27" s="72">
        <v>8206649.8024000004</v>
      </c>
      <c r="O27" s="72">
        <v>8206649.8024000004</v>
      </c>
      <c r="P27" s="72">
        <v>35949</v>
      </c>
      <c r="Q27" s="72">
        <v>34285</v>
      </c>
      <c r="R27" s="74">
        <v>4.8534344465509802</v>
      </c>
      <c r="S27" s="72">
        <v>10.152905730340199</v>
      </c>
      <c r="T27" s="72">
        <v>9.6587570657721997</v>
      </c>
      <c r="U27" s="75">
        <v>4.8670664112572597</v>
      </c>
    </row>
    <row r="28" spans="1:21" ht="12" thickBot="1" x14ac:dyDescent="0.25">
      <c r="A28" s="45"/>
      <c r="B28" s="57" t="s">
        <v>26</v>
      </c>
      <c r="C28" s="48"/>
      <c r="D28" s="72">
        <v>1471509.0992999999</v>
      </c>
      <c r="E28" s="73"/>
      <c r="F28" s="73"/>
      <c r="G28" s="72">
        <v>1031501.6996000001</v>
      </c>
      <c r="H28" s="74">
        <v>42.656972826184202</v>
      </c>
      <c r="I28" s="72">
        <v>64054.562299999998</v>
      </c>
      <c r="J28" s="74">
        <v>4.3529844518440903</v>
      </c>
      <c r="K28" s="72">
        <v>63129.3796</v>
      </c>
      <c r="L28" s="74">
        <v>6.1201430520648303</v>
      </c>
      <c r="M28" s="74">
        <v>1.4655342819178E-2</v>
      </c>
      <c r="N28" s="72">
        <v>48228846.568800002</v>
      </c>
      <c r="O28" s="72">
        <v>48228846.568800002</v>
      </c>
      <c r="P28" s="72">
        <v>45220</v>
      </c>
      <c r="Q28" s="72">
        <v>43405</v>
      </c>
      <c r="R28" s="74">
        <v>4.1815459048496697</v>
      </c>
      <c r="S28" s="72">
        <v>32.541112324192802</v>
      </c>
      <c r="T28" s="72">
        <v>31.480481702568799</v>
      </c>
      <c r="U28" s="75">
        <v>3.2593557683505399</v>
      </c>
    </row>
    <row r="29" spans="1:21" ht="12" thickBot="1" x14ac:dyDescent="0.25">
      <c r="A29" s="45"/>
      <c r="B29" s="57" t="s">
        <v>27</v>
      </c>
      <c r="C29" s="48"/>
      <c r="D29" s="72">
        <v>807836.40300000005</v>
      </c>
      <c r="E29" s="73"/>
      <c r="F29" s="73"/>
      <c r="G29" s="72">
        <v>796948.82819999999</v>
      </c>
      <c r="H29" s="74">
        <v>1.3661573258838799</v>
      </c>
      <c r="I29" s="72">
        <v>143354.01790000001</v>
      </c>
      <c r="J29" s="74">
        <v>17.7454268423207</v>
      </c>
      <c r="K29" s="72">
        <v>139432.67739999999</v>
      </c>
      <c r="L29" s="74">
        <v>17.495813089395501</v>
      </c>
      <c r="M29" s="74">
        <v>2.8123540142248001E-2</v>
      </c>
      <c r="N29" s="72">
        <v>23023276.2729</v>
      </c>
      <c r="O29" s="72">
        <v>23023276.2729</v>
      </c>
      <c r="P29" s="72">
        <v>103922</v>
      </c>
      <c r="Q29" s="72">
        <v>105598</v>
      </c>
      <c r="R29" s="74">
        <v>-1.5871512718043901</v>
      </c>
      <c r="S29" s="72">
        <v>7.7734878370316203</v>
      </c>
      <c r="T29" s="72">
        <v>7.39383128941836</v>
      </c>
      <c r="U29" s="75">
        <v>4.8839923027168997</v>
      </c>
    </row>
    <row r="30" spans="1:21" ht="12" thickBot="1" x14ac:dyDescent="0.25">
      <c r="A30" s="45"/>
      <c r="B30" s="57" t="s">
        <v>28</v>
      </c>
      <c r="C30" s="48"/>
      <c r="D30" s="72">
        <v>1595571.9671</v>
      </c>
      <c r="E30" s="73"/>
      <c r="F30" s="73"/>
      <c r="G30" s="72">
        <v>887680.15359999996</v>
      </c>
      <c r="H30" s="74">
        <v>79.746270166020295</v>
      </c>
      <c r="I30" s="72">
        <v>190290.98730000001</v>
      </c>
      <c r="J30" s="74">
        <v>11.926192689751201</v>
      </c>
      <c r="K30" s="72">
        <v>125955.5928</v>
      </c>
      <c r="L30" s="74">
        <v>14.189299184980699</v>
      </c>
      <c r="M30" s="74">
        <v>0.51077838680935495</v>
      </c>
      <c r="N30" s="72">
        <v>28826935.374699999</v>
      </c>
      <c r="O30" s="72">
        <v>28826935.374699999</v>
      </c>
      <c r="P30" s="72">
        <v>71811</v>
      </c>
      <c r="Q30" s="72">
        <v>71411</v>
      </c>
      <c r="R30" s="74">
        <v>0.56013779389729701</v>
      </c>
      <c r="S30" s="72">
        <v>22.2190467630307</v>
      </c>
      <c r="T30" s="72">
        <v>20.675604607133401</v>
      </c>
      <c r="U30" s="75">
        <v>6.9464823237396498</v>
      </c>
    </row>
    <row r="31" spans="1:21" ht="12" thickBot="1" x14ac:dyDescent="0.25">
      <c r="A31" s="45"/>
      <c r="B31" s="57" t="s">
        <v>29</v>
      </c>
      <c r="C31" s="48"/>
      <c r="D31" s="72">
        <v>1247258.8011</v>
      </c>
      <c r="E31" s="73"/>
      <c r="F31" s="73"/>
      <c r="G31" s="72">
        <v>1169849.936</v>
      </c>
      <c r="H31" s="74">
        <v>6.6169910103752096</v>
      </c>
      <c r="I31" s="72">
        <v>19568.534100000001</v>
      </c>
      <c r="J31" s="74">
        <v>1.56892331268714</v>
      </c>
      <c r="K31" s="72">
        <v>-9059.1028000000006</v>
      </c>
      <c r="L31" s="74">
        <v>-0.77438161265155603</v>
      </c>
      <c r="M31" s="74">
        <v>-3.1600962625128801</v>
      </c>
      <c r="N31" s="72">
        <v>65462589.662299998</v>
      </c>
      <c r="O31" s="72">
        <v>65462589.662299998</v>
      </c>
      <c r="P31" s="72">
        <v>29032</v>
      </c>
      <c r="Q31" s="72">
        <v>26077</v>
      </c>
      <c r="R31" s="74">
        <v>11.331824979867299</v>
      </c>
      <c r="S31" s="72">
        <v>42.961518362496598</v>
      </c>
      <c r="T31" s="72">
        <v>37.963435253288303</v>
      </c>
      <c r="U31" s="75">
        <v>11.6338604865775</v>
      </c>
    </row>
    <row r="32" spans="1:21" ht="12" thickBot="1" x14ac:dyDescent="0.25">
      <c r="A32" s="45"/>
      <c r="B32" s="57" t="s">
        <v>30</v>
      </c>
      <c r="C32" s="48"/>
      <c r="D32" s="72">
        <v>133273.14559999999</v>
      </c>
      <c r="E32" s="73"/>
      <c r="F32" s="73"/>
      <c r="G32" s="72">
        <v>131772.22949999999</v>
      </c>
      <c r="H32" s="74">
        <v>1.1390230746608101</v>
      </c>
      <c r="I32" s="72">
        <v>35685.012600000002</v>
      </c>
      <c r="J32" s="74">
        <v>26.775846281218101</v>
      </c>
      <c r="K32" s="72">
        <v>37393.551700000004</v>
      </c>
      <c r="L32" s="74">
        <v>28.377414453627299</v>
      </c>
      <c r="M32" s="74">
        <v>-4.5690741379883E-2</v>
      </c>
      <c r="N32" s="72">
        <v>3404770.4350000001</v>
      </c>
      <c r="O32" s="72">
        <v>3404770.4350000001</v>
      </c>
      <c r="P32" s="72">
        <v>23074</v>
      </c>
      <c r="Q32" s="72">
        <v>22456</v>
      </c>
      <c r="R32" s="74">
        <v>2.75204845030281</v>
      </c>
      <c r="S32" s="72">
        <v>5.7759012568258701</v>
      </c>
      <c r="T32" s="72">
        <v>5.6543073165301001</v>
      </c>
      <c r="U32" s="75">
        <v>2.1051942353077</v>
      </c>
    </row>
    <row r="33" spans="1:21" ht="12" thickBot="1" x14ac:dyDescent="0.25">
      <c r="A33" s="45"/>
      <c r="B33" s="57" t="s">
        <v>75</v>
      </c>
      <c r="C33" s="48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2">
        <v>29.433</v>
      </c>
      <c r="O33" s="72">
        <v>29.433</v>
      </c>
      <c r="P33" s="73"/>
      <c r="Q33" s="73"/>
      <c r="R33" s="73"/>
      <c r="S33" s="73"/>
      <c r="T33" s="73"/>
      <c r="U33" s="76"/>
    </row>
    <row r="34" spans="1:21" ht="12" thickBot="1" x14ac:dyDescent="0.25">
      <c r="A34" s="45"/>
      <c r="B34" s="57" t="s">
        <v>31</v>
      </c>
      <c r="C34" s="48"/>
      <c r="D34" s="72">
        <v>406552.33649999998</v>
      </c>
      <c r="E34" s="73"/>
      <c r="F34" s="73"/>
      <c r="G34" s="72">
        <v>246194.3676</v>
      </c>
      <c r="H34" s="74">
        <v>65.134702496743898</v>
      </c>
      <c r="I34" s="72">
        <v>54547.9133</v>
      </c>
      <c r="J34" s="74">
        <v>13.417193409734599</v>
      </c>
      <c r="K34" s="72">
        <v>31051.554599999999</v>
      </c>
      <c r="L34" s="74">
        <v>12.6126177876053</v>
      </c>
      <c r="M34" s="74">
        <v>0.75668864257121604</v>
      </c>
      <c r="N34" s="72">
        <v>9847240.8579999991</v>
      </c>
      <c r="O34" s="72">
        <v>9847240.8579999991</v>
      </c>
      <c r="P34" s="72">
        <v>15831</v>
      </c>
      <c r="Q34" s="72">
        <v>14299</v>
      </c>
      <c r="R34" s="74">
        <v>10.7140359465697</v>
      </c>
      <c r="S34" s="72">
        <v>25.680774208830801</v>
      </c>
      <c r="T34" s="72">
        <v>24.1596094691937</v>
      </c>
      <c r="U34" s="75">
        <v>5.92336012640164</v>
      </c>
    </row>
    <row r="35" spans="1:21" ht="12" customHeight="1" thickBot="1" x14ac:dyDescent="0.25">
      <c r="A35" s="45"/>
      <c r="B35" s="57" t="s">
        <v>68</v>
      </c>
      <c r="C35" s="48"/>
      <c r="D35" s="72">
        <v>101644.51</v>
      </c>
      <c r="E35" s="73"/>
      <c r="F35" s="73"/>
      <c r="G35" s="72">
        <v>2536.7600000000002</v>
      </c>
      <c r="H35" s="74">
        <v>3906.8634793989199</v>
      </c>
      <c r="I35" s="72">
        <v>2430.91</v>
      </c>
      <c r="J35" s="74">
        <v>2.3915802240573498</v>
      </c>
      <c r="K35" s="72">
        <v>160.69</v>
      </c>
      <c r="L35" s="74">
        <v>6.3344581276904401</v>
      </c>
      <c r="M35" s="74">
        <v>14.127948223287101</v>
      </c>
      <c r="N35" s="72">
        <v>7580879.79</v>
      </c>
      <c r="O35" s="72">
        <v>7580879.79</v>
      </c>
      <c r="P35" s="72">
        <v>62</v>
      </c>
      <c r="Q35" s="72">
        <v>59</v>
      </c>
      <c r="R35" s="74">
        <v>5.0847457627118704</v>
      </c>
      <c r="S35" s="72">
        <v>1639.4275806451601</v>
      </c>
      <c r="T35" s="72">
        <v>1351.13491525424</v>
      </c>
      <c r="U35" s="75">
        <v>17.584958847494399</v>
      </c>
    </row>
    <row r="36" spans="1:21" ht="12" thickBot="1" x14ac:dyDescent="0.25">
      <c r="A36" s="45"/>
      <c r="B36" s="57" t="s">
        <v>35</v>
      </c>
      <c r="C36" s="48"/>
      <c r="D36" s="72">
        <v>1230926.06</v>
      </c>
      <c r="E36" s="73"/>
      <c r="F36" s="73"/>
      <c r="G36" s="72">
        <v>502875.36</v>
      </c>
      <c r="H36" s="74">
        <v>144.77756476276701</v>
      </c>
      <c r="I36" s="72">
        <v>-126489.45</v>
      </c>
      <c r="J36" s="74">
        <v>-10.2759584113444</v>
      </c>
      <c r="K36" s="72">
        <v>-52658.48</v>
      </c>
      <c r="L36" s="74">
        <v>-10.4714774651118</v>
      </c>
      <c r="M36" s="74">
        <v>1.4020718030600201</v>
      </c>
      <c r="N36" s="72">
        <v>27020197.949999999</v>
      </c>
      <c r="O36" s="72">
        <v>27020197.949999999</v>
      </c>
      <c r="P36" s="72">
        <v>466</v>
      </c>
      <c r="Q36" s="72">
        <v>246</v>
      </c>
      <c r="R36" s="74">
        <v>89.430894308943095</v>
      </c>
      <c r="S36" s="72">
        <v>2641.4722317596602</v>
      </c>
      <c r="T36" s="72">
        <v>2475.3497967479698</v>
      </c>
      <c r="U36" s="75">
        <v>6.2890093264779097</v>
      </c>
    </row>
    <row r="37" spans="1:21" ht="12" thickBot="1" x14ac:dyDescent="0.25">
      <c r="A37" s="45"/>
      <c r="B37" s="57" t="s">
        <v>36</v>
      </c>
      <c r="C37" s="48"/>
      <c r="D37" s="72">
        <v>213666.68</v>
      </c>
      <c r="E37" s="73"/>
      <c r="F37" s="73"/>
      <c r="G37" s="72">
        <v>125485.49</v>
      </c>
      <c r="H37" s="74">
        <v>70.272021091840998</v>
      </c>
      <c r="I37" s="72">
        <v>-1238.45</v>
      </c>
      <c r="J37" s="74">
        <v>-0.57961774854179404</v>
      </c>
      <c r="K37" s="72">
        <v>-921.4</v>
      </c>
      <c r="L37" s="74">
        <v>-0.73426816120333904</v>
      </c>
      <c r="M37" s="74">
        <v>0.34409594095940998</v>
      </c>
      <c r="N37" s="72">
        <v>9404604.8699999992</v>
      </c>
      <c r="O37" s="72">
        <v>9404604.8699999992</v>
      </c>
      <c r="P37" s="72">
        <v>83</v>
      </c>
      <c r="Q37" s="72">
        <v>36</v>
      </c>
      <c r="R37" s="74">
        <v>130.555555555556</v>
      </c>
      <c r="S37" s="72">
        <v>2574.2973493975901</v>
      </c>
      <c r="T37" s="72">
        <v>2985.63611111111</v>
      </c>
      <c r="U37" s="75">
        <v>-15.9786810101707</v>
      </c>
    </row>
    <row r="38" spans="1:21" ht="12" thickBot="1" x14ac:dyDescent="0.25">
      <c r="A38" s="45"/>
      <c r="B38" s="57" t="s">
        <v>37</v>
      </c>
      <c r="C38" s="48"/>
      <c r="D38" s="72">
        <v>655959.24</v>
      </c>
      <c r="E38" s="73"/>
      <c r="F38" s="73"/>
      <c r="G38" s="72">
        <v>152200.12</v>
      </c>
      <c r="H38" s="74">
        <v>330.98470618814201</v>
      </c>
      <c r="I38" s="72">
        <v>-112349.67</v>
      </c>
      <c r="J38" s="74">
        <v>-17.127538290336499</v>
      </c>
      <c r="K38" s="72">
        <v>-20947.55</v>
      </c>
      <c r="L38" s="74">
        <v>-13.7631626046024</v>
      </c>
      <c r="M38" s="74">
        <v>4.36337996567618</v>
      </c>
      <c r="N38" s="72">
        <v>12597953.92</v>
      </c>
      <c r="O38" s="72">
        <v>12597953.92</v>
      </c>
      <c r="P38" s="72">
        <v>293</v>
      </c>
      <c r="Q38" s="72">
        <v>161</v>
      </c>
      <c r="R38" s="74">
        <v>81.987577639751606</v>
      </c>
      <c r="S38" s="72">
        <v>2238.7687372013702</v>
      </c>
      <c r="T38" s="72">
        <v>1627.20260869565</v>
      </c>
      <c r="U38" s="75">
        <v>27.317074709119701</v>
      </c>
    </row>
    <row r="39" spans="1:21" ht="12" thickBot="1" x14ac:dyDescent="0.25">
      <c r="A39" s="45"/>
      <c r="B39" s="57" t="s">
        <v>70</v>
      </c>
      <c r="C39" s="48"/>
      <c r="D39" s="72">
        <v>0.27</v>
      </c>
      <c r="E39" s="73"/>
      <c r="F39" s="73"/>
      <c r="G39" s="73"/>
      <c r="H39" s="73"/>
      <c r="I39" s="72">
        <v>0.26</v>
      </c>
      <c r="J39" s="74">
        <v>96.296296296296305</v>
      </c>
      <c r="K39" s="73"/>
      <c r="L39" s="73"/>
      <c r="M39" s="73"/>
      <c r="N39" s="72">
        <v>448.01</v>
      </c>
      <c r="O39" s="72">
        <v>448.01</v>
      </c>
      <c r="P39" s="72">
        <v>3</v>
      </c>
      <c r="Q39" s="72">
        <v>11</v>
      </c>
      <c r="R39" s="74">
        <v>-72.727272727272705</v>
      </c>
      <c r="S39" s="72">
        <v>0.09</v>
      </c>
      <c r="T39" s="72">
        <v>8.3909090909090907</v>
      </c>
      <c r="U39" s="75">
        <v>-9223.2323232323197</v>
      </c>
    </row>
    <row r="40" spans="1:21" ht="12" customHeight="1" thickBot="1" x14ac:dyDescent="0.25">
      <c r="A40" s="45"/>
      <c r="B40" s="57" t="s">
        <v>32</v>
      </c>
      <c r="C40" s="48"/>
      <c r="D40" s="72">
        <v>129827.35769999999</v>
      </c>
      <c r="E40" s="73"/>
      <c r="F40" s="73"/>
      <c r="G40" s="72">
        <v>230523.93119999999</v>
      </c>
      <c r="H40" s="74">
        <v>-43.681613867948798</v>
      </c>
      <c r="I40" s="72">
        <v>8550.1916000000001</v>
      </c>
      <c r="J40" s="74">
        <v>6.5858165424250901</v>
      </c>
      <c r="K40" s="72">
        <v>13030.941800000001</v>
      </c>
      <c r="L40" s="74">
        <v>5.6527501210685598</v>
      </c>
      <c r="M40" s="74">
        <v>-0.343854670581063</v>
      </c>
      <c r="N40" s="72">
        <v>2563713.6644000001</v>
      </c>
      <c r="O40" s="72">
        <v>2563713.6644000001</v>
      </c>
      <c r="P40" s="72">
        <v>204</v>
      </c>
      <c r="Q40" s="72">
        <v>187</v>
      </c>
      <c r="R40" s="74">
        <v>9.0909090909090793</v>
      </c>
      <c r="S40" s="72">
        <v>636.40861617647101</v>
      </c>
      <c r="T40" s="72">
        <v>613.84889144384999</v>
      </c>
      <c r="U40" s="75">
        <v>3.5448490418245302</v>
      </c>
    </row>
    <row r="41" spans="1:21" ht="12" thickBot="1" x14ac:dyDescent="0.25">
      <c r="A41" s="45"/>
      <c r="B41" s="57" t="s">
        <v>33</v>
      </c>
      <c r="C41" s="48"/>
      <c r="D41" s="72">
        <v>882778.68819999998</v>
      </c>
      <c r="E41" s="73"/>
      <c r="F41" s="73"/>
      <c r="G41" s="72">
        <v>641395.98140000005</v>
      </c>
      <c r="H41" s="74">
        <v>37.633959956082698</v>
      </c>
      <c r="I41" s="72">
        <v>28246.748</v>
      </c>
      <c r="J41" s="74">
        <v>3.1997541827381002</v>
      </c>
      <c r="K41" s="72">
        <v>35036.6495</v>
      </c>
      <c r="L41" s="74">
        <v>5.4625614310093003</v>
      </c>
      <c r="M41" s="74">
        <v>-0.193794258209536</v>
      </c>
      <c r="N41" s="72">
        <v>19036431.010000002</v>
      </c>
      <c r="O41" s="72">
        <v>19036431.010000002</v>
      </c>
      <c r="P41" s="72">
        <v>3835</v>
      </c>
      <c r="Q41" s="72">
        <v>3410</v>
      </c>
      <c r="R41" s="74">
        <v>12.4633431085044</v>
      </c>
      <c r="S41" s="72">
        <v>230.19000996088701</v>
      </c>
      <c r="T41" s="72">
        <v>218.436394604106</v>
      </c>
      <c r="U41" s="75">
        <v>5.1060492845793499</v>
      </c>
    </row>
    <row r="42" spans="1:21" ht="12" thickBot="1" x14ac:dyDescent="0.25">
      <c r="A42" s="45"/>
      <c r="B42" s="57" t="s">
        <v>38</v>
      </c>
      <c r="C42" s="48"/>
      <c r="D42" s="72">
        <v>467902.55</v>
      </c>
      <c r="E42" s="73"/>
      <c r="F42" s="73"/>
      <c r="G42" s="72">
        <v>146094.01999999999</v>
      </c>
      <c r="H42" s="74">
        <v>220.27495033677599</v>
      </c>
      <c r="I42" s="72">
        <v>-67928.08</v>
      </c>
      <c r="J42" s="74">
        <v>-14.517569951264401</v>
      </c>
      <c r="K42" s="72">
        <v>-19258.099999999999</v>
      </c>
      <c r="L42" s="74">
        <v>-13.181990611251599</v>
      </c>
      <c r="M42" s="74">
        <v>2.5272472362278702</v>
      </c>
      <c r="N42" s="72">
        <v>10824569.560000001</v>
      </c>
      <c r="O42" s="72">
        <v>10824569.560000001</v>
      </c>
      <c r="P42" s="72">
        <v>278</v>
      </c>
      <c r="Q42" s="72">
        <v>173</v>
      </c>
      <c r="R42" s="74">
        <v>60.693641618497097</v>
      </c>
      <c r="S42" s="72">
        <v>1683.1026978417301</v>
      </c>
      <c r="T42" s="72">
        <v>1381.7354913294801</v>
      </c>
      <c r="U42" s="75">
        <v>17.905455614722499</v>
      </c>
    </row>
    <row r="43" spans="1:21" ht="12" thickBot="1" x14ac:dyDescent="0.25">
      <c r="A43" s="45"/>
      <c r="B43" s="57" t="s">
        <v>39</v>
      </c>
      <c r="C43" s="48"/>
      <c r="D43" s="72">
        <v>132865.07</v>
      </c>
      <c r="E43" s="73"/>
      <c r="F43" s="73"/>
      <c r="G43" s="72">
        <v>62442.720000000001</v>
      </c>
      <c r="H43" s="74">
        <v>112.779119807721</v>
      </c>
      <c r="I43" s="72">
        <v>18836.830000000002</v>
      </c>
      <c r="J43" s="74">
        <v>14.177413220796099</v>
      </c>
      <c r="K43" s="72">
        <v>8540.3799999999992</v>
      </c>
      <c r="L43" s="74">
        <v>13.6771428278589</v>
      </c>
      <c r="M43" s="74">
        <v>1.20561965626822</v>
      </c>
      <c r="N43" s="72">
        <v>4005901.25</v>
      </c>
      <c r="O43" s="72">
        <v>4005901.25</v>
      </c>
      <c r="P43" s="72">
        <v>127</v>
      </c>
      <c r="Q43" s="72">
        <v>94</v>
      </c>
      <c r="R43" s="74">
        <v>35.106382978723403</v>
      </c>
      <c r="S43" s="72">
        <v>1046.1816535433099</v>
      </c>
      <c r="T43" s="72">
        <v>982.05234042553195</v>
      </c>
      <c r="U43" s="75">
        <v>6.1298449366394498</v>
      </c>
    </row>
    <row r="44" spans="1:21" ht="12" thickBot="1" x14ac:dyDescent="0.25">
      <c r="A44" s="45"/>
      <c r="B44" s="57" t="s">
        <v>73</v>
      </c>
      <c r="C44" s="48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2">
        <v>-3233.3332999999998</v>
      </c>
      <c r="O44" s="72">
        <v>-3233.3332999999998</v>
      </c>
      <c r="P44" s="73"/>
      <c r="Q44" s="73"/>
      <c r="R44" s="73"/>
      <c r="S44" s="73"/>
      <c r="T44" s="73"/>
      <c r="U44" s="76"/>
    </row>
    <row r="45" spans="1:21" ht="12" thickBot="1" x14ac:dyDescent="0.25">
      <c r="A45" s="50"/>
      <c r="B45" s="57" t="s">
        <v>34</v>
      </c>
      <c r="C45" s="48"/>
      <c r="D45" s="77">
        <v>233369.97589999999</v>
      </c>
      <c r="E45" s="78"/>
      <c r="F45" s="78"/>
      <c r="G45" s="77">
        <v>14413.8794</v>
      </c>
      <c r="H45" s="79">
        <v>1519.0643020088</v>
      </c>
      <c r="I45" s="77">
        <v>34384.156000000003</v>
      </c>
      <c r="J45" s="79">
        <v>14.7337530748744</v>
      </c>
      <c r="K45" s="77">
        <v>2377.0284999999999</v>
      </c>
      <c r="L45" s="79">
        <v>16.491247318192499</v>
      </c>
      <c r="M45" s="79">
        <v>13.465184578140301</v>
      </c>
      <c r="N45" s="77">
        <v>858852.04169999994</v>
      </c>
      <c r="O45" s="77">
        <v>858852.04169999994</v>
      </c>
      <c r="P45" s="77">
        <v>35</v>
      </c>
      <c r="Q45" s="77">
        <v>29</v>
      </c>
      <c r="R45" s="79">
        <v>20.689655172413801</v>
      </c>
      <c r="S45" s="77">
        <v>6667.7135971428597</v>
      </c>
      <c r="T45" s="77">
        <v>843.62704482758602</v>
      </c>
      <c r="U45" s="80">
        <v>87.347581258003004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2:C32"/>
    <mergeCell ref="B33:C33"/>
    <mergeCell ref="B34:C34"/>
    <mergeCell ref="B35:C35"/>
    <mergeCell ref="B36:C36"/>
    <mergeCell ref="B38:C38"/>
    <mergeCell ref="B39:C39"/>
    <mergeCell ref="B40:C40"/>
    <mergeCell ref="B41:C41"/>
    <mergeCell ref="B42:C42"/>
    <mergeCell ref="B43:C43"/>
    <mergeCell ref="B44:C44"/>
    <mergeCell ref="B45:C45"/>
    <mergeCell ref="B37:C37"/>
    <mergeCell ref="B31:C31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5" workbookViewId="0">
      <selection activeCell="I34" sqref="I34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136922</v>
      </c>
      <c r="D2" s="37">
        <v>1616455.7194435899</v>
      </c>
      <c r="E2" s="37">
        <v>1344372.1667529901</v>
      </c>
      <c r="F2" s="37">
        <v>272083.55269059801</v>
      </c>
      <c r="G2" s="37">
        <v>1344372.1667529901</v>
      </c>
      <c r="H2" s="37">
        <v>0.16832106776438899</v>
      </c>
    </row>
    <row r="3" spans="1:8" x14ac:dyDescent="0.2">
      <c r="A3" s="37">
        <v>2</v>
      </c>
      <c r="B3" s="37">
        <v>13</v>
      </c>
      <c r="C3" s="37">
        <v>15329</v>
      </c>
      <c r="D3" s="37">
        <v>149015.89154102601</v>
      </c>
      <c r="E3" s="37">
        <v>111662.601700855</v>
      </c>
      <c r="F3" s="37">
        <v>37353.289840170903</v>
      </c>
      <c r="G3" s="37">
        <v>111662.601700855</v>
      </c>
      <c r="H3" s="37">
        <v>0.25066648566060601</v>
      </c>
    </row>
    <row r="4" spans="1:8" x14ac:dyDescent="0.2">
      <c r="A4" s="37">
        <v>3</v>
      </c>
      <c r="B4" s="37">
        <v>14</v>
      </c>
      <c r="C4" s="37">
        <v>137811</v>
      </c>
      <c r="D4" s="37">
        <v>262914.17545116099</v>
      </c>
      <c r="E4" s="37">
        <v>202584.24200941701</v>
      </c>
      <c r="F4" s="37">
        <v>60329.933441743997</v>
      </c>
      <c r="G4" s="37">
        <v>202584.24200941701</v>
      </c>
      <c r="H4" s="37">
        <v>0.229466263423103</v>
      </c>
    </row>
    <row r="5" spans="1:8" x14ac:dyDescent="0.2">
      <c r="A5" s="37">
        <v>4</v>
      </c>
      <c r="B5" s="37">
        <v>15</v>
      </c>
      <c r="C5" s="37">
        <v>6053</v>
      </c>
      <c r="D5" s="37">
        <v>106895.524483004</v>
      </c>
      <c r="E5" s="37">
        <v>86079.715180591505</v>
      </c>
      <c r="F5" s="37">
        <v>20815.809302412799</v>
      </c>
      <c r="G5" s="37">
        <v>86079.715180591505</v>
      </c>
      <c r="H5" s="37">
        <v>0.19473040993144999</v>
      </c>
    </row>
    <row r="6" spans="1:8" x14ac:dyDescent="0.2">
      <c r="A6" s="37">
        <v>5</v>
      </c>
      <c r="B6" s="37">
        <v>16</v>
      </c>
      <c r="C6" s="37">
        <v>5103</v>
      </c>
      <c r="D6" s="37">
        <v>382180.10604786302</v>
      </c>
      <c r="E6" s="37">
        <v>335672.14884273498</v>
      </c>
      <c r="F6" s="37">
        <v>46507.957205128201</v>
      </c>
      <c r="G6" s="37">
        <v>335672.14884273498</v>
      </c>
      <c r="H6" s="37">
        <v>0.121691203883081</v>
      </c>
    </row>
    <row r="7" spans="1:8" x14ac:dyDescent="0.2">
      <c r="A7" s="37">
        <v>6</v>
      </c>
      <c r="B7" s="37">
        <v>17</v>
      </c>
      <c r="C7" s="37">
        <v>26848</v>
      </c>
      <c r="D7" s="37">
        <v>446734.98109059798</v>
      </c>
      <c r="E7" s="37">
        <v>435334.69851538498</v>
      </c>
      <c r="F7" s="37">
        <v>11400.2825752137</v>
      </c>
      <c r="G7" s="37">
        <v>435334.69851538498</v>
      </c>
      <c r="H7" s="37">
        <v>2.5519117726985601E-2</v>
      </c>
    </row>
    <row r="8" spans="1:8" x14ac:dyDescent="0.2">
      <c r="A8" s="37">
        <v>7</v>
      </c>
      <c r="B8" s="37">
        <v>18</v>
      </c>
      <c r="C8" s="37">
        <v>150800</v>
      </c>
      <c r="D8" s="37">
        <v>250103.420792308</v>
      </c>
      <c r="E8" s="37">
        <v>202009.502035043</v>
      </c>
      <c r="F8" s="37">
        <v>48093.918757264997</v>
      </c>
      <c r="G8" s="37">
        <v>202009.502035043</v>
      </c>
      <c r="H8" s="37">
        <v>0.192296125358491</v>
      </c>
    </row>
    <row r="9" spans="1:8" x14ac:dyDescent="0.2">
      <c r="A9" s="37">
        <v>8</v>
      </c>
      <c r="B9" s="37">
        <v>19</v>
      </c>
      <c r="C9" s="37">
        <v>27195</v>
      </c>
      <c r="D9" s="37">
        <v>167727.20231965801</v>
      </c>
      <c r="E9" s="37">
        <v>127535.87147863201</v>
      </c>
      <c r="F9" s="37">
        <v>40191.3308410256</v>
      </c>
      <c r="G9" s="37">
        <v>127535.87147863201</v>
      </c>
      <c r="H9" s="37">
        <v>0.239623211292991</v>
      </c>
    </row>
    <row r="10" spans="1:8" x14ac:dyDescent="0.2">
      <c r="A10" s="37">
        <v>9</v>
      </c>
      <c r="B10" s="37">
        <v>21</v>
      </c>
      <c r="C10" s="37">
        <v>280871</v>
      </c>
      <c r="D10" s="37">
        <v>1394499.7066017101</v>
      </c>
      <c r="E10" s="37">
        <v>1447835.49862735</v>
      </c>
      <c r="F10" s="37">
        <v>-53335.792025641</v>
      </c>
      <c r="G10" s="37">
        <v>1447835.49862735</v>
      </c>
      <c r="H10" s="37">
        <v>-3.8247259410054898E-2</v>
      </c>
    </row>
    <row r="11" spans="1:8" x14ac:dyDescent="0.2">
      <c r="A11" s="37">
        <v>10</v>
      </c>
      <c r="B11" s="37">
        <v>22</v>
      </c>
      <c r="C11" s="37">
        <v>45971</v>
      </c>
      <c r="D11" s="37">
        <v>1477813.2277188001</v>
      </c>
      <c r="E11" s="37">
        <v>1345118.0143794899</v>
      </c>
      <c r="F11" s="37">
        <v>132695.21333931599</v>
      </c>
      <c r="G11" s="37">
        <v>1345118.0143794899</v>
      </c>
      <c r="H11" s="37">
        <v>8.9791599405392095E-2</v>
      </c>
    </row>
    <row r="12" spans="1:8" x14ac:dyDescent="0.2">
      <c r="A12" s="37">
        <v>11</v>
      </c>
      <c r="B12" s="37">
        <v>23</v>
      </c>
      <c r="C12" s="37">
        <v>281733.38400000002</v>
      </c>
      <c r="D12" s="37">
        <v>4788298.78876667</v>
      </c>
      <c r="E12" s="37">
        <v>4171132.7959555602</v>
      </c>
      <c r="F12" s="37">
        <v>617165.99281111103</v>
      </c>
      <c r="G12" s="37">
        <v>4171132.7959555602</v>
      </c>
      <c r="H12" s="37">
        <v>0.12889045150210399</v>
      </c>
    </row>
    <row r="13" spans="1:8" x14ac:dyDescent="0.2">
      <c r="A13" s="37">
        <v>12</v>
      </c>
      <c r="B13" s="37">
        <v>24</v>
      </c>
      <c r="C13" s="37">
        <v>41919</v>
      </c>
      <c r="D13" s="37">
        <v>917607.33554187999</v>
      </c>
      <c r="E13" s="37">
        <v>875572.50202222203</v>
      </c>
      <c r="F13" s="37">
        <v>42034.833519658103</v>
      </c>
      <c r="G13" s="37">
        <v>875572.50202222203</v>
      </c>
      <c r="H13" s="37">
        <v>4.5809173370257597E-2</v>
      </c>
    </row>
    <row r="14" spans="1:8" x14ac:dyDescent="0.2">
      <c r="A14" s="37">
        <v>13</v>
      </c>
      <c r="B14" s="37">
        <v>25</v>
      </c>
      <c r="C14" s="37">
        <v>131926</v>
      </c>
      <c r="D14" s="37">
        <v>1736592.92734248</v>
      </c>
      <c r="E14" s="37">
        <v>1582819.4445318601</v>
      </c>
      <c r="F14" s="37">
        <v>153773.482810619</v>
      </c>
      <c r="G14" s="37">
        <v>1582819.4445318601</v>
      </c>
      <c r="H14" s="37">
        <v>8.8548951449399393E-2</v>
      </c>
    </row>
    <row r="15" spans="1:8" x14ac:dyDescent="0.2">
      <c r="A15" s="37">
        <v>14</v>
      </c>
      <c r="B15" s="37">
        <v>26</v>
      </c>
      <c r="C15" s="37">
        <v>90669</v>
      </c>
      <c r="D15" s="37">
        <v>701265.20948683203</v>
      </c>
      <c r="E15" s="37">
        <v>638810.88306512404</v>
      </c>
      <c r="F15" s="37">
        <v>62454.326421707898</v>
      </c>
      <c r="G15" s="37">
        <v>638810.88306512404</v>
      </c>
      <c r="H15" s="37">
        <v>8.9059496431329294E-2</v>
      </c>
    </row>
    <row r="16" spans="1:8" x14ac:dyDescent="0.2">
      <c r="A16" s="37">
        <v>15</v>
      </c>
      <c r="B16" s="37">
        <v>27</v>
      </c>
      <c r="C16" s="37">
        <v>184412.11900000001</v>
      </c>
      <c r="D16" s="37">
        <v>1791621.0884</v>
      </c>
      <c r="E16" s="37">
        <v>1710876.0693000001</v>
      </c>
      <c r="F16" s="37">
        <v>80745.019100000005</v>
      </c>
      <c r="G16" s="37">
        <v>1710876.0693000001</v>
      </c>
      <c r="H16" s="37">
        <v>4.5068133894376597E-2</v>
      </c>
    </row>
    <row r="17" spans="1:8" x14ac:dyDescent="0.2">
      <c r="A17" s="37">
        <v>16</v>
      </c>
      <c r="B17" s="37">
        <v>29</v>
      </c>
      <c r="C17" s="37">
        <v>259826</v>
      </c>
      <c r="D17" s="37">
        <v>3812010.7813905999</v>
      </c>
      <c r="E17" s="37">
        <v>3495397.4746606802</v>
      </c>
      <c r="F17" s="37">
        <v>316613.30672991503</v>
      </c>
      <c r="G17" s="37">
        <v>3495397.4746606802</v>
      </c>
      <c r="H17" s="37">
        <v>8.3056771055200401E-2</v>
      </c>
    </row>
    <row r="18" spans="1:8" x14ac:dyDescent="0.2">
      <c r="A18" s="37">
        <v>17</v>
      </c>
      <c r="B18" s="37">
        <v>31</v>
      </c>
      <c r="C18" s="37">
        <v>40846.618999999999</v>
      </c>
      <c r="D18" s="37">
        <v>541374.38623337902</v>
      </c>
      <c r="E18" s="37">
        <v>462232.88686450903</v>
      </c>
      <c r="F18" s="37">
        <v>79141.499368869801</v>
      </c>
      <c r="G18" s="37">
        <v>462232.88686450903</v>
      </c>
      <c r="H18" s="37">
        <v>0.14618626477602301</v>
      </c>
    </row>
    <row r="19" spans="1:8" x14ac:dyDescent="0.2">
      <c r="A19" s="37">
        <v>18</v>
      </c>
      <c r="B19" s="37">
        <v>32</v>
      </c>
      <c r="C19" s="37">
        <v>28165.736000000001</v>
      </c>
      <c r="D19" s="37">
        <v>543182.86769974302</v>
      </c>
      <c r="E19" s="37">
        <v>500556.18689414102</v>
      </c>
      <c r="F19" s="37">
        <v>42626.680805601703</v>
      </c>
      <c r="G19" s="37">
        <v>500556.18689414102</v>
      </c>
      <c r="H19" s="37">
        <v>7.8475746089187406E-2</v>
      </c>
    </row>
    <row r="20" spans="1:8" x14ac:dyDescent="0.2">
      <c r="A20" s="37">
        <v>19</v>
      </c>
      <c r="B20" s="37">
        <v>33</v>
      </c>
      <c r="C20" s="37">
        <v>84911.456000000006</v>
      </c>
      <c r="D20" s="37">
        <v>1626171.91663292</v>
      </c>
      <c r="E20" s="37">
        <v>1372068.2005903099</v>
      </c>
      <c r="F20" s="37">
        <v>254103.71604261801</v>
      </c>
      <c r="G20" s="37">
        <v>1372068.2005903099</v>
      </c>
      <c r="H20" s="37">
        <v>0.15625882690727599</v>
      </c>
    </row>
    <row r="21" spans="1:8" x14ac:dyDescent="0.2">
      <c r="A21" s="37">
        <v>20</v>
      </c>
      <c r="B21" s="37">
        <v>34</v>
      </c>
      <c r="C21" s="37">
        <v>44085.375</v>
      </c>
      <c r="D21" s="37">
        <v>364986.64626140997</v>
      </c>
      <c r="E21" s="37">
        <v>274117.542306674</v>
      </c>
      <c r="F21" s="37">
        <v>90869.103954735794</v>
      </c>
      <c r="G21" s="37">
        <v>274117.542306674</v>
      </c>
      <c r="H21" s="37">
        <v>0.248965557741676</v>
      </c>
    </row>
    <row r="22" spans="1:8" x14ac:dyDescent="0.2">
      <c r="A22" s="37">
        <v>21</v>
      </c>
      <c r="B22" s="37">
        <v>35</v>
      </c>
      <c r="C22" s="37">
        <v>48773.095000000001</v>
      </c>
      <c r="D22" s="37">
        <v>1471509.09929292</v>
      </c>
      <c r="E22" s="37">
        <v>1407454.5261371699</v>
      </c>
      <c r="F22" s="37">
        <v>64054.573155752201</v>
      </c>
      <c r="G22" s="37">
        <v>1407454.5261371699</v>
      </c>
      <c r="H22" s="37">
        <v>4.3529851895942301E-2</v>
      </c>
    </row>
    <row r="23" spans="1:8" x14ac:dyDescent="0.2">
      <c r="A23" s="37">
        <v>22</v>
      </c>
      <c r="B23" s="37">
        <v>36</v>
      </c>
      <c r="C23" s="37">
        <v>163809.21599999999</v>
      </c>
      <c r="D23" s="37">
        <v>807836.505648672</v>
      </c>
      <c r="E23" s="37">
        <v>664482.35972603306</v>
      </c>
      <c r="F23" s="37">
        <v>143354.145922639</v>
      </c>
      <c r="G23" s="37">
        <v>664482.35972603306</v>
      </c>
      <c r="H23" s="37">
        <v>0.177454404350704</v>
      </c>
    </row>
    <row r="24" spans="1:8" x14ac:dyDescent="0.2">
      <c r="A24" s="37">
        <v>23</v>
      </c>
      <c r="B24" s="37">
        <v>37</v>
      </c>
      <c r="C24" s="37">
        <v>154911.05300000001</v>
      </c>
      <c r="D24" s="37">
        <v>1595572.0421292</v>
      </c>
      <c r="E24" s="37">
        <v>1405280.97973572</v>
      </c>
      <c r="F24" s="37">
        <v>190291.06239348801</v>
      </c>
      <c r="G24" s="37">
        <v>1405280.97973572</v>
      </c>
      <c r="H24" s="37">
        <v>0.11926196835309</v>
      </c>
    </row>
    <row r="25" spans="1:8" x14ac:dyDescent="0.2">
      <c r="A25" s="37">
        <v>24</v>
      </c>
      <c r="B25" s="37">
        <v>38</v>
      </c>
      <c r="C25" s="37">
        <v>226505.11600000001</v>
      </c>
      <c r="D25" s="37">
        <v>1247258.7965699099</v>
      </c>
      <c r="E25" s="37">
        <v>1227690.0902885001</v>
      </c>
      <c r="F25" s="37">
        <v>19568.7062814159</v>
      </c>
      <c r="G25" s="37">
        <v>1227690.0902885001</v>
      </c>
      <c r="H25" s="37">
        <v>1.5689371231721799E-2</v>
      </c>
    </row>
    <row r="26" spans="1:8" x14ac:dyDescent="0.2">
      <c r="A26" s="37">
        <v>25</v>
      </c>
      <c r="B26" s="37">
        <v>39</v>
      </c>
      <c r="C26" s="37">
        <v>74684.243000000002</v>
      </c>
      <c r="D26" s="37">
        <v>133273.092804682</v>
      </c>
      <c r="E26" s="37">
        <v>97588.134338315096</v>
      </c>
      <c r="F26" s="37">
        <v>35684.958466366799</v>
      </c>
      <c r="G26" s="37">
        <v>97588.134338315096</v>
      </c>
      <c r="H26" s="37">
        <v>0.26775816269728803</v>
      </c>
    </row>
    <row r="27" spans="1:8" x14ac:dyDescent="0.2">
      <c r="A27" s="37">
        <v>26</v>
      </c>
      <c r="B27" s="37">
        <v>42</v>
      </c>
      <c r="C27" s="37">
        <v>17061.277999999998</v>
      </c>
      <c r="D27" s="37">
        <v>406552.33559999999</v>
      </c>
      <c r="E27" s="37">
        <v>352004.42310000001</v>
      </c>
      <c r="F27" s="37">
        <v>54547.912499999999</v>
      </c>
      <c r="G27" s="37">
        <v>352004.42310000001</v>
      </c>
      <c r="H27" s="37">
        <v>0.134171932426601</v>
      </c>
    </row>
    <row r="28" spans="1:8" x14ac:dyDescent="0.2">
      <c r="A28" s="37">
        <v>27</v>
      </c>
      <c r="B28" s="37">
        <v>75</v>
      </c>
      <c r="C28" s="37">
        <v>274</v>
      </c>
      <c r="D28" s="37">
        <v>129827.358937607</v>
      </c>
      <c r="E28" s="37">
        <v>121277.166581197</v>
      </c>
      <c r="F28" s="37">
        <v>8550.1923564102599</v>
      </c>
      <c r="G28" s="37">
        <v>121277.166581197</v>
      </c>
      <c r="H28" s="37">
        <v>6.5858170622721798E-2</v>
      </c>
    </row>
    <row r="29" spans="1:8" x14ac:dyDescent="0.2">
      <c r="A29" s="37">
        <v>28</v>
      </c>
      <c r="B29" s="37">
        <v>76</v>
      </c>
      <c r="C29" s="37">
        <v>4270</v>
      </c>
      <c r="D29" s="37">
        <v>882778.66906495695</v>
      </c>
      <c r="E29" s="37">
        <v>854531.934382051</v>
      </c>
      <c r="F29" s="37">
        <v>28246.734682906001</v>
      </c>
      <c r="G29" s="37">
        <v>854531.934382051</v>
      </c>
      <c r="H29" s="37">
        <v>3.1997527435529298E-2</v>
      </c>
    </row>
    <row r="30" spans="1:8" x14ac:dyDescent="0.2">
      <c r="A30" s="37">
        <v>29</v>
      </c>
      <c r="B30" s="37">
        <v>99</v>
      </c>
      <c r="C30" s="37">
        <v>34</v>
      </c>
      <c r="D30" s="37">
        <v>233369.975796082</v>
      </c>
      <c r="E30" s="37">
        <v>198985.819469026</v>
      </c>
      <c r="F30" s="37">
        <v>34384.156327055403</v>
      </c>
      <c r="G30" s="37">
        <v>198985.819469026</v>
      </c>
      <c r="H30" s="37">
        <v>0.14733753221579901</v>
      </c>
    </row>
    <row r="31" spans="1:8" x14ac:dyDescent="0.2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x14ac:dyDescent="0.2">
      <c r="A32" s="30"/>
      <c r="B32" s="33">
        <v>70</v>
      </c>
      <c r="C32" s="34">
        <v>58</v>
      </c>
      <c r="D32" s="34">
        <v>101644.51</v>
      </c>
      <c r="E32" s="34">
        <v>99213.6</v>
      </c>
      <c r="F32" s="30"/>
      <c r="G32" s="30"/>
      <c r="H32" s="30"/>
    </row>
    <row r="33" spans="1:8" x14ac:dyDescent="0.2">
      <c r="A33" s="30"/>
      <c r="B33" s="33">
        <v>71</v>
      </c>
      <c r="C33" s="34">
        <v>440</v>
      </c>
      <c r="D33" s="34">
        <v>1230926.06</v>
      </c>
      <c r="E33" s="34">
        <v>1357415.51</v>
      </c>
      <c r="F33" s="30"/>
      <c r="G33" s="30"/>
      <c r="H33" s="30"/>
    </row>
    <row r="34" spans="1:8" x14ac:dyDescent="0.2">
      <c r="A34" s="30"/>
      <c r="B34" s="33">
        <v>72</v>
      </c>
      <c r="C34" s="34">
        <v>59</v>
      </c>
      <c r="D34" s="34">
        <v>213666.68</v>
      </c>
      <c r="E34" s="34">
        <v>214905.13</v>
      </c>
      <c r="F34" s="30"/>
      <c r="G34" s="30"/>
      <c r="H34" s="30"/>
    </row>
    <row r="35" spans="1:8" x14ac:dyDescent="0.2">
      <c r="A35" s="30"/>
      <c r="B35" s="33">
        <v>73</v>
      </c>
      <c r="C35" s="34">
        <v>285</v>
      </c>
      <c r="D35" s="34">
        <v>655959.24</v>
      </c>
      <c r="E35" s="34">
        <v>768308.91</v>
      </c>
      <c r="F35" s="30"/>
      <c r="G35" s="30"/>
      <c r="H35" s="30"/>
    </row>
    <row r="36" spans="1:8" x14ac:dyDescent="0.2">
      <c r="A36" s="30"/>
      <c r="B36" s="33">
        <v>74</v>
      </c>
      <c r="C36" s="34">
        <v>3</v>
      </c>
      <c r="D36" s="34">
        <v>0.27</v>
      </c>
      <c r="E36" s="34">
        <v>0.01</v>
      </c>
      <c r="F36" s="30"/>
      <c r="G36" s="30"/>
      <c r="H36" s="30"/>
    </row>
    <row r="37" spans="1:8" x14ac:dyDescent="0.2">
      <c r="A37" s="30"/>
      <c r="B37" s="33">
        <v>77</v>
      </c>
      <c r="C37" s="34">
        <v>264</v>
      </c>
      <c r="D37" s="34">
        <v>467902.55</v>
      </c>
      <c r="E37" s="34">
        <v>535830.63</v>
      </c>
      <c r="F37" s="30"/>
      <c r="G37" s="30"/>
      <c r="H37" s="30"/>
    </row>
    <row r="38" spans="1:8" x14ac:dyDescent="0.2">
      <c r="A38" s="30"/>
      <c r="B38" s="33">
        <v>78</v>
      </c>
      <c r="C38" s="34">
        <v>115</v>
      </c>
      <c r="D38" s="34">
        <v>132865.07</v>
      </c>
      <c r="E38" s="34">
        <v>114028.24</v>
      </c>
      <c r="F38" s="34"/>
      <c r="G38" s="30"/>
      <c r="H38" s="30"/>
    </row>
    <row r="39" spans="1:8" x14ac:dyDescent="0.2">
      <c r="A39" s="30"/>
      <c r="B39" s="31"/>
      <c r="C39" s="30"/>
      <c r="D39" s="30"/>
      <c r="E39" s="30"/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2016-01-30T02:10:00Z</dcterms:modified>
</cp:coreProperties>
</file>