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<sst xmlns="http://schemas.openxmlformats.org/spreadsheetml/2006/main" count="117" uniqueCount="76">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</sst>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0" fillId="0" borderId="0" xfId="0" applyFont="1" applyAlignment="1">
      <alignment horizontal="right" vertical="center" wrapText="1"/>
    </xf>
    <xf numFmtId="0" fontId="32" fillId="0" borderId="19" xfId="0" applyFont="1" applyBorder="1" applyAlignment="1">
      <alignment horizontal="left" vertical="center" wrapText="1"/>
    </xf>
    <xf numFmtId="0" fontId="20" fillId="0" borderId="1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14" fontId="21" fillId="33" borderId="12" xfId="0" applyNumberFormat="1" applyFont="1" applyFill="1" applyBorder="1" applyAlignment="1">
      <alignment vertical="center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4" fontId="21" fillId="33" borderId="16" xfId="0" applyNumberFormat="1" applyFont="1" applyFill="1" applyBorder="1" applyAlignment="1">
      <alignment vertical="center" wrapText="1"/>
    </xf>
    <xf numFmtId="0" fontId="21" fillId="35" borderId="12" xfId="0" applyFont="1" applyFill="1" applyBorder="1" applyAlignment="1">
      <alignment horizontal="right" vertical="top" wrapText="1"/>
    </xf>
    <xf numFmtId="14" fontId="21" fillId="33" borderId="17" xfId="0" applyNumberFormat="1" applyFont="1" applyFill="1" applyBorder="1" applyAlignment="1">
      <alignment vertical="center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41406589.818100013</v>
      </c>
      <c r="F3" s="25">
        <f>RA!I7</f>
        <v>2226498.3402999998</v>
      </c>
      <c r="G3" s="16">
        <f>SUM(G4:G40)</f>
        <v>39180091.477799997</v>
      </c>
      <c r="H3" s="27">
        <f>RA!J7</f>
        <v>5.3771594088792503</v>
      </c>
      <c r="I3" s="20">
        <f>SUM(I4:I40)</f>
        <v>41406598.884571239</v>
      </c>
      <c r="J3" s="21">
        <f>SUM(J4:J40)</f>
        <v>39180091.32353837</v>
      </c>
      <c r="K3" s="22">
        <f>E3-I3</f>
        <v>-9.0664712265133858</v>
      </c>
      <c r="L3" s="22">
        <f>G3-J3</f>
        <v>0.15426162630319595</v>
      </c>
    </row>
    <row r="4" spans="1:13">
      <c r="A4" s="42">
        <f>RA!A8</f>
        <v>42400</v>
      </c>
      <c r="B4" s="12">
        <v>12</v>
      </c>
      <c r="C4" s="39" t="s">
        <v>6</v>
      </c>
      <c r="D4" s="39"/>
      <c r="E4" s="15">
        <f>VLOOKUP(C4,RA!B8:D36,3,0)</f>
        <v>1682912.5257999999</v>
      </c>
      <c r="F4" s="25">
        <f>VLOOKUP(C4,RA!B8:I39,8,0)</f>
        <v>330464.71730000002</v>
      </c>
      <c r="G4" s="16">
        <f t="shared" ref="G4:G40" si="0">E4-F4</f>
        <v>1352447.8084999998</v>
      </c>
      <c r="H4" s="27">
        <f>RA!J8</f>
        <v>19.636476182439001</v>
      </c>
      <c r="I4" s="20">
        <f>VLOOKUP(B4,RMS!B:D,3,FALSE)</f>
        <v>1682914.7602076901</v>
      </c>
      <c r="J4" s="21">
        <f>VLOOKUP(B4,RMS!B:E,4,FALSE)</f>
        <v>1352447.83849316</v>
      </c>
      <c r="K4" s="22">
        <f t="shared" ref="K4:K40" si="1">E4-I4</f>
        <v>-2.2344076901208609</v>
      </c>
      <c r="L4" s="22">
        <f t="shared" ref="L4:L40" si="2">G4-J4</f>
        <v>-2.9993160162121058E-2</v>
      </c>
    </row>
    <row r="5" spans="1:13">
      <c r="A5" s="42"/>
      <c r="B5" s="12">
        <v>13</v>
      </c>
      <c r="C5" s="39" t="s">
        <v>7</v>
      </c>
      <c r="D5" s="39"/>
      <c r="E5" s="15">
        <f>VLOOKUP(C5,RA!B8:D37,3,0)</f>
        <v>188111.58970000001</v>
      </c>
      <c r="F5" s="25">
        <f>VLOOKUP(C5,RA!B9:I40,8,0)</f>
        <v>49689.424299999999</v>
      </c>
      <c r="G5" s="16">
        <f t="shared" si="0"/>
        <v>138422.1654</v>
      </c>
      <c r="H5" s="27">
        <f>RA!J9</f>
        <v>26.4148659735663</v>
      </c>
      <c r="I5" s="20">
        <f>VLOOKUP(B5,RMS!B:D,3,FALSE)</f>
        <v>188111.85599829</v>
      </c>
      <c r="J5" s="21">
        <f>VLOOKUP(B5,RMS!B:E,4,FALSE)</f>
        <v>138422.15259572599</v>
      </c>
      <c r="K5" s="22">
        <f t="shared" si="1"/>
        <v>-0.26629828999284655</v>
      </c>
      <c r="L5" s="22">
        <f t="shared" si="2"/>
        <v>1.280427401070483E-2</v>
      </c>
      <c r="M5" s="32"/>
    </row>
    <row r="6" spans="1:13">
      <c r="A6" s="42"/>
      <c r="B6" s="12">
        <v>14</v>
      </c>
      <c r="C6" s="39" t="s">
        <v>8</v>
      </c>
      <c r="D6" s="39"/>
      <c r="E6" s="15">
        <f>VLOOKUP(C6,RA!B10:D38,3,0)</f>
        <v>324043.3247</v>
      </c>
      <c r="F6" s="25">
        <f>VLOOKUP(C6,RA!B10:I41,8,0)</f>
        <v>69972.145699999994</v>
      </c>
      <c r="G6" s="16">
        <f t="shared" si="0"/>
        <v>254071.179</v>
      </c>
      <c r="H6" s="27">
        <f>RA!J10</f>
        <v>21.593453827441198</v>
      </c>
      <c r="I6" s="20">
        <f>VLOOKUP(B6,RMS!B:D,3,FALSE)</f>
        <v>324044.33496442001</v>
      </c>
      <c r="J6" s="21">
        <f>VLOOKUP(B6,RMS!B:E,4,FALSE)</f>
        <v>254071.18146536901</v>
      </c>
      <c r="K6" s="22">
        <f>E6-I6</f>
        <v>-1.0102644200087525</v>
      </c>
      <c r="L6" s="22">
        <f t="shared" si="2"/>
        <v>-2.4653690052218735E-3</v>
      </c>
      <c r="M6" s="32"/>
    </row>
    <row r="7" spans="1:13">
      <c r="A7" s="42"/>
      <c r="B7" s="12">
        <v>15</v>
      </c>
      <c r="C7" s="39" t="s">
        <v>9</v>
      </c>
      <c r="D7" s="39"/>
      <c r="E7" s="15">
        <f>VLOOKUP(C7,RA!B10:D39,3,0)</f>
        <v>138494.0031</v>
      </c>
      <c r="F7" s="25">
        <f>VLOOKUP(C7,RA!B11:I42,8,0)</f>
        <v>27446.133900000001</v>
      </c>
      <c r="G7" s="16">
        <f t="shared" si="0"/>
        <v>111047.8692</v>
      </c>
      <c r="H7" s="27">
        <f>RA!J11</f>
        <v>19.817561255834601</v>
      </c>
      <c r="I7" s="20">
        <f>VLOOKUP(B7,RMS!B:D,3,FALSE)</f>
        <v>138494.106240836</v>
      </c>
      <c r="J7" s="21">
        <f>VLOOKUP(B7,RMS!B:E,4,FALSE)</f>
        <v>111047.86905882299</v>
      </c>
      <c r="K7" s="22">
        <f t="shared" si="1"/>
        <v>-0.10314083599951118</v>
      </c>
      <c r="L7" s="22">
        <f t="shared" si="2"/>
        <v>1.4117700629867613E-4</v>
      </c>
      <c r="M7" s="32"/>
    </row>
    <row r="8" spans="1:13">
      <c r="A8" s="42"/>
      <c r="B8" s="12">
        <v>16</v>
      </c>
      <c r="C8" s="39" t="s">
        <v>10</v>
      </c>
      <c r="D8" s="39"/>
      <c r="E8" s="15">
        <f>VLOOKUP(C8,RA!B12:D39,3,0)</f>
        <v>483023.49489999999</v>
      </c>
      <c r="F8" s="25">
        <f>VLOOKUP(C8,RA!B12:I43,8,0)</f>
        <v>38222.277600000001</v>
      </c>
      <c r="G8" s="16">
        <f t="shared" si="0"/>
        <v>444801.21730000002</v>
      </c>
      <c r="H8" s="27">
        <f>RA!J12</f>
        <v>7.9131301072452302</v>
      </c>
      <c r="I8" s="20">
        <f>VLOOKUP(B8,RMS!B:D,3,FALSE)</f>
        <v>483023.47959743597</v>
      </c>
      <c r="J8" s="21">
        <f>VLOOKUP(B8,RMS!B:E,4,FALSE)</f>
        <v>444801.21584529901</v>
      </c>
      <c r="K8" s="22">
        <f t="shared" si="1"/>
        <v>1.5302564017474651E-2</v>
      </c>
      <c r="L8" s="22">
        <f t="shared" si="2"/>
        <v>1.4547010068781674E-3</v>
      </c>
      <c r="M8" s="32"/>
    </row>
    <row r="9" spans="1:13">
      <c r="A9" s="42"/>
      <c r="B9" s="12">
        <v>17</v>
      </c>
      <c r="C9" s="39" t="s">
        <v>11</v>
      </c>
      <c r="D9" s="39"/>
      <c r="E9" s="15">
        <f>VLOOKUP(C9,RA!B12:D40,3,0)</f>
        <v>712536.25089999998</v>
      </c>
      <c r="F9" s="25">
        <f>VLOOKUP(C9,RA!B13:I44,8,0)</f>
        <v>-30173.184700000002</v>
      </c>
      <c r="G9" s="16">
        <f t="shared" si="0"/>
        <v>742709.43559999997</v>
      </c>
      <c r="H9" s="27">
        <f>RA!J13</f>
        <v>-4.2346174895506596</v>
      </c>
      <c r="I9" s="20">
        <f>VLOOKUP(B9,RMS!B:D,3,FALSE)</f>
        <v>712536.66850854701</v>
      </c>
      <c r="J9" s="21">
        <f>VLOOKUP(B9,RMS!B:E,4,FALSE)</f>
        <v>742709.43458461505</v>
      </c>
      <c r="K9" s="22">
        <f t="shared" si="1"/>
        <v>-0.41760854702442884</v>
      </c>
      <c r="L9" s="22">
        <f t="shared" si="2"/>
        <v>1.0153849143534899E-3</v>
      </c>
      <c r="M9" s="32"/>
    </row>
    <row r="10" spans="1:13">
      <c r="A10" s="42"/>
      <c r="B10" s="12">
        <v>18</v>
      </c>
      <c r="C10" s="39" t="s">
        <v>12</v>
      </c>
      <c r="D10" s="39"/>
      <c r="E10" s="15">
        <f>VLOOKUP(C10,RA!B14:D41,3,0)</f>
        <v>407362.092</v>
      </c>
      <c r="F10" s="25">
        <f>VLOOKUP(C10,RA!B14:I44,8,0)</f>
        <v>76067.583199999994</v>
      </c>
      <c r="G10" s="16">
        <f t="shared" si="0"/>
        <v>331294.50880000001</v>
      </c>
      <c r="H10" s="27">
        <f>RA!J14</f>
        <v>18.673211055681598</v>
      </c>
      <c r="I10" s="20">
        <f>VLOOKUP(B10,RMS!B:D,3,FALSE)</f>
        <v>407362.10232222202</v>
      </c>
      <c r="J10" s="21">
        <f>VLOOKUP(B10,RMS!B:E,4,FALSE)</f>
        <v>331294.50249401701</v>
      </c>
      <c r="K10" s="22">
        <f t="shared" si="1"/>
        <v>-1.0322222020477057E-2</v>
      </c>
      <c r="L10" s="22">
        <f t="shared" si="2"/>
        <v>6.3059829990379512E-3</v>
      </c>
      <c r="M10" s="32"/>
    </row>
    <row r="11" spans="1:13">
      <c r="A11" s="42"/>
      <c r="B11" s="12">
        <v>19</v>
      </c>
      <c r="C11" s="39" t="s">
        <v>13</v>
      </c>
      <c r="D11" s="39"/>
      <c r="E11" s="15">
        <f>VLOOKUP(C11,RA!B14:D42,3,0)</f>
        <v>282255.09779999999</v>
      </c>
      <c r="F11" s="25">
        <f>VLOOKUP(C11,RA!B15:I45,8,0)</f>
        <v>11491.4121</v>
      </c>
      <c r="G11" s="16">
        <f t="shared" si="0"/>
        <v>270763.68569999997</v>
      </c>
      <c r="H11" s="27">
        <f>RA!J15</f>
        <v>4.0712859358673397</v>
      </c>
      <c r="I11" s="20">
        <f>VLOOKUP(B11,RMS!B:D,3,FALSE)</f>
        <v>282255.32048632501</v>
      </c>
      <c r="J11" s="21">
        <f>VLOOKUP(B11,RMS!B:E,4,FALSE)</f>
        <v>270763.68835213699</v>
      </c>
      <c r="K11" s="22">
        <f t="shared" si="1"/>
        <v>-0.22268632502527907</v>
      </c>
      <c r="L11" s="22">
        <f t="shared" si="2"/>
        <v>-2.6521370164118707E-3</v>
      </c>
      <c r="M11" s="32"/>
    </row>
    <row r="12" spans="1:13">
      <c r="A12" s="42"/>
      <c r="B12" s="12">
        <v>21</v>
      </c>
      <c r="C12" s="39" t="s">
        <v>14</v>
      </c>
      <c r="D12" s="39"/>
      <c r="E12" s="15">
        <f>VLOOKUP(C12,RA!B16:D43,3,0)</f>
        <v>2010932.0811999999</v>
      </c>
      <c r="F12" s="25">
        <f>VLOOKUP(C12,RA!B16:I46,8,0)</f>
        <v>-114306.0227</v>
      </c>
      <c r="G12" s="16">
        <f t="shared" si="0"/>
        <v>2125238.1039</v>
      </c>
      <c r="H12" s="27">
        <f>RA!J16</f>
        <v>-5.6842308981310401</v>
      </c>
      <c r="I12" s="20">
        <f>VLOOKUP(B12,RMS!B:D,3,FALSE)</f>
        <v>2010932.1638863201</v>
      </c>
      <c r="J12" s="21">
        <f>VLOOKUP(B12,RMS!B:E,4,FALSE)</f>
        <v>2125238.1030811998</v>
      </c>
      <c r="K12" s="22">
        <f t="shared" si="1"/>
        <v>-8.268632018007338E-2</v>
      </c>
      <c r="L12" s="22">
        <f t="shared" si="2"/>
        <v>8.188001811504364E-4</v>
      </c>
      <c r="M12" s="32"/>
    </row>
    <row r="13" spans="1:13">
      <c r="A13" s="42"/>
      <c r="B13" s="12">
        <v>22</v>
      </c>
      <c r="C13" s="39" t="s">
        <v>15</v>
      </c>
      <c r="D13" s="39"/>
      <c r="E13" s="15">
        <f>VLOOKUP(C13,RA!B16:D44,3,0)</f>
        <v>2009691.9739000001</v>
      </c>
      <c r="F13" s="25">
        <f>VLOOKUP(C13,RA!B17:I47,8,0)</f>
        <v>171099.72719999999</v>
      </c>
      <c r="G13" s="16">
        <f t="shared" si="0"/>
        <v>1838592.2467</v>
      </c>
      <c r="H13" s="27">
        <f>RA!J17</f>
        <v>8.5137289406577299</v>
      </c>
      <c r="I13" s="20">
        <f>VLOOKUP(B13,RMS!B:D,3,FALSE)</f>
        <v>2009691.91889231</v>
      </c>
      <c r="J13" s="21">
        <f>VLOOKUP(B13,RMS!B:E,4,FALSE)</f>
        <v>1838592.2501538501</v>
      </c>
      <c r="K13" s="22">
        <f t="shared" si="1"/>
        <v>5.5007690098136663E-2</v>
      </c>
      <c r="L13" s="22">
        <f t="shared" si="2"/>
        <v>-3.4538500476628542E-3</v>
      </c>
      <c r="M13" s="32"/>
    </row>
    <row r="14" spans="1:13">
      <c r="A14" s="42"/>
      <c r="B14" s="12">
        <v>23</v>
      </c>
      <c r="C14" s="39" t="s">
        <v>16</v>
      </c>
      <c r="D14" s="39"/>
      <c r="E14" s="15">
        <f>VLOOKUP(C14,RA!B18:D44,3,0)</f>
        <v>8502475.4077000003</v>
      </c>
      <c r="F14" s="25">
        <f>VLOOKUP(C14,RA!B18:I48,8,0)</f>
        <v>-260704.47529999999</v>
      </c>
      <c r="G14" s="16">
        <f t="shared" si="0"/>
        <v>8763179.8829999994</v>
      </c>
      <c r="H14" s="27">
        <f>RA!J18</f>
        <v>-3.0662185163617299</v>
      </c>
      <c r="I14" s="20">
        <f>VLOOKUP(B14,RMS!B:D,3,FALSE)</f>
        <v>8502475.6219376102</v>
      </c>
      <c r="J14" s="21">
        <f>VLOOKUP(B14,RMS!B:E,4,FALSE)</f>
        <v>8763179.8411059808</v>
      </c>
      <c r="K14" s="22">
        <f t="shared" si="1"/>
        <v>-0.21423760987818241</v>
      </c>
      <c r="L14" s="22">
        <f t="shared" si="2"/>
        <v>4.1894018650054932E-2</v>
      </c>
      <c r="M14" s="32"/>
    </row>
    <row r="15" spans="1:13">
      <c r="A15" s="42"/>
      <c r="B15" s="12">
        <v>24</v>
      </c>
      <c r="C15" s="39" t="s">
        <v>17</v>
      </c>
      <c r="D15" s="39"/>
      <c r="E15" s="15">
        <f>VLOOKUP(C15,RA!B18:D45,3,0)</f>
        <v>1229691.0937000001</v>
      </c>
      <c r="F15" s="25">
        <f>VLOOKUP(C15,RA!B19:I49,8,0)</f>
        <v>42602.796799999996</v>
      </c>
      <c r="G15" s="16">
        <f t="shared" si="0"/>
        <v>1187088.2969000002</v>
      </c>
      <c r="H15" s="27">
        <f>RA!J19</f>
        <v>3.46451210537868</v>
      </c>
      <c r="I15" s="20">
        <f>VLOOKUP(B15,RMS!B:D,3,FALSE)</f>
        <v>1229691.1343</v>
      </c>
      <c r="J15" s="21">
        <f>VLOOKUP(B15,RMS!B:E,4,FALSE)</f>
        <v>1187088.2976025599</v>
      </c>
      <c r="K15" s="22">
        <f t="shared" si="1"/>
        <v>-4.0599999949336052E-2</v>
      </c>
      <c r="L15" s="22">
        <f t="shared" si="2"/>
        <v>-7.0255971513688564E-4</v>
      </c>
      <c r="M15" s="32"/>
    </row>
    <row r="16" spans="1:13">
      <c r="A16" s="42"/>
      <c r="B16" s="12">
        <v>25</v>
      </c>
      <c r="C16" s="39" t="s">
        <v>18</v>
      </c>
      <c r="D16" s="39"/>
      <c r="E16" s="15">
        <f>VLOOKUP(C16,RA!B20:D46,3,0)</f>
        <v>2081187.0199</v>
      </c>
      <c r="F16" s="25">
        <f>VLOOKUP(C16,RA!B20:I50,8,0)</f>
        <v>175182.22589999999</v>
      </c>
      <c r="G16" s="16">
        <f t="shared" si="0"/>
        <v>1906004.794</v>
      </c>
      <c r="H16" s="27">
        <f>RA!J20</f>
        <v>8.4174187242632996</v>
      </c>
      <c r="I16" s="20">
        <f>VLOOKUP(B16,RMS!B:D,3,FALSE)</f>
        <v>2081187.1591</v>
      </c>
      <c r="J16" s="21">
        <f>VLOOKUP(B16,RMS!B:E,4,FALSE)</f>
        <v>1906004.794</v>
      </c>
      <c r="K16" s="22">
        <f t="shared" si="1"/>
        <v>-0.1392000000923872</v>
      </c>
      <c r="L16" s="22">
        <f t="shared" si="2"/>
        <v>0</v>
      </c>
      <c r="M16" s="32"/>
    </row>
    <row r="17" spans="1:13">
      <c r="A17" s="42"/>
      <c r="B17" s="12">
        <v>26</v>
      </c>
      <c r="C17" s="39" t="s">
        <v>19</v>
      </c>
      <c r="D17" s="39"/>
      <c r="E17" s="15">
        <f>VLOOKUP(C17,RA!B20:D47,3,0)</f>
        <v>848736.16619999998</v>
      </c>
      <c r="F17" s="25">
        <f>VLOOKUP(C17,RA!B21:I51,8,0)</f>
        <v>98270.007199999993</v>
      </c>
      <c r="G17" s="16">
        <f t="shared" si="0"/>
        <v>750466.15899999999</v>
      </c>
      <c r="H17" s="27">
        <f>RA!J21</f>
        <v>11.5783928049136</v>
      </c>
      <c r="I17" s="20">
        <f>VLOOKUP(B17,RMS!B:D,3,FALSE)</f>
        <v>848735.71774809004</v>
      </c>
      <c r="J17" s="21">
        <f>VLOOKUP(B17,RMS!B:E,4,FALSE)</f>
        <v>750466.15908606804</v>
      </c>
      <c r="K17" s="22">
        <f t="shared" si="1"/>
        <v>0.44845190993510187</v>
      </c>
      <c r="L17" s="22">
        <f t="shared" si="2"/>
        <v>-8.606805931776762E-5</v>
      </c>
      <c r="M17" s="32"/>
    </row>
    <row r="18" spans="1:13">
      <c r="A18" s="42"/>
      <c r="B18" s="12">
        <v>27</v>
      </c>
      <c r="C18" s="39" t="s">
        <v>20</v>
      </c>
      <c r="D18" s="39"/>
      <c r="E18" s="15">
        <f>VLOOKUP(C18,RA!B22:D48,3,0)</f>
        <v>2193929.2429</v>
      </c>
      <c r="F18" s="25">
        <f>VLOOKUP(C18,RA!B22:I52,8,0)</f>
        <v>94077.930099999998</v>
      </c>
      <c r="G18" s="16">
        <f t="shared" si="0"/>
        <v>2099851.3128</v>
      </c>
      <c r="H18" s="27">
        <f>RA!J22</f>
        <v>4.2881022897367904</v>
      </c>
      <c r="I18" s="20">
        <f>VLOOKUP(B18,RMS!B:D,3,FALSE)</f>
        <v>2193932.1705</v>
      </c>
      <c r="J18" s="21">
        <f>VLOOKUP(B18,RMS!B:E,4,FALSE)</f>
        <v>2099851.3095</v>
      </c>
      <c r="K18" s="22">
        <f t="shared" si="1"/>
        <v>-2.9276000000536442</v>
      </c>
      <c r="L18" s="22">
        <f t="shared" si="2"/>
        <v>3.2999999821186066E-3</v>
      </c>
      <c r="M18" s="32"/>
    </row>
    <row r="19" spans="1:13">
      <c r="A19" s="42"/>
      <c r="B19" s="12">
        <v>29</v>
      </c>
      <c r="C19" s="39" t="s">
        <v>21</v>
      </c>
      <c r="D19" s="39"/>
      <c r="E19" s="15">
        <f>VLOOKUP(C19,RA!B22:D49,3,0)</f>
        <v>3620640.1264999998</v>
      </c>
      <c r="F19" s="25">
        <f>VLOOKUP(C19,RA!B23:I53,8,0)</f>
        <v>355944.00420000002</v>
      </c>
      <c r="G19" s="16">
        <f t="shared" si="0"/>
        <v>3264696.1222999999</v>
      </c>
      <c r="H19" s="27">
        <f>RA!J23</f>
        <v>9.8309688829550694</v>
      </c>
      <c r="I19" s="20">
        <f>VLOOKUP(B19,RMS!B:D,3,FALSE)</f>
        <v>3620642.2833059798</v>
      </c>
      <c r="J19" s="21">
        <f>VLOOKUP(B19,RMS!B:E,4,FALSE)</f>
        <v>3264696.1587752099</v>
      </c>
      <c r="K19" s="22">
        <f t="shared" si="1"/>
        <v>-2.1568059800192714</v>
      </c>
      <c r="L19" s="22">
        <f t="shared" si="2"/>
        <v>-3.647520998492837E-2</v>
      </c>
      <c r="M19" s="32"/>
    </row>
    <row r="20" spans="1:13">
      <c r="A20" s="42"/>
      <c r="B20" s="12">
        <v>31</v>
      </c>
      <c r="C20" s="39" t="s">
        <v>22</v>
      </c>
      <c r="D20" s="39"/>
      <c r="E20" s="15">
        <f>VLOOKUP(C20,RA!B24:D50,3,0)</f>
        <v>620892.14170000004</v>
      </c>
      <c r="F20" s="25">
        <f>VLOOKUP(C20,RA!B24:I54,8,0)</f>
        <v>90323.972599999994</v>
      </c>
      <c r="G20" s="16">
        <f t="shared" si="0"/>
        <v>530568.16910000006</v>
      </c>
      <c r="H20" s="27">
        <f>RA!J24</f>
        <v>14.547449795820199</v>
      </c>
      <c r="I20" s="20">
        <f>VLOOKUP(B20,RMS!B:D,3,FALSE)</f>
        <v>620892.17562640505</v>
      </c>
      <c r="J20" s="21">
        <f>VLOOKUP(B20,RMS!B:E,4,FALSE)</f>
        <v>530568.15870686399</v>
      </c>
      <c r="K20" s="22">
        <f t="shared" si="1"/>
        <v>-3.3926405012607574E-2</v>
      </c>
      <c r="L20" s="22">
        <f t="shared" si="2"/>
        <v>1.0393136064521968E-2</v>
      </c>
      <c r="M20" s="32"/>
    </row>
    <row r="21" spans="1:13">
      <c r="A21" s="42"/>
      <c r="B21" s="12">
        <v>32</v>
      </c>
      <c r="C21" s="39" t="s">
        <v>23</v>
      </c>
      <c r="D21" s="39"/>
      <c r="E21" s="15">
        <f>VLOOKUP(C21,RA!B24:D51,3,0)</f>
        <v>732788.31900000002</v>
      </c>
      <c r="F21" s="25">
        <f>VLOOKUP(C21,RA!B25:I55,8,0)</f>
        <v>60827.290300000001</v>
      </c>
      <c r="G21" s="16">
        <f t="shared" si="0"/>
        <v>671961.02870000002</v>
      </c>
      <c r="H21" s="27">
        <f>RA!J25</f>
        <v>8.3007996610819301</v>
      </c>
      <c r="I21" s="20">
        <f>VLOOKUP(B21,RMS!B:D,3,FALSE)</f>
        <v>732788.29275616806</v>
      </c>
      <c r="J21" s="21">
        <f>VLOOKUP(B21,RMS!B:E,4,FALSE)</f>
        <v>671961.02666494704</v>
      </c>
      <c r="K21" s="22">
        <f t="shared" si="1"/>
        <v>2.6243831962347031E-2</v>
      </c>
      <c r="L21" s="22">
        <f t="shared" si="2"/>
        <v>2.0350529812276363E-3</v>
      </c>
      <c r="M21" s="32"/>
    </row>
    <row r="22" spans="1:13">
      <c r="A22" s="42"/>
      <c r="B22" s="12">
        <v>33</v>
      </c>
      <c r="C22" s="39" t="s">
        <v>24</v>
      </c>
      <c r="D22" s="39"/>
      <c r="E22" s="15">
        <f>VLOOKUP(C22,RA!B26:D52,3,0)</f>
        <v>1896379.7859</v>
      </c>
      <c r="F22" s="25">
        <f>VLOOKUP(C22,RA!B26:I56,8,0)</f>
        <v>298314.72749999998</v>
      </c>
      <c r="G22" s="16">
        <f t="shared" si="0"/>
        <v>1598065.0584</v>
      </c>
      <c r="H22" s="27">
        <f>RA!J26</f>
        <v>15.7307481190232</v>
      </c>
      <c r="I22" s="20">
        <f>VLOOKUP(B22,RMS!B:D,3,FALSE)</f>
        <v>1896379.6695658199</v>
      </c>
      <c r="J22" s="21">
        <f>VLOOKUP(B22,RMS!B:E,4,FALSE)</f>
        <v>1598065.04106381</v>
      </c>
      <c r="K22" s="22">
        <f t="shared" si="1"/>
        <v>0.1163341801147908</v>
      </c>
      <c r="L22" s="22">
        <f t="shared" si="2"/>
        <v>1.7336189979687333E-2</v>
      </c>
      <c r="M22" s="32"/>
    </row>
    <row r="23" spans="1:13">
      <c r="A23" s="42"/>
      <c r="B23" s="12">
        <v>34</v>
      </c>
      <c r="C23" s="39" t="s">
        <v>25</v>
      </c>
      <c r="D23" s="39"/>
      <c r="E23" s="15">
        <f>VLOOKUP(C23,RA!B26:D53,3,0)</f>
        <v>379083.75910000002</v>
      </c>
      <c r="F23" s="25">
        <f>VLOOKUP(C23,RA!B27:I57,8,0)</f>
        <v>94539.145300000004</v>
      </c>
      <c r="G23" s="16">
        <f t="shared" si="0"/>
        <v>284544.61380000005</v>
      </c>
      <c r="H23" s="27">
        <f>RA!J27</f>
        <v>24.938854021192999</v>
      </c>
      <c r="I23" s="20">
        <f>VLOOKUP(B23,RMS!B:D,3,FALSE)</f>
        <v>379083.60749141499</v>
      </c>
      <c r="J23" s="21">
        <f>VLOOKUP(B23,RMS!B:E,4,FALSE)</f>
        <v>284544.64188154897</v>
      </c>
      <c r="K23" s="22">
        <f t="shared" si="1"/>
        <v>0.15160858503077179</v>
      </c>
      <c r="L23" s="22">
        <f t="shared" si="2"/>
        <v>-2.8081548924092203E-2</v>
      </c>
      <c r="M23" s="32"/>
    </row>
    <row r="24" spans="1:13">
      <c r="A24" s="42"/>
      <c r="B24" s="12">
        <v>35</v>
      </c>
      <c r="C24" s="39" t="s">
        <v>26</v>
      </c>
      <c r="D24" s="39"/>
      <c r="E24" s="15">
        <f>VLOOKUP(C24,RA!B28:D54,3,0)</f>
        <v>1814144.6274999999</v>
      </c>
      <c r="F24" s="25">
        <f>VLOOKUP(C24,RA!B28:I58,8,0)</f>
        <v>97334.708700000003</v>
      </c>
      <c r="G24" s="16">
        <f t="shared" si="0"/>
        <v>1716809.9187999999</v>
      </c>
      <c r="H24" s="27">
        <f>RA!J28</f>
        <v>5.3653224348564299</v>
      </c>
      <c r="I24" s="20">
        <f>VLOOKUP(B24,RMS!B:D,3,FALSE)</f>
        <v>1814144.6274991201</v>
      </c>
      <c r="J24" s="21">
        <f>VLOOKUP(B24,RMS!B:E,4,FALSE)</f>
        <v>1716809.9077486701</v>
      </c>
      <c r="K24" s="22">
        <f t="shared" si="1"/>
        <v>8.7986700236797333E-7</v>
      </c>
      <c r="L24" s="22">
        <f t="shared" si="2"/>
        <v>1.1051329784095287E-2</v>
      </c>
      <c r="M24" s="32"/>
    </row>
    <row r="25" spans="1:13">
      <c r="A25" s="42"/>
      <c r="B25" s="12">
        <v>36</v>
      </c>
      <c r="C25" s="39" t="s">
        <v>27</v>
      </c>
      <c r="D25" s="39"/>
      <c r="E25" s="15">
        <f>VLOOKUP(C25,RA!B28:D55,3,0)</f>
        <v>1123414.064</v>
      </c>
      <c r="F25" s="25">
        <f>VLOOKUP(C25,RA!B29:I59,8,0)</f>
        <v>241532.11900000001</v>
      </c>
      <c r="G25" s="16">
        <f t="shared" si="0"/>
        <v>881881.94500000007</v>
      </c>
      <c r="H25" s="27">
        <f>RA!J29</f>
        <v>21.499830448980401</v>
      </c>
      <c r="I25" s="20">
        <f>VLOOKUP(B25,RMS!B:D,3,FALSE)</f>
        <v>1123414.1896858399</v>
      </c>
      <c r="J25" s="21">
        <f>VLOOKUP(B25,RMS!B:E,4,FALSE)</f>
        <v>881881.94824661501</v>
      </c>
      <c r="K25" s="22">
        <f t="shared" si="1"/>
        <v>-0.12568583991378546</v>
      </c>
      <c r="L25" s="22">
        <f t="shared" si="2"/>
        <v>-3.2466149423271418E-3</v>
      </c>
      <c r="M25" s="32"/>
    </row>
    <row r="26" spans="1:13">
      <c r="A26" s="42"/>
      <c r="B26" s="12">
        <v>37</v>
      </c>
      <c r="C26" s="39" t="s">
        <v>71</v>
      </c>
      <c r="D26" s="39"/>
      <c r="E26" s="15">
        <f>VLOOKUP(C26,RA!B30:D56,3,0)</f>
        <v>1796277.4887000001</v>
      </c>
      <c r="F26" s="25">
        <f>VLOOKUP(C26,RA!B30:I60,8,0)</f>
        <v>232474.07370000001</v>
      </c>
      <c r="G26" s="16">
        <f t="shared" si="0"/>
        <v>1563803.415</v>
      </c>
      <c r="H26" s="27">
        <f>RA!J30</f>
        <v>12.941991154620901</v>
      </c>
      <c r="I26" s="20">
        <f>VLOOKUP(B26,RMS!B:D,3,FALSE)</f>
        <v>1796277.46773805</v>
      </c>
      <c r="J26" s="21">
        <f>VLOOKUP(B26,RMS!B:E,4,FALSE)</f>
        <v>1563803.41968473</v>
      </c>
      <c r="K26" s="22">
        <f t="shared" si="1"/>
        <v>2.0961950067430735E-2</v>
      </c>
      <c r="L26" s="22">
        <f t="shared" si="2"/>
        <v>-4.6847299672663212E-3</v>
      </c>
      <c r="M26" s="32"/>
    </row>
    <row r="27" spans="1:13">
      <c r="A27" s="42"/>
      <c r="B27" s="12">
        <v>38</v>
      </c>
      <c r="C27" s="39" t="s">
        <v>29</v>
      </c>
      <c r="D27" s="39"/>
      <c r="E27" s="15">
        <f>VLOOKUP(C27,RA!B30:D57,3,0)</f>
        <v>1421205.7468000001</v>
      </c>
      <c r="F27" s="25">
        <f>VLOOKUP(C27,RA!B31:I61,8,0)</f>
        <v>16424.432799999999</v>
      </c>
      <c r="G27" s="16">
        <f t="shared" si="0"/>
        <v>1404781.314</v>
      </c>
      <c r="H27" s="27">
        <f>RA!J31</f>
        <v>1.1556688985378401</v>
      </c>
      <c r="I27" s="20">
        <f>VLOOKUP(B27,RMS!B:D,3,FALSE)</f>
        <v>1421205.75866549</v>
      </c>
      <c r="J27" s="21">
        <f>VLOOKUP(B27,RMS!B:E,4,FALSE)</f>
        <v>1404781.1590902701</v>
      </c>
      <c r="K27" s="22">
        <f t="shared" si="1"/>
        <v>-1.1865489883348346E-2</v>
      </c>
      <c r="L27" s="22">
        <f t="shared" si="2"/>
        <v>0.15490972995758057</v>
      </c>
      <c r="M27" s="32"/>
    </row>
    <row r="28" spans="1:13">
      <c r="A28" s="42"/>
      <c r="B28" s="12">
        <v>39</v>
      </c>
      <c r="C28" s="39" t="s">
        <v>30</v>
      </c>
      <c r="D28" s="39"/>
      <c r="E28" s="15">
        <f>VLOOKUP(C28,RA!B32:D58,3,0)</f>
        <v>154895.75140000001</v>
      </c>
      <c r="F28" s="25">
        <f>VLOOKUP(C28,RA!B32:I62,8,0)</f>
        <v>39335.0164</v>
      </c>
      <c r="G28" s="16">
        <f t="shared" si="0"/>
        <v>115560.73500000002</v>
      </c>
      <c r="H28" s="27">
        <f>RA!J32</f>
        <v>25.394509561738701</v>
      </c>
      <c r="I28" s="20">
        <f>VLOOKUP(B28,RMS!B:D,3,FALSE)</f>
        <v>154895.676684509</v>
      </c>
      <c r="J28" s="21">
        <f>VLOOKUP(B28,RMS!B:E,4,FALSE)</f>
        <v>115560.741447782</v>
      </c>
      <c r="K28" s="22">
        <f t="shared" si="1"/>
        <v>7.4715491005918011E-2</v>
      </c>
      <c r="L28" s="22">
        <f t="shared" si="2"/>
        <v>-6.4477819832973182E-3</v>
      </c>
      <c r="M28" s="32"/>
    </row>
    <row r="29" spans="1:13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39" t="s">
        <v>31</v>
      </c>
      <c r="D30" s="39"/>
      <c r="E30" s="15">
        <f>VLOOKUP(C30,RA!B34:D61,3,0)</f>
        <v>510660.73019999999</v>
      </c>
      <c r="F30" s="25">
        <f>VLOOKUP(C30,RA!B34:I65,8,0)</f>
        <v>64167.893499999998</v>
      </c>
      <c r="G30" s="16">
        <f t="shared" si="0"/>
        <v>446492.83669999999</v>
      </c>
      <c r="H30" s="27">
        <f>RA!J34</f>
        <v>12.5656604679331</v>
      </c>
      <c r="I30" s="20">
        <f>VLOOKUP(B30,RMS!B:D,3,FALSE)</f>
        <v>510660.72940000001</v>
      </c>
      <c r="J30" s="21">
        <f>VLOOKUP(B30,RMS!B:E,4,FALSE)</f>
        <v>446492.8371</v>
      </c>
      <c r="K30" s="22">
        <f t="shared" si="1"/>
        <v>7.9999997979030013E-4</v>
      </c>
      <c r="L30" s="22">
        <f t="shared" si="2"/>
        <v>-4.0000001899898052E-4</v>
      </c>
      <c r="M30" s="32"/>
    </row>
    <row r="31" spans="1:13" s="35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278777.83</v>
      </c>
      <c r="F31" s="25">
        <f>VLOOKUP(C31,RA!B35:I66,8,0)</f>
        <v>825</v>
      </c>
      <c r="G31" s="16">
        <f t="shared" si="0"/>
        <v>277952.83</v>
      </c>
      <c r="H31" s="27">
        <f>RA!J35</f>
        <v>0.29593457987674299</v>
      </c>
      <c r="I31" s="20">
        <f>VLOOKUP(B31,RMS!B:D,3,FALSE)</f>
        <v>278777.83</v>
      </c>
      <c r="J31" s="21">
        <f>VLOOKUP(B31,RMS!B:E,4,FALSE)</f>
        <v>277952.83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39" t="s">
        <v>35</v>
      </c>
      <c r="D32" s="39"/>
      <c r="E32" s="15">
        <f>VLOOKUP(C32,RA!B34:D62,3,0)</f>
        <v>1065483.22</v>
      </c>
      <c r="F32" s="25">
        <f>VLOOKUP(C32,RA!B34:I66,8,0)</f>
        <v>-105067.26</v>
      </c>
      <c r="G32" s="16">
        <f t="shared" si="0"/>
        <v>1170550.48</v>
      </c>
      <c r="H32" s="27">
        <f>RA!J35</f>
        <v>0.29593457987674299</v>
      </c>
      <c r="I32" s="20">
        <f>VLOOKUP(B32,RMS!B:D,3,FALSE)</f>
        <v>1065483.22</v>
      </c>
      <c r="J32" s="21">
        <f>VLOOKUP(B32,RMS!B:E,4,FALSE)</f>
        <v>1170550.48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39" t="s">
        <v>36</v>
      </c>
      <c r="D33" s="39"/>
      <c r="E33" s="15">
        <f>VLOOKUP(C33,RA!B34:D63,3,0)</f>
        <v>168211.11</v>
      </c>
      <c r="F33" s="25">
        <f>VLOOKUP(C33,RA!B34:I67,8,0)</f>
        <v>641.04</v>
      </c>
      <c r="G33" s="16">
        <f t="shared" si="0"/>
        <v>167570.06999999998</v>
      </c>
      <c r="H33" s="27">
        <f>RA!J34</f>
        <v>12.5656604679331</v>
      </c>
      <c r="I33" s="20">
        <f>VLOOKUP(B33,RMS!B:D,3,FALSE)</f>
        <v>168211.11</v>
      </c>
      <c r="J33" s="21">
        <f>VLOOKUP(B33,RMS!B:E,4,FALSE)</f>
        <v>167570.07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39" t="s">
        <v>37</v>
      </c>
      <c r="D34" s="39"/>
      <c r="E34" s="15">
        <f>VLOOKUP(C34,RA!B35:D64,3,0)</f>
        <v>656962.59</v>
      </c>
      <c r="F34" s="25">
        <f>VLOOKUP(C34,RA!B35:I68,8,0)</f>
        <v>-93229.53</v>
      </c>
      <c r="G34" s="16">
        <f t="shared" si="0"/>
        <v>750192.12</v>
      </c>
      <c r="H34" s="27">
        <f>RA!J35</f>
        <v>0.29593457987674299</v>
      </c>
      <c r="I34" s="20">
        <f>VLOOKUP(B34,RMS!B:D,3,FALSE)</f>
        <v>656962.59</v>
      </c>
      <c r="J34" s="21">
        <f>VLOOKUP(B34,RMS!B:E,4,FALSE)</f>
        <v>750192.12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39" t="s">
        <v>69</v>
      </c>
      <c r="D35" s="39"/>
      <c r="E35" s="15">
        <f>VLOOKUP(C35,RA!B36:D65,3,0)</f>
        <v>12.03</v>
      </c>
      <c r="F35" s="25">
        <f>VLOOKUP(C35,RA!B36:I69,8,0)</f>
        <v>-1334.13</v>
      </c>
      <c r="G35" s="16">
        <f t="shared" si="0"/>
        <v>1346.16</v>
      </c>
      <c r="H35" s="27">
        <f>RA!J36</f>
        <v>-9.8609962154073205</v>
      </c>
      <c r="I35" s="20">
        <f>VLOOKUP(B35,RMS!B:D,3,FALSE)</f>
        <v>12.03</v>
      </c>
      <c r="J35" s="21">
        <f>VLOOKUP(B35,RMS!B:E,4,FALSE)</f>
        <v>1346.16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39" t="s">
        <v>32</v>
      </c>
      <c r="D36" s="39"/>
      <c r="E36" s="15">
        <f>VLOOKUP(C36,RA!B8:D65,3,0)</f>
        <v>162889.74350000001</v>
      </c>
      <c r="F36" s="25">
        <f>VLOOKUP(C36,RA!B8:I69,8,0)</f>
        <v>11851.5427</v>
      </c>
      <c r="G36" s="16">
        <f t="shared" si="0"/>
        <v>151038.20080000002</v>
      </c>
      <c r="H36" s="27">
        <f>RA!J36</f>
        <v>-9.8609962154073205</v>
      </c>
      <c r="I36" s="20">
        <f>VLOOKUP(B36,RMS!B:D,3,FALSE)</f>
        <v>162889.743589744</v>
      </c>
      <c r="J36" s="21">
        <f>VLOOKUP(B36,RMS!B:E,4,FALSE)</f>
        <v>151038.20085470099</v>
      </c>
      <c r="K36" s="22">
        <f t="shared" si="1"/>
        <v>-8.9743989519774914E-5</v>
      </c>
      <c r="L36" s="22">
        <f t="shared" si="2"/>
        <v>-5.470096948556602E-5</v>
      </c>
      <c r="M36" s="32"/>
    </row>
    <row r="37" spans="1:13">
      <c r="A37" s="42"/>
      <c r="B37" s="12">
        <v>76</v>
      </c>
      <c r="C37" s="39" t="s">
        <v>33</v>
      </c>
      <c r="D37" s="39"/>
      <c r="E37" s="15">
        <f>VLOOKUP(C37,RA!B8:D66,3,0)</f>
        <v>1077504.2567</v>
      </c>
      <c r="F37" s="25">
        <f>VLOOKUP(C37,RA!B8:I70,8,0)</f>
        <v>44810.995300000002</v>
      </c>
      <c r="G37" s="16">
        <f t="shared" si="0"/>
        <v>1032693.2614000001</v>
      </c>
      <c r="H37" s="27">
        <f>RA!J37</f>
        <v>0.38109254495734601</v>
      </c>
      <c r="I37" s="20">
        <f>VLOOKUP(B37,RMS!B:D,3,FALSE)</f>
        <v>1077504.2351504299</v>
      </c>
      <c r="J37" s="21">
        <f>VLOOKUP(B37,RMS!B:E,4,FALSE)</f>
        <v>1032693.25167009</v>
      </c>
      <c r="K37" s="22">
        <f t="shared" si="1"/>
        <v>2.1549570141360164E-2</v>
      </c>
      <c r="L37" s="22">
        <f t="shared" si="2"/>
        <v>9.7299100598320365E-3</v>
      </c>
      <c r="M37" s="32"/>
    </row>
    <row r="38" spans="1:13">
      <c r="A38" s="42"/>
      <c r="B38" s="12">
        <v>77</v>
      </c>
      <c r="C38" s="39" t="s">
        <v>38</v>
      </c>
      <c r="D38" s="39"/>
      <c r="E38" s="15">
        <f>VLOOKUP(C38,RA!B9:D67,3,0)</f>
        <v>474583.98</v>
      </c>
      <c r="F38" s="25">
        <f>VLOOKUP(C38,RA!B9:I71,8,0)</f>
        <v>-41477.089999999997</v>
      </c>
      <c r="G38" s="16">
        <f t="shared" si="0"/>
        <v>516061.06999999995</v>
      </c>
      <c r="H38" s="27">
        <f>RA!J38</f>
        <v>-14.1909952589538</v>
      </c>
      <c r="I38" s="20">
        <f>VLOOKUP(B38,RMS!B:D,3,FALSE)</f>
        <v>474583.98</v>
      </c>
      <c r="J38" s="21">
        <f>VLOOKUP(B38,RMS!B:E,4,FALSE)</f>
        <v>516061.07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39" t="s">
        <v>39</v>
      </c>
      <c r="D39" s="39"/>
      <c r="E39" s="15">
        <f>VLOOKUP(C39,RA!B10:D68,3,0)</f>
        <v>179375.34</v>
      </c>
      <c r="F39" s="25">
        <f>VLOOKUP(C39,RA!B10:I72,8,0)</f>
        <v>23135.38</v>
      </c>
      <c r="G39" s="16">
        <f t="shared" si="0"/>
        <v>156239.96</v>
      </c>
      <c r="H39" s="27">
        <f>RA!J39</f>
        <v>-11090.0249376559</v>
      </c>
      <c r="I39" s="20">
        <f>VLOOKUP(B39,RMS!B:D,3,FALSE)</f>
        <v>179375.34</v>
      </c>
      <c r="J39" s="21">
        <f>VLOOKUP(B39,RMS!B:E,4,FALSE)</f>
        <v>156239.96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39" t="s">
        <v>34</v>
      </c>
      <c r="D40" s="39"/>
      <c r="E40" s="15">
        <f>VLOOKUP(C40,RA!B8:D69,3,0)</f>
        <v>177025.81270000001</v>
      </c>
      <c r="F40" s="25">
        <f>VLOOKUP(C40,RA!B8:I73,8,0)</f>
        <v>15722.3097</v>
      </c>
      <c r="G40" s="16">
        <f t="shared" si="0"/>
        <v>161303.503</v>
      </c>
      <c r="H40" s="27">
        <f>RA!J40</f>
        <v>7.2758065949069399</v>
      </c>
      <c r="I40" s="20">
        <f>VLOOKUP(B40,RMS!B:D,3,FALSE)</f>
        <v>177025.812722184</v>
      </c>
      <c r="J40" s="21">
        <f>VLOOKUP(B40,RMS!B:E,4,FALSE)</f>
        <v>161303.503184328</v>
      </c>
      <c r="K40" s="22">
        <f t="shared" si="1"/>
        <v>-2.2183987312018871E-5</v>
      </c>
      <c r="L40" s="22">
        <f t="shared" si="2"/>
        <v>-1.8432800425216556E-4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7109375" style="36" customWidth="1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41406589.818099998</v>
      </c>
      <c r="E7" s="63"/>
      <c r="F7" s="63"/>
      <c r="G7" s="62">
        <v>28883527.603</v>
      </c>
      <c r="H7" s="64">
        <v>43.357107854787401</v>
      </c>
      <c r="I7" s="62">
        <v>2226498.3402999998</v>
      </c>
      <c r="J7" s="64">
        <v>5.3771594088792503</v>
      </c>
      <c r="K7" s="62">
        <v>2246917.3788000001</v>
      </c>
      <c r="L7" s="64">
        <v>7.7792346201044502</v>
      </c>
      <c r="M7" s="64">
        <v>-9.0875786945519999E-3</v>
      </c>
      <c r="N7" s="62">
        <v>846559934.13919997</v>
      </c>
      <c r="O7" s="62">
        <v>846559934.13919997</v>
      </c>
      <c r="P7" s="62">
        <v>1238265</v>
      </c>
      <c r="Q7" s="62">
        <v>1389992</v>
      </c>
      <c r="R7" s="64">
        <v>-10.9156743348163</v>
      </c>
      <c r="S7" s="62">
        <v>33.439199055210302</v>
      </c>
      <c r="T7" s="62">
        <v>33.007824360643802</v>
      </c>
      <c r="U7" s="65">
        <v>1.2900269945290199</v>
      </c>
    </row>
    <row r="8" spans="1:23" ht="12" thickBot="1">
      <c r="A8" s="66">
        <v>42400</v>
      </c>
      <c r="B8" s="43" t="s">
        <v>6</v>
      </c>
      <c r="C8" s="44"/>
      <c r="D8" s="67">
        <v>1682912.5257999999</v>
      </c>
      <c r="E8" s="68"/>
      <c r="F8" s="68"/>
      <c r="G8" s="67">
        <v>1209980.6868</v>
      </c>
      <c r="H8" s="69">
        <v>39.085899813058099</v>
      </c>
      <c r="I8" s="67">
        <v>330464.71730000002</v>
      </c>
      <c r="J8" s="69">
        <v>19.636476182439001</v>
      </c>
      <c r="K8" s="67">
        <v>249745.32620000001</v>
      </c>
      <c r="L8" s="69">
        <v>20.640439052006201</v>
      </c>
      <c r="M8" s="69">
        <v>0.32320681362965198</v>
      </c>
      <c r="N8" s="67">
        <v>32463427.390099999</v>
      </c>
      <c r="O8" s="67">
        <v>32463427.390099999</v>
      </c>
      <c r="P8" s="67">
        <v>43439</v>
      </c>
      <c r="Q8" s="67">
        <v>50630</v>
      </c>
      <c r="R8" s="69">
        <v>-14.2030416748963</v>
      </c>
      <c r="S8" s="67">
        <v>38.741972094201103</v>
      </c>
      <c r="T8" s="67">
        <v>40.252677969583303</v>
      </c>
      <c r="U8" s="70">
        <v>-3.8994036537657801</v>
      </c>
    </row>
    <row r="9" spans="1:23" ht="12" thickBot="1">
      <c r="A9" s="71"/>
      <c r="B9" s="43" t="s">
        <v>7</v>
      </c>
      <c r="C9" s="44"/>
      <c r="D9" s="67">
        <v>188111.58970000001</v>
      </c>
      <c r="E9" s="68"/>
      <c r="F9" s="68"/>
      <c r="G9" s="67">
        <v>166770.58040000001</v>
      </c>
      <c r="H9" s="69">
        <v>12.796627108218701</v>
      </c>
      <c r="I9" s="67">
        <v>49689.424299999999</v>
      </c>
      <c r="J9" s="69">
        <v>26.4148659735663</v>
      </c>
      <c r="K9" s="67">
        <v>33528.578099999999</v>
      </c>
      <c r="L9" s="69">
        <v>20.104611988266502</v>
      </c>
      <c r="M9" s="69">
        <v>0.48200213417341398</v>
      </c>
      <c r="N9" s="67">
        <v>3390957.5139000001</v>
      </c>
      <c r="O9" s="67">
        <v>3390957.5139000001</v>
      </c>
      <c r="P9" s="67">
        <v>8615</v>
      </c>
      <c r="Q9" s="67">
        <v>10149</v>
      </c>
      <c r="R9" s="69">
        <v>-15.1147896344467</v>
      </c>
      <c r="S9" s="67">
        <v>21.835355739988401</v>
      </c>
      <c r="T9" s="67">
        <v>21.018635983840799</v>
      </c>
      <c r="U9" s="70">
        <v>3.7403547067104101</v>
      </c>
    </row>
    <row r="10" spans="1:23" ht="12" thickBot="1">
      <c r="A10" s="71"/>
      <c r="B10" s="43" t="s">
        <v>8</v>
      </c>
      <c r="C10" s="44"/>
      <c r="D10" s="67">
        <v>324043.3247</v>
      </c>
      <c r="E10" s="68"/>
      <c r="F10" s="68"/>
      <c r="G10" s="67">
        <v>265859.91249999998</v>
      </c>
      <c r="H10" s="69">
        <v>21.884988847274901</v>
      </c>
      <c r="I10" s="67">
        <v>69972.145699999994</v>
      </c>
      <c r="J10" s="69">
        <v>21.593453827441198</v>
      </c>
      <c r="K10" s="67">
        <v>45383.5913</v>
      </c>
      <c r="L10" s="69">
        <v>17.070490572737199</v>
      </c>
      <c r="M10" s="69">
        <v>0.54179393246915597</v>
      </c>
      <c r="N10" s="67">
        <v>6121009.6577000003</v>
      </c>
      <c r="O10" s="67">
        <v>6121009.6577000003</v>
      </c>
      <c r="P10" s="67">
        <v>124155</v>
      </c>
      <c r="Q10" s="67">
        <v>134220</v>
      </c>
      <c r="R10" s="69">
        <v>-7.49888243182835</v>
      </c>
      <c r="S10" s="67">
        <v>2.6099901308847802</v>
      </c>
      <c r="T10" s="67">
        <v>2.7023920078974801</v>
      </c>
      <c r="U10" s="70">
        <v>-3.54031518814122</v>
      </c>
    </row>
    <row r="11" spans="1:23" ht="12" thickBot="1">
      <c r="A11" s="71"/>
      <c r="B11" s="43" t="s">
        <v>9</v>
      </c>
      <c r="C11" s="44"/>
      <c r="D11" s="67">
        <v>138494.0031</v>
      </c>
      <c r="E11" s="68"/>
      <c r="F11" s="68"/>
      <c r="G11" s="67">
        <v>152180.11809999999</v>
      </c>
      <c r="H11" s="69">
        <v>-8.9933660000228297</v>
      </c>
      <c r="I11" s="67">
        <v>27446.133900000001</v>
      </c>
      <c r="J11" s="69">
        <v>19.817561255834601</v>
      </c>
      <c r="K11" s="67">
        <v>6026.9027999999998</v>
      </c>
      <c r="L11" s="69">
        <v>3.9603746371386199</v>
      </c>
      <c r="M11" s="69">
        <v>3.5539367085860398</v>
      </c>
      <c r="N11" s="67">
        <v>2788071.4103000001</v>
      </c>
      <c r="O11" s="67">
        <v>2788071.4103000001</v>
      </c>
      <c r="P11" s="67">
        <v>5629</v>
      </c>
      <c r="Q11" s="67">
        <v>5783</v>
      </c>
      <c r="R11" s="69">
        <v>-2.6629776932387998</v>
      </c>
      <c r="S11" s="67">
        <v>24.6036601705454</v>
      </c>
      <c r="T11" s="67">
        <v>23.1167642054297</v>
      </c>
      <c r="U11" s="70">
        <v>6.0433933602112599</v>
      </c>
    </row>
    <row r="12" spans="1:23" ht="12" thickBot="1">
      <c r="A12" s="71"/>
      <c r="B12" s="43" t="s">
        <v>10</v>
      </c>
      <c r="C12" s="44"/>
      <c r="D12" s="67">
        <v>483023.49489999999</v>
      </c>
      <c r="E12" s="68"/>
      <c r="F12" s="68"/>
      <c r="G12" s="67">
        <v>446714.52059999999</v>
      </c>
      <c r="H12" s="69">
        <v>8.1280040441111794</v>
      </c>
      <c r="I12" s="67">
        <v>38222.277600000001</v>
      </c>
      <c r="J12" s="69">
        <v>7.9131301072452302</v>
      </c>
      <c r="K12" s="67">
        <v>10229.9746</v>
      </c>
      <c r="L12" s="69">
        <v>2.2900474751211801</v>
      </c>
      <c r="M12" s="69">
        <v>2.7363022973683599</v>
      </c>
      <c r="N12" s="67">
        <v>10869229.7608</v>
      </c>
      <c r="O12" s="67">
        <v>10869229.7608</v>
      </c>
      <c r="P12" s="67">
        <v>2882</v>
      </c>
      <c r="Q12" s="67">
        <v>3038</v>
      </c>
      <c r="R12" s="69">
        <v>-5.1349572086899302</v>
      </c>
      <c r="S12" s="67">
        <v>167.60010232477401</v>
      </c>
      <c r="T12" s="67">
        <v>160.140934463463</v>
      </c>
      <c r="U12" s="70">
        <v>4.4505747656748396</v>
      </c>
    </row>
    <row r="13" spans="1:23" ht="12" thickBot="1">
      <c r="A13" s="71"/>
      <c r="B13" s="43" t="s">
        <v>11</v>
      </c>
      <c r="C13" s="44"/>
      <c r="D13" s="67">
        <v>712536.25089999998</v>
      </c>
      <c r="E13" s="68"/>
      <c r="F13" s="68"/>
      <c r="G13" s="67">
        <v>505909.59399999998</v>
      </c>
      <c r="H13" s="69">
        <v>40.842604953643203</v>
      </c>
      <c r="I13" s="67">
        <v>-30173.184700000002</v>
      </c>
      <c r="J13" s="69">
        <v>-4.2346174895506596</v>
      </c>
      <c r="K13" s="67">
        <v>77412.975200000001</v>
      </c>
      <c r="L13" s="69">
        <v>15.301740887720699</v>
      </c>
      <c r="M13" s="69">
        <v>-1.3897690874436299</v>
      </c>
      <c r="N13" s="67">
        <v>12133277.8509</v>
      </c>
      <c r="O13" s="67">
        <v>12133277.8509</v>
      </c>
      <c r="P13" s="67">
        <v>18343</v>
      </c>
      <c r="Q13" s="67">
        <v>18671</v>
      </c>
      <c r="R13" s="69">
        <v>-1.75673504365058</v>
      </c>
      <c r="S13" s="67">
        <v>38.845131706918202</v>
      </c>
      <c r="T13" s="67">
        <v>37.616117551282699</v>
      </c>
      <c r="U13" s="70">
        <v>3.16388206611887</v>
      </c>
    </row>
    <row r="14" spans="1:23" ht="12" thickBot="1">
      <c r="A14" s="71"/>
      <c r="B14" s="43" t="s">
        <v>12</v>
      </c>
      <c r="C14" s="44"/>
      <c r="D14" s="67">
        <v>407362.092</v>
      </c>
      <c r="E14" s="68"/>
      <c r="F14" s="68"/>
      <c r="G14" s="67">
        <v>297400.50870000001</v>
      </c>
      <c r="H14" s="69">
        <v>36.974241833231901</v>
      </c>
      <c r="I14" s="67">
        <v>76067.583199999994</v>
      </c>
      <c r="J14" s="69">
        <v>18.673211055681598</v>
      </c>
      <c r="K14" s="67">
        <v>46879.842600000004</v>
      </c>
      <c r="L14" s="69">
        <v>15.7632018872199</v>
      </c>
      <c r="M14" s="69">
        <v>0.62260747863517796</v>
      </c>
      <c r="N14" s="67">
        <v>6825570.9013</v>
      </c>
      <c r="O14" s="67">
        <v>6825570.9013</v>
      </c>
      <c r="P14" s="67">
        <v>6410</v>
      </c>
      <c r="Q14" s="67">
        <v>4468</v>
      </c>
      <c r="R14" s="69">
        <v>43.464637421665202</v>
      </c>
      <c r="S14" s="67">
        <v>63.551028393135702</v>
      </c>
      <c r="T14" s="67">
        <v>85.959965174574805</v>
      </c>
      <c r="U14" s="70">
        <v>-35.261328334160297</v>
      </c>
    </row>
    <row r="15" spans="1:23" ht="12" thickBot="1">
      <c r="A15" s="71"/>
      <c r="B15" s="43" t="s">
        <v>13</v>
      </c>
      <c r="C15" s="44"/>
      <c r="D15" s="67">
        <v>282255.09779999999</v>
      </c>
      <c r="E15" s="68"/>
      <c r="F15" s="68"/>
      <c r="G15" s="67">
        <v>284876.93910000002</v>
      </c>
      <c r="H15" s="69">
        <v>-0.92034171255950303</v>
      </c>
      <c r="I15" s="67">
        <v>11491.4121</v>
      </c>
      <c r="J15" s="69">
        <v>4.0712859358673397</v>
      </c>
      <c r="K15" s="67">
        <v>9928.6232</v>
      </c>
      <c r="L15" s="69">
        <v>3.4852323362386199</v>
      </c>
      <c r="M15" s="69">
        <v>0.15740237780400401</v>
      </c>
      <c r="N15" s="67">
        <v>4920680.4959000004</v>
      </c>
      <c r="O15" s="67">
        <v>4920680.4959000004</v>
      </c>
      <c r="P15" s="67">
        <v>8740</v>
      </c>
      <c r="Q15" s="67">
        <v>8655</v>
      </c>
      <c r="R15" s="69">
        <v>0.98209127671866603</v>
      </c>
      <c r="S15" s="67">
        <v>32.294633615560599</v>
      </c>
      <c r="T15" s="67">
        <v>31.0441990294627</v>
      </c>
      <c r="U15" s="70">
        <v>3.8719578025972901</v>
      </c>
    </row>
    <row r="16" spans="1:23" ht="12" thickBot="1">
      <c r="A16" s="71"/>
      <c r="B16" s="43" t="s">
        <v>14</v>
      </c>
      <c r="C16" s="44"/>
      <c r="D16" s="67">
        <v>2010932.0811999999</v>
      </c>
      <c r="E16" s="68"/>
      <c r="F16" s="68"/>
      <c r="G16" s="67">
        <v>1088539.7989000001</v>
      </c>
      <c r="H16" s="69">
        <v>84.736661280745395</v>
      </c>
      <c r="I16" s="67">
        <v>-114306.0227</v>
      </c>
      <c r="J16" s="69">
        <v>-5.6842308981310401</v>
      </c>
      <c r="K16" s="67">
        <v>-17721.606299999999</v>
      </c>
      <c r="L16" s="69">
        <v>-1.62801638653067</v>
      </c>
      <c r="M16" s="69">
        <v>5.4500937874914896</v>
      </c>
      <c r="N16" s="67">
        <v>29638472.3686</v>
      </c>
      <c r="O16" s="67">
        <v>29638472.3686</v>
      </c>
      <c r="P16" s="67">
        <v>56422</v>
      </c>
      <c r="Q16" s="67">
        <v>66511</v>
      </c>
      <c r="R16" s="69">
        <v>-15.1689194268617</v>
      </c>
      <c r="S16" s="67">
        <v>35.6409216475843</v>
      </c>
      <c r="T16" s="67">
        <v>30.216410348664098</v>
      </c>
      <c r="U16" s="70">
        <v>15.219896254528599</v>
      </c>
    </row>
    <row r="17" spans="1:21" ht="12" thickBot="1">
      <c r="A17" s="71"/>
      <c r="B17" s="43" t="s">
        <v>15</v>
      </c>
      <c r="C17" s="44"/>
      <c r="D17" s="67">
        <v>2009691.9739000001</v>
      </c>
      <c r="E17" s="68"/>
      <c r="F17" s="68"/>
      <c r="G17" s="67">
        <v>1065191.6221</v>
      </c>
      <c r="H17" s="69">
        <v>88.669525013531398</v>
      </c>
      <c r="I17" s="67">
        <v>171099.72719999999</v>
      </c>
      <c r="J17" s="69">
        <v>8.5137289406577299</v>
      </c>
      <c r="K17" s="67">
        <v>90448.091499999995</v>
      </c>
      <c r="L17" s="69">
        <v>8.4912507405647606</v>
      </c>
      <c r="M17" s="69">
        <v>0.89168974560397496</v>
      </c>
      <c r="N17" s="67">
        <v>35581488.9133</v>
      </c>
      <c r="O17" s="67">
        <v>35581488.9133</v>
      </c>
      <c r="P17" s="67">
        <v>18185</v>
      </c>
      <c r="Q17" s="67">
        <v>18548</v>
      </c>
      <c r="R17" s="69">
        <v>-1.95708432175976</v>
      </c>
      <c r="S17" s="67">
        <v>110.513718663734</v>
      </c>
      <c r="T17" s="67">
        <v>111.344302037956</v>
      </c>
      <c r="U17" s="70">
        <v>-0.75156585468723003</v>
      </c>
    </row>
    <row r="18" spans="1:21" ht="12" customHeight="1" thickBot="1">
      <c r="A18" s="71"/>
      <c r="B18" s="43" t="s">
        <v>16</v>
      </c>
      <c r="C18" s="44"/>
      <c r="D18" s="67">
        <v>8502475.4077000003</v>
      </c>
      <c r="E18" s="68"/>
      <c r="F18" s="68"/>
      <c r="G18" s="67">
        <v>3464144.8366999999</v>
      </c>
      <c r="H18" s="69">
        <v>145.44226088997999</v>
      </c>
      <c r="I18" s="67">
        <v>-260704.47529999999</v>
      </c>
      <c r="J18" s="69">
        <v>-3.0662185163617299</v>
      </c>
      <c r="K18" s="67">
        <v>479409.59049999999</v>
      </c>
      <c r="L18" s="69">
        <v>13.8391901349221</v>
      </c>
      <c r="M18" s="69">
        <v>-1.5438032122555101</v>
      </c>
      <c r="N18" s="67">
        <v>98526027.803599998</v>
      </c>
      <c r="O18" s="67">
        <v>98526027.803599998</v>
      </c>
      <c r="P18" s="67">
        <v>150867</v>
      </c>
      <c r="Q18" s="67">
        <v>172124</v>
      </c>
      <c r="R18" s="69">
        <v>-12.349817573377299</v>
      </c>
      <c r="S18" s="67">
        <v>56.357423476969799</v>
      </c>
      <c r="T18" s="67">
        <v>50.9480029048825</v>
      </c>
      <c r="U18" s="70">
        <v>9.5984170999190503</v>
      </c>
    </row>
    <row r="19" spans="1:21" ht="12" customHeight="1" thickBot="1">
      <c r="A19" s="71"/>
      <c r="B19" s="43" t="s">
        <v>17</v>
      </c>
      <c r="C19" s="44"/>
      <c r="D19" s="67">
        <v>1229691.0937000001</v>
      </c>
      <c r="E19" s="68"/>
      <c r="F19" s="68"/>
      <c r="G19" s="67">
        <v>728242.04749999999</v>
      </c>
      <c r="H19" s="69">
        <v>68.857469562686802</v>
      </c>
      <c r="I19" s="67">
        <v>42602.796799999996</v>
      </c>
      <c r="J19" s="69">
        <v>3.46451210537868</v>
      </c>
      <c r="K19" s="67">
        <v>80027.552599999995</v>
      </c>
      <c r="L19" s="69">
        <v>10.9891419857901</v>
      </c>
      <c r="M19" s="69">
        <v>-0.46764838588853702</v>
      </c>
      <c r="N19" s="67">
        <v>25176470.989599999</v>
      </c>
      <c r="O19" s="67">
        <v>25176470.989599999</v>
      </c>
      <c r="P19" s="67">
        <v>17624</v>
      </c>
      <c r="Q19" s="67">
        <v>20091</v>
      </c>
      <c r="R19" s="69">
        <v>-12.279129958687999</v>
      </c>
      <c r="S19" s="67">
        <v>69.7736662335452</v>
      </c>
      <c r="T19" s="67">
        <v>63.271240182171098</v>
      </c>
      <c r="U19" s="70">
        <v>9.3193125750469008</v>
      </c>
    </row>
    <row r="20" spans="1:21" ht="12" thickBot="1">
      <c r="A20" s="71"/>
      <c r="B20" s="43" t="s">
        <v>18</v>
      </c>
      <c r="C20" s="44"/>
      <c r="D20" s="67">
        <v>2081187.0199</v>
      </c>
      <c r="E20" s="68"/>
      <c r="F20" s="68"/>
      <c r="G20" s="67">
        <v>2106618.4890999999</v>
      </c>
      <c r="H20" s="69">
        <v>-1.20721760164865</v>
      </c>
      <c r="I20" s="67">
        <v>175182.22589999999</v>
      </c>
      <c r="J20" s="69">
        <v>8.4174187242632996</v>
      </c>
      <c r="K20" s="67">
        <v>164084.3855</v>
      </c>
      <c r="L20" s="69">
        <v>7.7889938946705497</v>
      </c>
      <c r="M20" s="69">
        <v>6.7634957258013995E-2</v>
      </c>
      <c r="N20" s="67">
        <v>49636147.974399999</v>
      </c>
      <c r="O20" s="67">
        <v>49636147.974399999</v>
      </c>
      <c r="P20" s="67">
        <v>60284</v>
      </c>
      <c r="Q20" s="67">
        <v>69710</v>
      </c>
      <c r="R20" s="69">
        <v>-13.521732893415599</v>
      </c>
      <c r="S20" s="67">
        <v>34.523041269657</v>
      </c>
      <c r="T20" s="67">
        <v>33.792554082628001</v>
      </c>
      <c r="U20" s="70">
        <v>2.11594100682832</v>
      </c>
    </row>
    <row r="21" spans="1:21" ht="12" customHeight="1" thickBot="1">
      <c r="A21" s="71"/>
      <c r="B21" s="43" t="s">
        <v>19</v>
      </c>
      <c r="C21" s="44"/>
      <c r="D21" s="67">
        <v>848736.16619999998</v>
      </c>
      <c r="E21" s="68"/>
      <c r="F21" s="68"/>
      <c r="G21" s="67">
        <v>587053.91110000003</v>
      </c>
      <c r="H21" s="69">
        <v>44.575506636123002</v>
      </c>
      <c r="I21" s="67">
        <v>98270.007199999993</v>
      </c>
      <c r="J21" s="69">
        <v>11.5783928049136</v>
      </c>
      <c r="K21" s="67">
        <v>67985.710800000001</v>
      </c>
      <c r="L21" s="69">
        <v>11.580829207425101</v>
      </c>
      <c r="M21" s="69">
        <v>0.44545090495692802</v>
      </c>
      <c r="N21" s="67">
        <v>14838773.068700001</v>
      </c>
      <c r="O21" s="67">
        <v>14838773.068700001</v>
      </c>
      <c r="P21" s="67">
        <v>40769</v>
      </c>
      <c r="Q21" s="67">
        <v>46131</v>
      </c>
      <c r="R21" s="69">
        <v>-11.6234202596952</v>
      </c>
      <c r="S21" s="67">
        <v>20.8181747455174</v>
      </c>
      <c r="T21" s="67">
        <v>21.5389117079621</v>
      </c>
      <c r="U21" s="70">
        <v>-3.4620564543001899</v>
      </c>
    </row>
    <row r="22" spans="1:21" ht="12" customHeight="1" thickBot="1">
      <c r="A22" s="71"/>
      <c r="B22" s="43" t="s">
        <v>20</v>
      </c>
      <c r="C22" s="44"/>
      <c r="D22" s="67">
        <v>2193929.2429</v>
      </c>
      <c r="E22" s="68"/>
      <c r="F22" s="68"/>
      <c r="G22" s="67">
        <v>1540603.8928</v>
      </c>
      <c r="H22" s="69">
        <v>42.4070945914982</v>
      </c>
      <c r="I22" s="67">
        <v>94077.930099999998</v>
      </c>
      <c r="J22" s="69">
        <v>4.2881022897367904</v>
      </c>
      <c r="K22" s="67">
        <v>213180.4209</v>
      </c>
      <c r="L22" s="69">
        <v>13.837458278295699</v>
      </c>
      <c r="M22" s="69">
        <v>-0.558693384210313</v>
      </c>
      <c r="N22" s="67">
        <v>44006667.504900001</v>
      </c>
      <c r="O22" s="67">
        <v>44006667.504900001</v>
      </c>
      <c r="P22" s="67">
        <v>89107</v>
      </c>
      <c r="Q22" s="67">
        <v>106810</v>
      </c>
      <c r="R22" s="69">
        <v>-16.574290796741899</v>
      </c>
      <c r="S22" s="67">
        <v>24.621289493530298</v>
      </c>
      <c r="T22" s="67">
        <v>23.274987744593201</v>
      </c>
      <c r="U22" s="70">
        <v>5.4680391507959696</v>
      </c>
    </row>
    <row r="23" spans="1:21" ht="12" thickBot="1">
      <c r="A23" s="71"/>
      <c r="B23" s="43" t="s">
        <v>21</v>
      </c>
      <c r="C23" s="44"/>
      <c r="D23" s="67">
        <v>3620640.1264999998</v>
      </c>
      <c r="E23" s="68"/>
      <c r="F23" s="68"/>
      <c r="G23" s="67">
        <v>3490684.5495000002</v>
      </c>
      <c r="H23" s="69">
        <v>3.72292526457638</v>
      </c>
      <c r="I23" s="67">
        <v>355944.00420000002</v>
      </c>
      <c r="J23" s="69">
        <v>9.8309688829550694</v>
      </c>
      <c r="K23" s="67">
        <v>8592.3444</v>
      </c>
      <c r="L23" s="69">
        <v>0.24615069847061199</v>
      </c>
      <c r="M23" s="69">
        <v>40.425714290502597</v>
      </c>
      <c r="N23" s="67">
        <v>101673825.109</v>
      </c>
      <c r="O23" s="67">
        <v>101673825.109</v>
      </c>
      <c r="P23" s="67">
        <v>92054</v>
      </c>
      <c r="Q23" s="67">
        <v>114805</v>
      </c>
      <c r="R23" s="69">
        <v>-19.817081137581098</v>
      </c>
      <c r="S23" s="67">
        <v>39.331697987051101</v>
      </c>
      <c r="T23" s="67">
        <v>41.703611171116201</v>
      </c>
      <c r="U23" s="70">
        <v>-6.0305384853866597</v>
      </c>
    </row>
    <row r="24" spans="1:21" ht="12" thickBot="1">
      <c r="A24" s="71"/>
      <c r="B24" s="43" t="s">
        <v>22</v>
      </c>
      <c r="C24" s="44"/>
      <c r="D24" s="67">
        <v>620892.14170000004</v>
      </c>
      <c r="E24" s="68"/>
      <c r="F24" s="68"/>
      <c r="G24" s="67">
        <v>399349.18489999999</v>
      </c>
      <c r="H24" s="69">
        <v>55.476000747435101</v>
      </c>
      <c r="I24" s="67">
        <v>90323.972599999994</v>
      </c>
      <c r="J24" s="69">
        <v>14.547449795820199</v>
      </c>
      <c r="K24" s="67">
        <v>69594.074200000003</v>
      </c>
      <c r="L24" s="69">
        <v>17.4268727297958</v>
      </c>
      <c r="M24" s="69">
        <v>0.29786872859930902</v>
      </c>
      <c r="N24" s="67">
        <v>11732170.967800001</v>
      </c>
      <c r="O24" s="67">
        <v>11732170.967800001</v>
      </c>
      <c r="P24" s="67">
        <v>37556</v>
      </c>
      <c r="Q24" s="67">
        <v>40803</v>
      </c>
      <c r="R24" s="69">
        <v>-7.9577482047888601</v>
      </c>
      <c r="S24" s="67">
        <v>16.5324353418894</v>
      </c>
      <c r="T24" s="67">
        <v>16.686034512168199</v>
      </c>
      <c r="U24" s="70">
        <v>-0.92907770151438096</v>
      </c>
    </row>
    <row r="25" spans="1:21" ht="12" thickBot="1">
      <c r="A25" s="71"/>
      <c r="B25" s="43" t="s">
        <v>23</v>
      </c>
      <c r="C25" s="44"/>
      <c r="D25" s="67">
        <v>732788.31900000002</v>
      </c>
      <c r="E25" s="68"/>
      <c r="F25" s="68"/>
      <c r="G25" s="67">
        <v>456172.36320000002</v>
      </c>
      <c r="H25" s="69">
        <v>60.638473111253099</v>
      </c>
      <c r="I25" s="67">
        <v>60827.290300000001</v>
      </c>
      <c r="J25" s="69">
        <v>8.3007996610819301</v>
      </c>
      <c r="K25" s="67">
        <v>49917.360699999997</v>
      </c>
      <c r="L25" s="69">
        <v>10.9426534193863</v>
      </c>
      <c r="M25" s="69">
        <v>0.21855982461829099</v>
      </c>
      <c r="N25" s="67">
        <v>20268624.730300002</v>
      </c>
      <c r="O25" s="67">
        <v>20268624.730300002</v>
      </c>
      <c r="P25" s="67">
        <v>30170</v>
      </c>
      <c r="Q25" s="67">
        <v>31545</v>
      </c>
      <c r="R25" s="69">
        <v>-4.3588524330321796</v>
      </c>
      <c r="S25" s="67">
        <v>24.2886416639045</v>
      </c>
      <c r="T25" s="67">
        <v>23.890856183230301</v>
      </c>
      <c r="U25" s="70">
        <v>1.6377428024943399</v>
      </c>
    </row>
    <row r="26" spans="1:21" ht="12" thickBot="1">
      <c r="A26" s="71"/>
      <c r="B26" s="43" t="s">
        <v>24</v>
      </c>
      <c r="C26" s="44"/>
      <c r="D26" s="67">
        <v>1896379.7859</v>
      </c>
      <c r="E26" s="68"/>
      <c r="F26" s="68"/>
      <c r="G26" s="67">
        <v>1075773.1516</v>
      </c>
      <c r="H26" s="69">
        <v>76.280639006421595</v>
      </c>
      <c r="I26" s="67">
        <v>298314.72749999998</v>
      </c>
      <c r="J26" s="69">
        <v>15.7307481190232</v>
      </c>
      <c r="K26" s="67">
        <v>213866.40400000001</v>
      </c>
      <c r="L26" s="69">
        <v>19.8802511181764</v>
      </c>
      <c r="M26" s="69">
        <v>0.39486484048237902</v>
      </c>
      <c r="N26" s="67">
        <v>30753397.217599999</v>
      </c>
      <c r="O26" s="67">
        <v>30753397.217599999</v>
      </c>
      <c r="P26" s="67">
        <v>77294</v>
      </c>
      <c r="Q26" s="67">
        <v>93182</v>
      </c>
      <c r="R26" s="69">
        <v>-17.050503316091099</v>
      </c>
      <c r="S26" s="67">
        <v>24.534631224933399</v>
      </c>
      <c r="T26" s="67">
        <v>23.9722476293705</v>
      </c>
      <c r="U26" s="70">
        <v>2.29220317357519</v>
      </c>
    </row>
    <row r="27" spans="1:21" ht="12" thickBot="1">
      <c r="A27" s="71"/>
      <c r="B27" s="43" t="s">
        <v>25</v>
      </c>
      <c r="C27" s="44"/>
      <c r="D27" s="67">
        <v>379083.75910000002</v>
      </c>
      <c r="E27" s="68"/>
      <c r="F27" s="68"/>
      <c r="G27" s="67">
        <v>378532.25689999998</v>
      </c>
      <c r="H27" s="69">
        <v>0.145694901807469</v>
      </c>
      <c r="I27" s="67">
        <v>94539.145300000004</v>
      </c>
      <c r="J27" s="69">
        <v>24.938854021192999</v>
      </c>
      <c r="K27" s="67">
        <v>93036.082299999995</v>
      </c>
      <c r="L27" s="69">
        <v>24.578112064192698</v>
      </c>
      <c r="M27" s="69">
        <v>1.6155699625800001E-2</v>
      </c>
      <c r="N27" s="67">
        <v>9025849.9431999996</v>
      </c>
      <c r="O27" s="67">
        <v>9025849.9431999996</v>
      </c>
      <c r="P27" s="67">
        <v>35020</v>
      </c>
      <c r="Q27" s="67">
        <v>41344</v>
      </c>
      <c r="R27" s="69">
        <v>-15.296052631578901</v>
      </c>
      <c r="S27" s="67">
        <v>10.824778957738401</v>
      </c>
      <c r="T27" s="67">
        <v>10.645229820530201</v>
      </c>
      <c r="U27" s="70">
        <v>1.65868640744756</v>
      </c>
    </row>
    <row r="28" spans="1:21" ht="12" thickBot="1">
      <c r="A28" s="71"/>
      <c r="B28" s="43" t="s">
        <v>26</v>
      </c>
      <c r="C28" s="44"/>
      <c r="D28" s="67">
        <v>1814144.6274999999</v>
      </c>
      <c r="E28" s="68"/>
      <c r="F28" s="68"/>
      <c r="G28" s="67">
        <v>1309833.9140999999</v>
      </c>
      <c r="H28" s="69">
        <v>38.501882412054997</v>
      </c>
      <c r="I28" s="67">
        <v>97334.708700000003</v>
      </c>
      <c r="J28" s="69">
        <v>5.3653224348564299</v>
      </c>
      <c r="K28" s="67">
        <v>78874.784700000004</v>
      </c>
      <c r="L28" s="69">
        <v>6.0217393862637696</v>
      </c>
      <c r="M28" s="69">
        <v>0.23404087973377399</v>
      </c>
      <c r="N28" s="67">
        <v>52063901.265699998</v>
      </c>
      <c r="O28" s="67">
        <v>52063901.265699998</v>
      </c>
      <c r="P28" s="67">
        <v>51095</v>
      </c>
      <c r="Q28" s="67">
        <v>52737</v>
      </c>
      <c r="R28" s="69">
        <v>-3.11356353224491</v>
      </c>
      <c r="S28" s="67">
        <v>35.5053259125159</v>
      </c>
      <c r="T28" s="67">
        <v>38.320535286421297</v>
      </c>
      <c r="U28" s="70">
        <v>-7.9289776999709796</v>
      </c>
    </row>
    <row r="29" spans="1:21" ht="12" thickBot="1">
      <c r="A29" s="71"/>
      <c r="B29" s="43" t="s">
        <v>27</v>
      </c>
      <c r="C29" s="44"/>
      <c r="D29" s="67">
        <v>1123414.064</v>
      </c>
      <c r="E29" s="68"/>
      <c r="F29" s="68"/>
      <c r="G29" s="67">
        <v>830193.63529999997</v>
      </c>
      <c r="H29" s="69">
        <v>35.319522606800199</v>
      </c>
      <c r="I29" s="67">
        <v>241532.11900000001</v>
      </c>
      <c r="J29" s="69">
        <v>21.499830448980401</v>
      </c>
      <c r="K29" s="67">
        <v>158839.82620000001</v>
      </c>
      <c r="L29" s="69">
        <v>19.1328648457539</v>
      </c>
      <c r="M29" s="69">
        <v>0.52060175825097899</v>
      </c>
      <c r="N29" s="67">
        <v>25036908.912700001</v>
      </c>
      <c r="O29" s="67">
        <v>25036908.912700001</v>
      </c>
      <c r="P29" s="67">
        <v>110573</v>
      </c>
      <c r="Q29" s="67">
        <v>106925</v>
      </c>
      <c r="R29" s="69">
        <v>3.4117371989712302</v>
      </c>
      <c r="S29" s="67">
        <v>10.159931122425901</v>
      </c>
      <c r="T29" s="67">
        <v>8.3256354996492892</v>
      </c>
      <c r="U29" s="70">
        <v>18.054213170085401</v>
      </c>
    </row>
    <row r="30" spans="1:21" ht="12" thickBot="1">
      <c r="A30" s="71"/>
      <c r="B30" s="43" t="s">
        <v>28</v>
      </c>
      <c r="C30" s="44"/>
      <c r="D30" s="67">
        <v>1796277.4887000001</v>
      </c>
      <c r="E30" s="68"/>
      <c r="F30" s="68"/>
      <c r="G30" s="67">
        <v>1217649.4909999999</v>
      </c>
      <c r="H30" s="69">
        <v>47.520078805666799</v>
      </c>
      <c r="I30" s="67">
        <v>232474.07370000001</v>
      </c>
      <c r="J30" s="69">
        <v>12.941991154620901</v>
      </c>
      <c r="K30" s="67">
        <v>155260.1636</v>
      </c>
      <c r="L30" s="69">
        <v>12.750809222816001</v>
      </c>
      <c r="M30" s="69">
        <v>0.49731952040787403</v>
      </c>
      <c r="N30" s="67">
        <v>32620152.282200001</v>
      </c>
      <c r="O30" s="67">
        <v>32620152.282200001</v>
      </c>
      <c r="P30" s="67">
        <v>71934</v>
      </c>
      <c r="Q30" s="67">
        <v>83993</v>
      </c>
      <c r="R30" s="69">
        <v>-14.357148810019901</v>
      </c>
      <c r="S30" s="67">
        <v>24.971188710484601</v>
      </c>
      <c r="T30" s="67">
        <v>23.775069574845499</v>
      </c>
      <c r="U30" s="70">
        <v>4.7899967819188101</v>
      </c>
    </row>
    <row r="31" spans="1:21" ht="12" thickBot="1">
      <c r="A31" s="71"/>
      <c r="B31" s="43" t="s">
        <v>29</v>
      </c>
      <c r="C31" s="44"/>
      <c r="D31" s="67">
        <v>1421205.7468000001</v>
      </c>
      <c r="E31" s="68"/>
      <c r="F31" s="68"/>
      <c r="G31" s="67">
        <v>1533497.1274000001</v>
      </c>
      <c r="H31" s="69">
        <v>-7.3225686956705998</v>
      </c>
      <c r="I31" s="67">
        <v>16424.432799999999</v>
      </c>
      <c r="J31" s="69">
        <v>1.1556688985378401</v>
      </c>
      <c r="K31" s="67">
        <v>-17548.515200000002</v>
      </c>
      <c r="L31" s="69">
        <v>-1.1443461410164499</v>
      </c>
      <c r="M31" s="69">
        <v>-1.9359443014301301</v>
      </c>
      <c r="N31" s="67">
        <v>68526016.917899996</v>
      </c>
      <c r="O31" s="67">
        <v>68526016.917899996</v>
      </c>
      <c r="P31" s="67">
        <v>32112</v>
      </c>
      <c r="Q31" s="67">
        <v>35711</v>
      </c>
      <c r="R31" s="69">
        <v>-10.0781271877013</v>
      </c>
      <c r="S31" s="67">
        <v>44.257777366716503</v>
      </c>
      <c r="T31" s="67">
        <v>45.986432998235799</v>
      </c>
      <c r="U31" s="70">
        <v>-3.90587990263462</v>
      </c>
    </row>
    <row r="32" spans="1:21" ht="12" thickBot="1">
      <c r="A32" s="71"/>
      <c r="B32" s="43" t="s">
        <v>30</v>
      </c>
      <c r="C32" s="44"/>
      <c r="D32" s="67">
        <v>154895.75140000001</v>
      </c>
      <c r="E32" s="68"/>
      <c r="F32" s="68"/>
      <c r="G32" s="67">
        <v>154743.85860000001</v>
      </c>
      <c r="H32" s="69">
        <v>9.8157562680789998E-2</v>
      </c>
      <c r="I32" s="67">
        <v>39335.0164</v>
      </c>
      <c r="J32" s="69">
        <v>25.394509561738701</v>
      </c>
      <c r="K32" s="67">
        <v>42249.463799999998</v>
      </c>
      <c r="L32" s="69">
        <v>27.3028372061029</v>
      </c>
      <c r="M32" s="69">
        <v>-6.8981879007894001E-2</v>
      </c>
      <c r="N32" s="67">
        <v>3722786.7914999998</v>
      </c>
      <c r="O32" s="67">
        <v>3722786.7914999998</v>
      </c>
      <c r="P32" s="67">
        <v>23667</v>
      </c>
      <c r="Q32" s="67">
        <v>26244</v>
      </c>
      <c r="R32" s="69">
        <v>-9.8193872885230995</v>
      </c>
      <c r="S32" s="67">
        <v>6.5447987239616303</v>
      </c>
      <c r="T32" s="67">
        <v>6.2155389841487603</v>
      </c>
      <c r="U32" s="70">
        <v>5.0308612029182598</v>
      </c>
    </row>
    <row r="33" spans="1:21" ht="12" thickBot="1">
      <c r="A33" s="71"/>
      <c r="B33" s="43" t="s">
        <v>75</v>
      </c>
      <c r="C33" s="4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7">
        <v>29.433</v>
      </c>
      <c r="O33" s="67">
        <v>29.433</v>
      </c>
      <c r="P33" s="68"/>
      <c r="Q33" s="68"/>
      <c r="R33" s="68"/>
      <c r="S33" s="68"/>
      <c r="T33" s="68"/>
      <c r="U33" s="72"/>
    </row>
    <row r="34" spans="1:21" ht="12" thickBot="1">
      <c r="A34" s="71"/>
      <c r="B34" s="43" t="s">
        <v>31</v>
      </c>
      <c r="C34" s="44"/>
      <c r="D34" s="67">
        <v>510660.73019999999</v>
      </c>
      <c r="E34" s="68"/>
      <c r="F34" s="68"/>
      <c r="G34" s="67">
        <v>317265.23060000001</v>
      </c>
      <c r="H34" s="69">
        <v>60.957041915452798</v>
      </c>
      <c r="I34" s="67">
        <v>64167.893499999998</v>
      </c>
      <c r="J34" s="69">
        <v>12.5656604679331</v>
      </c>
      <c r="K34" s="67">
        <v>33947.044199999997</v>
      </c>
      <c r="L34" s="69">
        <v>10.699894260647699</v>
      </c>
      <c r="M34" s="69">
        <v>0.89023507089315301</v>
      </c>
      <c r="N34" s="67">
        <v>10897329.6537</v>
      </c>
      <c r="O34" s="67">
        <v>10897329.6537</v>
      </c>
      <c r="P34" s="67">
        <v>19087</v>
      </c>
      <c r="Q34" s="67">
        <v>20036</v>
      </c>
      <c r="R34" s="69">
        <v>-4.7364743461768803</v>
      </c>
      <c r="S34" s="67">
        <v>26.754373667941501</v>
      </c>
      <c r="T34" s="67">
        <v>26.922941979436999</v>
      </c>
      <c r="U34" s="70">
        <v>-0.63005889649164704</v>
      </c>
    </row>
    <row r="35" spans="1:21" ht="12" customHeight="1" thickBot="1">
      <c r="A35" s="71"/>
      <c r="B35" s="43" t="s">
        <v>68</v>
      </c>
      <c r="C35" s="44"/>
      <c r="D35" s="67">
        <v>278777.83</v>
      </c>
      <c r="E35" s="68"/>
      <c r="F35" s="68"/>
      <c r="G35" s="67">
        <v>4511.1099999999997</v>
      </c>
      <c r="H35" s="69">
        <v>6079.8056354201099</v>
      </c>
      <c r="I35" s="67">
        <v>825</v>
      </c>
      <c r="J35" s="69">
        <v>0.29593457987674299</v>
      </c>
      <c r="K35" s="67">
        <v>-48.72</v>
      </c>
      <c r="L35" s="69">
        <v>-1.0800002660099199</v>
      </c>
      <c r="M35" s="69">
        <v>-17.933497536945801</v>
      </c>
      <c r="N35" s="67">
        <v>8111670.5599999996</v>
      </c>
      <c r="O35" s="67">
        <v>8111670.5599999996</v>
      </c>
      <c r="P35" s="67">
        <v>115</v>
      </c>
      <c r="Q35" s="67">
        <v>133</v>
      </c>
      <c r="R35" s="69">
        <v>-13.533834586466201</v>
      </c>
      <c r="S35" s="67">
        <v>2424.1550434782598</v>
      </c>
      <c r="T35" s="67">
        <v>1894.8341353383501</v>
      </c>
      <c r="U35" s="70">
        <v>21.835274503747399</v>
      </c>
    </row>
    <row r="36" spans="1:21" ht="12" thickBot="1">
      <c r="A36" s="71"/>
      <c r="B36" s="43" t="s">
        <v>35</v>
      </c>
      <c r="C36" s="44"/>
      <c r="D36" s="67">
        <v>1065483.22</v>
      </c>
      <c r="E36" s="68"/>
      <c r="F36" s="68"/>
      <c r="G36" s="67">
        <v>1220870.23</v>
      </c>
      <c r="H36" s="69">
        <v>-12.7275615525493</v>
      </c>
      <c r="I36" s="67">
        <v>-105067.26</v>
      </c>
      <c r="J36" s="69">
        <v>-9.8609962154073205</v>
      </c>
      <c r="K36" s="67">
        <v>-181322.76</v>
      </c>
      <c r="L36" s="69">
        <v>-14.8519273829783</v>
      </c>
      <c r="M36" s="69">
        <v>-0.42055117625608601</v>
      </c>
      <c r="N36" s="67">
        <v>29452232.09</v>
      </c>
      <c r="O36" s="67">
        <v>29452232.09</v>
      </c>
      <c r="P36" s="67">
        <v>416</v>
      </c>
      <c r="Q36" s="67">
        <v>541</v>
      </c>
      <c r="R36" s="69">
        <v>-23.105360443622899</v>
      </c>
      <c r="S36" s="67">
        <v>2561.2577403846199</v>
      </c>
      <c r="T36" s="67">
        <v>2525.9721256931598</v>
      </c>
      <c r="U36" s="70">
        <v>1.3776674691925299</v>
      </c>
    </row>
    <row r="37" spans="1:21" ht="12" thickBot="1">
      <c r="A37" s="71"/>
      <c r="B37" s="43" t="s">
        <v>36</v>
      </c>
      <c r="C37" s="44"/>
      <c r="D37" s="67">
        <v>168211.11</v>
      </c>
      <c r="E37" s="68"/>
      <c r="F37" s="68"/>
      <c r="G37" s="67">
        <v>374796.63</v>
      </c>
      <c r="H37" s="69">
        <v>-55.119364333665402</v>
      </c>
      <c r="I37" s="67">
        <v>641.04</v>
      </c>
      <c r="J37" s="69">
        <v>0.38109254495734601</v>
      </c>
      <c r="K37" s="67">
        <v>-12017.11</v>
      </c>
      <c r="L37" s="69">
        <v>-3.2063015081005402</v>
      </c>
      <c r="M37" s="69">
        <v>-1.0533439404316001</v>
      </c>
      <c r="N37" s="67">
        <v>9955423.7200000007</v>
      </c>
      <c r="O37" s="67">
        <v>9955423.7200000007</v>
      </c>
      <c r="P37" s="67">
        <v>53</v>
      </c>
      <c r="Q37" s="67">
        <v>120</v>
      </c>
      <c r="R37" s="69">
        <v>-55.8333333333333</v>
      </c>
      <c r="S37" s="67">
        <v>3173.7945283018898</v>
      </c>
      <c r="T37" s="67">
        <v>3188.3978333333298</v>
      </c>
      <c r="U37" s="70">
        <v>-0.460121312240719</v>
      </c>
    </row>
    <row r="38" spans="1:21" ht="12" thickBot="1">
      <c r="A38" s="71"/>
      <c r="B38" s="43" t="s">
        <v>37</v>
      </c>
      <c r="C38" s="44"/>
      <c r="D38" s="67">
        <v>656962.59</v>
      </c>
      <c r="E38" s="68"/>
      <c r="F38" s="68"/>
      <c r="G38" s="67">
        <v>370084.76</v>
      </c>
      <c r="H38" s="69">
        <v>77.516791018360195</v>
      </c>
      <c r="I38" s="67">
        <v>-93229.53</v>
      </c>
      <c r="J38" s="69">
        <v>-14.1909952589538</v>
      </c>
      <c r="K38" s="67">
        <v>-43042.86</v>
      </c>
      <c r="L38" s="69">
        <v>-11.6305410684839</v>
      </c>
      <c r="M38" s="69">
        <v>1.1659696869585301</v>
      </c>
      <c r="N38" s="67">
        <v>13965624.539999999</v>
      </c>
      <c r="O38" s="67">
        <v>13965624.539999999</v>
      </c>
      <c r="P38" s="67">
        <v>326</v>
      </c>
      <c r="Q38" s="67">
        <v>369</v>
      </c>
      <c r="R38" s="69">
        <v>-11.653116531165301</v>
      </c>
      <c r="S38" s="67">
        <v>2015.2226687116599</v>
      </c>
      <c r="T38" s="67">
        <v>1926.03802168022</v>
      </c>
      <c r="U38" s="70">
        <v>4.4255480258395297</v>
      </c>
    </row>
    <row r="39" spans="1:21" ht="12" thickBot="1">
      <c r="A39" s="71"/>
      <c r="B39" s="43" t="s">
        <v>70</v>
      </c>
      <c r="C39" s="44"/>
      <c r="D39" s="67">
        <v>12.03</v>
      </c>
      <c r="E39" s="68"/>
      <c r="F39" s="68"/>
      <c r="G39" s="67">
        <v>20.88</v>
      </c>
      <c r="H39" s="69">
        <v>-42.385057471264403</v>
      </c>
      <c r="I39" s="67">
        <v>-1334.13</v>
      </c>
      <c r="J39" s="69">
        <v>-11090.0249376559</v>
      </c>
      <c r="K39" s="67">
        <v>19.72</v>
      </c>
      <c r="L39" s="69">
        <v>94.4444444444444</v>
      </c>
      <c r="M39" s="69">
        <v>-68.6536511156187</v>
      </c>
      <c r="N39" s="67">
        <v>467.27</v>
      </c>
      <c r="O39" s="67">
        <v>467.27</v>
      </c>
      <c r="P39" s="67">
        <v>2</v>
      </c>
      <c r="Q39" s="67">
        <v>4</v>
      </c>
      <c r="R39" s="69">
        <v>-50</v>
      </c>
      <c r="S39" s="67">
        <v>6.0149999999999997</v>
      </c>
      <c r="T39" s="67">
        <v>1.8075000000000001</v>
      </c>
      <c r="U39" s="70">
        <v>69.950124688279303</v>
      </c>
    </row>
    <row r="40" spans="1:21" ht="12" customHeight="1" thickBot="1">
      <c r="A40" s="71"/>
      <c r="B40" s="43" t="s">
        <v>32</v>
      </c>
      <c r="C40" s="44"/>
      <c r="D40" s="67">
        <v>162889.74350000001</v>
      </c>
      <c r="E40" s="68"/>
      <c r="F40" s="68"/>
      <c r="G40" s="67">
        <v>297003.41800000001</v>
      </c>
      <c r="H40" s="69">
        <v>-45.155599690775297</v>
      </c>
      <c r="I40" s="67">
        <v>11851.5427</v>
      </c>
      <c r="J40" s="69">
        <v>7.2758065949069399</v>
      </c>
      <c r="K40" s="67">
        <v>14458.718699999999</v>
      </c>
      <c r="L40" s="69">
        <v>4.8681994292739104</v>
      </c>
      <c r="M40" s="69">
        <v>-0.18031860596333499</v>
      </c>
      <c r="N40" s="67">
        <v>3093942.5619999999</v>
      </c>
      <c r="O40" s="67">
        <v>3093942.5619999999</v>
      </c>
      <c r="P40" s="67">
        <v>254</v>
      </c>
      <c r="Q40" s="67">
        <v>289</v>
      </c>
      <c r="R40" s="69">
        <v>-12.1107266435986</v>
      </c>
      <c r="S40" s="67">
        <v>641.298202755906</v>
      </c>
      <c r="T40" s="67">
        <v>1271.0697373702401</v>
      </c>
      <c r="U40" s="70">
        <v>-98.202604016035906</v>
      </c>
    </row>
    <row r="41" spans="1:21" ht="12" thickBot="1">
      <c r="A41" s="71"/>
      <c r="B41" s="43" t="s">
        <v>33</v>
      </c>
      <c r="C41" s="44"/>
      <c r="D41" s="67">
        <v>1077504.2567</v>
      </c>
      <c r="E41" s="68"/>
      <c r="F41" s="68"/>
      <c r="G41" s="67">
        <v>961123.24</v>
      </c>
      <c r="H41" s="69">
        <v>12.108854708372199</v>
      </c>
      <c r="I41" s="67">
        <v>44810.995300000002</v>
      </c>
      <c r="J41" s="69">
        <v>4.1587766378983604</v>
      </c>
      <c r="K41" s="67">
        <v>47227.684200000003</v>
      </c>
      <c r="L41" s="69">
        <v>4.9138010854882701</v>
      </c>
      <c r="M41" s="69">
        <v>-5.1171022694354001E-2</v>
      </c>
      <c r="N41" s="67">
        <v>21275100.070999999</v>
      </c>
      <c r="O41" s="67">
        <v>21275100.070999999</v>
      </c>
      <c r="P41" s="67">
        <v>4575</v>
      </c>
      <c r="Q41" s="67">
        <v>5092</v>
      </c>
      <c r="R41" s="69">
        <v>-10.1531814611155</v>
      </c>
      <c r="S41" s="67">
        <v>235.52005610929001</v>
      </c>
      <c r="T41" s="67">
        <v>228.037078613511</v>
      </c>
      <c r="U41" s="70">
        <v>3.17721455208292</v>
      </c>
    </row>
    <row r="42" spans="1:21" ht="12" thickBot="1">
      <c r="A42" s="71"/>
      <c r="B42" s="43" t="s">
        <v>38</v>
      </c>
      <c r="C42" s="44"/>
      <c r="D42" s="67">
        <v>474583.98</v>
      </c>
      <c r="E42" s="68"/>
      <c r="F42" s="68"/>
      <c r="G42" s="67">
        <v>381672.65</v>
      </c>
      <c r="H42" s="69">
        <v>24.3431982878522</v>
      </c>
      <c r="I42" s="67">
        <v>-41477.089999999997</v>
      </c>
      <c r="J42" s="69">
        <v>-8.7396734293475298</v>
      </c>
      <c r="K42" s="67">
        <v>-50656.89</v>
      </c>
      <c r="L42" s="69">
        <v>-13.272339529699099</v>
      </c>
      <c r="M42" s="69">
        <v>-0.181215230544157</v>
      </c>
      <c r="N42" s="67">
        <v>11865610.970000001</v>
      </c>
      <c r="O42" s="67">
        <v>11865610.970000001</v>
      </c>
      <c r="P42" s="67">
        <v>281</v>
      </c>
      <c r="Q42" s="67">
        <v>348</v>
      </c>
      <c r="R42" s="69">
        <v>-19.252873563218401</v>
      </c>
      <c r="S42" s="67">
        <v>1688.91096085409</v>
      </c>
      <c r="T42" s="67">
        <v>1627.7512356321799</v>
      </c>
      <c r="U42" s="70">
        <v>3.62125219383856</v>
      </c>
    </row>
    <row r="43" spans="1:21" ht="12" thickBot="1">
      <c r="A43" s="71"/>
      <c r="B43" s="43" t="s">
        <v>39</v>
      </c>
      <c r="C43" s="44"/>
      <c r="D43" s="67">
        <v>179375.34</v>
      </c>
      <c r="E43" s="68"/>
      <c r="F43" s="68"/>
      <c r="G43" s="67">
        <v>134992.41</v>
      </c>
      <c r="H43" s="69">
        <v>32.878092923891103</v>
      </c>
      <c r="I43" s="67">
        <v>23135.38</v>
      </c>
      <c r="J43" s="69">
        <v>12.897748374999599</v>
      </c>
      <c r="K43" s="67">
        <v>18595.48</v>
      </c>
      <c r="L43" s="69">
        <v>13.775204102215801</v>
      </c>
      <c r="M43" s="69">
        <v>0.24413997380008501</v>
      </c>
      <c r="N43" s="67">
        <v>4407338.21</v>
      </c>
      <c r="O43" s="67">
        <v>4407338.21</v>
      </c>
      <c r="P43" s="67">
        <v>160</v>
      </c>
      <c r="Q43" s="67">
        <v>191</v>
      </c>
      <c r="R43" s="69">
        <v>-16.230366492146601</v>
      </c>
      <c r="S43" s="67">
        <v>1121.095875</v>
      </c>
      <c r="T43" s="67">
        <v>1162.62628272251</v>
      </c>
      <c r="U43" s="70">
        <v>-3.7044474650763499</v>
      </c>
    </row>
    <row r="44" spans="1:21" ht="12" thickBot="1">
      <c r="A44" s="71"/>
      <c r="B44" s="43" t="s">
        <v>73</v>
      </c>
      <c r="C44" s="4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7">
        <v>-3233.3332999999998</v>
      </c>
      <c r="O44" s="67">
        <v>-3233.3332999999998</v>
      </c>
      <c r="P44" s="68"/>
      <c r="Q44" s="68"/>
      <c r="R44" s="68"/>
      <c r="S44" s="68"/>
      <c r="T44" s="68"/>
      <c r="U44" s="72"/>
    </row>
    <row r="45" spans="1:21" ht="12" thickBot="1">
      <c r="A45" s="73"/>
      <c r="B45" s="43" t="s">
        <v>34</v>
      </c>
      <c r="C45" s="44"/>
      <c r="D45" s="74">
        <v>177025.81270000001</v>
      </c>
      <c r="E45" s="75"/>
      <c r="F45" s="75"/>
      <c r="G45" s="74">
        <v>64670.053500000002</v>
      </c>
      <c r="H45" s="76">
        <v>173.73692013413901</v>
      </c>
      <c r="I45" s="74">
        <v>15722.3097</v>
      </c>
      <c r="J45" s="76">
        <v>8.88136563826661</v>
      </c>
      <c r="K45" s="74">
        <v>10525.1235</v>
      </c>
      <c r="L45" s="76">
        <v>16.275111787250999</v>
      </c>
      <c r="M45" s="76">
        <v>0.493788619202426</v>
      </c>
      <c r="N45" s="74">
        <v>1198490.6509</v>
      </c>
      <c r="O45" s="74">
        <v>1198490.6509</v>
      </c>
      <c r="P45" s="74">
        <v>50</v>
      </c>
      <c r="Q45" s="74">
        <v>41</v>
      </c>
      <c r="R45" s="76">
        <v>21.951219512195099</v>
      </c>
      <c r="S45" s="74">
        <v>3540.5162540000001</v>
      </c>
      <c r="T45" s="74">
        <v>3966.1657682926798</v>
      </c>
      <c r="U45" s="77">
        <v>-12.0222443213414</v>
      </c>
    </row>
  </sheetData>
  <mergeCells count="43"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198072</v>
      </c>
      <c r="D2" s="37">
        <v>1682914.7602076901</v>
      </c>
      <c r="E2" s="37">
        <v>1352447.83849316</v>
      </c>
      <c r="F2" s="37">
        <v>330466.92171452998</v>
      </c>
      <c r="G2" s="37">
        <v>1352447.83849316</v>
      </c>
      <c r="H2" s="37">
        <v>0.196365810989587</v>
      </c>
    </row>
    <row r="3" spans="1:8">
      <c r="A3" s="37">
        <v>2</v>
      </c>
      <c r="B3" s="37">
        <v>13</v>
      </c>
      <c r="C3" s="37">
        <v>19116</v>
      </c>
      <c r="D3" s="37">
        <v>188111.85599829</v>
      </c>
      <c r="E3" s="37">
        <v>138422.15259572599</v>
      </c>
      <c r="F3" s="37">
        <v>49689.703402564097</v>
      </c>
      <c r="G3" s="37">
        <v>138422.15259572599</v>
      </c>
      <c r="H3" s="37">
        <v>0.26414976950211799</v>
      </c>
    </row>
    <row r="4" spans="1:8">
      <c r="A4" s="37">
        <v>3</v>
      </c>
      <c r="B4" s="37">
        <v>14</v>
      </c>
      <c r="C4" s="37">
        <v>167949</v>
      </c>
      <c r="D4" s="37">
        <v>324044.33496442001</v>
      </c>
      <c r="E4" s="37">
        <v>254071.18146536901</v>
      </c>
      <c r="F4" s="37">
        <v>69973.153499051303</v>
      </c>
      <c r="G4" s="37">
        <v>254071.18146536901</v>
      </c>
      <c r="H4" s="37">
        <v>0.21593697512636401</v>
      </c>
    </row>
    <row r="5" spans="1:8">
      <c r="A5" s="37">
        <v>4</v>
      </c>
      <c r="B5" s="37">
        <v>15</v>
      </c>
      <c r="C5" s="37">
        <v>7688</v>
      </c>
      <c r="D5" s="37">
        <v>138494.106240836</v>
      </c>
      <c r="E5" s="37">
        <v>111047.86905882299</v>
      </c>
      <c r="F5" s="37">
        <v>27446.237182013501</v>
      </c>
      <c r="G5" s="37">
        <v>111047.86905882299</v>
      </c>
      <c r="H5" s="37">
        <v>0.19817621072109301</v>
      </c>
    </row>
    <row r="6" spans="1:8">
      <c r="A6" s="37">
        <v>5</v>
      </c>
      <c r="B6" s="37">
        <v>16</v>
      </c>
      <c r="C6" s="37">
        <v>6324</v>
      </c>
      <c r="D6" s="37">
        <v>483023.47959743597</v>
      </c>
      <c r="E6" s="37">
        <v>444801.21584529901</v>
      </c>
      <c r="F6" s="37">
        <v>38222.263752136801</v>
      </c>
      <c r="G6" s="37">
        <v>444801.21584529901</v>
      </c>
      <c r="H6" s="37">
        <v>7.9131274910263505E-2</v>
      </c>
    </row>
    <row r="7" spans="1:8">
      <c r="A7" s="37">
        <v>6</v>
      </c>
      <c r="B7" s="37">
        <v>17</v>
      </c>
      <c r="C7" s="37">
        <v>40812</v>
      </c>
      <c r="D7" s="37">
        <v>712536.66850854701</v>
      </c>
      <c r="E7" s="37">
        <v>742709.43458461505</v>
      </c>
      <c r="F7" s="37">
        <v>-30172.766076068401</v>
      </c>
      <c r="G7" s="37">
        <v>742709.43458461505</v>
      </c>
      <c r="H7" s="37">
        <v>-4.2345562564835799E-2</v>
      </c>
    </row>
    <row r="8" spans="1:8">
      <c r="A8" s="37">
        <v>7</v>
      </c>
      <c r="B8" s="37">
        <v>18</v>
      </c>
      <c r="C8" s="37">
        <v>257341</v>
      </c>
      <c r="D8" s="37">
        <v>407362.10232222202</v>
      </c>
      <c r="E8" s="37">
        <v>331294.50249401701</v>
      </c>
      <c r="F8" s="37">
        <v>76067.5998282051</v>
      </c>
      <c r="G8" s="37">
        <v>331294.50249401701</v>
      </c>
      <c r="H8" s="37">
        <v>0.18673214664440199</v>
      </c>
    </row>
    <row r="9" spans="1:8">
      <c r="A9" s="37">
        <v>8</v>
      </c>
      <c r="B9" s="37">
        <v>19</v>
      </c>
      <c r="C9" s="37">
        <v>40789</v>
      </c>
      <c r="D9" s="37">
        <v>282255.32048632501</v>
      </c>
      <c r="E9" s="37">
        <v>270763.68835213699</v>
      </c>
      <c r="F9" s="37">
        <v>11491.632134187999</v>
      </c>
      <c r="G9" s="37">
        <v>270763.68835213699</v>
      </c>
      <c r="H9" s="37">
        <v>4.0713606795393598E-2</v>
      </c>
    </row>
    <row r="10" spans="1:8">
      <c r="A10" s="37">
        <v>9</v>
      </c>
      <c r="B10" s="37">
        <v>21</v>
      </c>
      <c r="C10" s="37">
        <v>549258</v>
      </c>
      <c r="D10" s="37">
        <v>2010932.1638863201</v>
      </c>
      <c r="E10" s="37">
        <v>2125238.1030811998</v>
      </c>
      <c r="F10" s="37">
        <v>-114305.939194872</v>
      </c>
      <c r="G10" s="37">
        <v>2125238.1030811998</v>
      </c>
      <c r="H10" s="37">
        <v>-5.6842265118463402E-2</v>
      </c>
    </row>
    <row r="11" spans="1:8">
      <c r="A11" s="37">
        <v>10</v>
      </c>
      <c r="B11" s="37">
        <v>22</v>
      </c>
      <c r="C11" s="37">
        <v>61133</v>
      </c>
      <c r="D11" s="37">
        <v>2009691.91889231</v>
      </c>
      <c r="E11" s="37">
        <v>1838592.2501538501</v>
      </c>
      <c r="F11" s="37">
        <v>171099.668738462</v>
      </c>
      <c r="G11" s="37">
        <v>1838592.2501538501</v>
      </c>
      <c r="H11" s="37">
        <v>8.5137262647086404E-2</v>
      </c>
    </row>
    <row r="12" spans="1:8">
      <c r="A12" s="37">
        <v>11</v>
      </c>
      <c r="B12" s="37">
        <v>23</v>
      </c>
      <c r="C12" s="37">
        <v>515978.625</v>
      </c>
      <c r="D12" s="37">
        <v>8502475.6219376102</v>
      </c>
      <c r="E12" s="37">
        <v>8763179.8411059808</v>
      </c>
      <c r="F12" s="37">
        <v>-260704.219168376</v>
      </c>
      <c r="G12" s="37">
        <v>8763179.8411059808</v>
      </c>
      <c r="H12" s="37">
        <v>-3.06621542666611E-2</v>
      </c>
    </row>
    <row r="13" spans="1:8">
      <c r="A13" s="37">
        <v>12</v>
      </c>
      <c r="B13" s="37">
        <v>24</v>
      </c>
      <c r="C13" s="37">
        <v>46111</v>
      </c>
      <c r="D13" s="37">
        <v>1229691.1343</v>
      </c>
      <c r="E13" s="37">
        <v>1187088.2976025599</v>
      </c>
      <c r="F13" s="37">
        <v>42602.836697435901</v>
      </c>
      <c r="G13" s="37">
        <v>1187088.2976025599</v>
      </c>
      <c r="H13" s="37">
        <v>3.4645152355016001E-2</v>
      </c>
    </row>
    <row r="14" spans="1:8">
      <c r="A14" s="37">
        <v>13</v>
      </c>
      <c r="B14" s="37">
        <v>25</v>
      </c>
      <c r="C14" s="37">
        <v>156548</v>
      </c>
      <c r="D14" s="37">
        <v>2081187.1591</v>
      </c>
      <c r="E14" s="37">
        <v>1906004.794</v>
      </c>
      <c r="F14" s="37">
        <v>175182.3651</v>
      </c>
      <c r="G14" s="37">
        <v>1906004.794</v>
      </c>
      <c r="H14" s="37">
        <v>8.4174248497553103E-2</v>
      </c>
    </row>
    <row r="15" spans="1:8">
      <c r="A15" s="37">
        <v>14</v>
      </c>
      <c r="B15" s="37">
        <v>26</v>
      </c>
      <c r="C15" s="37">
        <v>99475</v>
      </c>
      <c r="D15" s="37">
        <v>848735.71774809004</v>
      </c>
      <c r="E15" s="37">
        <v>750466.15908606804</v>
      </c>
      <c r="F15" s="37">
        <v>98269.558662022493</v>
      </c>
      <c r="G15" s="37">
        <v>750466.15908606804</v>
      </c>
      <c r="H15" s="37">
        <v>0.115783460748838</v>
      </c>
    </row>
    <row r="16" spans="1:8">
      <c r="A16" s="37">
        <v>15</v>
      </c>
      <c r="B16" s="37">
        <v>27</v>
      </c>
      <c r="C16" s="37">
        <v>224078.08100000001</v>
      </c>
      <c r="D16" s="37">
        <v>2193932.1705</v>
      </c>
      <c r="E16" s="37">
        <v>2099851.3095</v>
      </c>
      <c r="F16" s="37">
        <v>94080.861000000004</v>
      </c>
      <c r="G16" s="37">
        <v>2099851.3095</v>
      </c>
      <c r="H16" s="37">
        <v>4.2882301588457399E-2</v>
      </c>
    </row>
    <row r="17" spans="1:8">
      <c r="A17" s="37">
        <v>16</v>
      </c>
      <c r="B17" s="37">
        <v>29</v>
      </c>
      <c r="C17" s="37">
        <v>247905</v>
      </c>
      <c r="D17" s="37">
        <v>3620642.2833059798</v>
      </c>
      <c r="E17" s="37">
        <v>3264696.1587752099</v>
      </c>
      <c r="F17" s="37">
        <v>355946.12453076901</v>
      </c>
      <c r="G17" s="37">
        <v>3264696.1587752099</v>
      </c>
      <c r="H17" s="37">
        <v>9.8310215889584496E-2</v>
      </c>
    </row>
    <row r="18" spans="1:8">
      <c r="A18" s="37">
        <v>17</v>
      </c>
      <c r="B18" s="37">
        <v>31</v>
      </c>
      <c r="C18" s="37">
        <v>42469.267</v>
      </c>
      <c r="D18" s="37">
        <v>620892.17562640505</v>
      </c>
      <c r="E18" s="37">
        <v>530568.15870686399</v>
      </c>
      <c r="F18" s="37">
        <v>90324.016919541304</v>
      </c>
      <c r="G18" s="37">
        <v>530568.15870686399</v>
      </c>
      <c r="H18" s="37">
        <v>0.14547456138968901</v>
      </c>
    </row>
    <row r="19" spans="1:8">
      <c r="A19" s="37">
        <v>18</v>
      </c>
      <c r="B19" s="37">
        <v>32</v>
      </c>
      <c r="C19" s="37">
        <v>35919.75</v>
      </c>
      <c r="D19" s="37">
        <v>732788.29275616806</v>
      </c>
      <c r="E19" s="37">
        <v>671961.02666494704</v>
      </c>
      <c r="F19" s="37">
        <v>60827.2660912215</v>
      </c>
      <c r="G19" s="37">
        <v>671961.02666494704</v>
      </c>
      <c r="H19" s="37">
        <v>8.3007966547114995E-2</v>
      </c>
    </row>
    <row r="20" spans="1:8">
      <c r="A20" s="37">
        <v>19</v>
      </c>
      <c r="B20" s="37">
        <v>33</v>
      </c>
      <c r="C20" s="37">
        <v>90734.24</v>
      </c>
      <c r="D20" s="37">
        <v>1896379.6695658199</v>
      </c>
      <c r="E20" s="37">
        <v>1598065.04106381</v>
      </c>
      <c r="F20" s="37">
        <v>298314.62850200798</v>
      </c>
      <c r="G20" s="37">
        <v>1598065.04106381</v>
      </c>
      <c r="H20" s="37">
        <v>0.15730743863664601</v>
      </c>
    </row>
    <row r="21" spans="1:8">
      <c r="A21" s="37">
        <v>20</v>
      </c>
      <c r="B21" s="37">
        <v>34</v>
      </c>
      <c r="C21" s="37">
        <v>44691.517999999996</v>
      </c>
      <c r="D21" s="37">
        <v>379083.60749141499</v>
      </c>
      <c r="E21" s="37">
        <v>284544.64188154897</v>
      </c>
      <c r="F21" s="37">
        <v>94538.9656098665</v>
      </c>
      <c r="G21" s="37">
        <v>284544.64188154897</v>
      </c>
      <c r="H21" s="37">
        <v>0.249388165939113</v>
      </c>
    </row>
    <row r="22" spans="1:8">
      <c r="A22" s="37">
        <v>21</v>
      </c>
      <c r="B22" s="37">
        <v>35</v>
      </c>
      <c r="C22" s="37">
        <v>57226.678</v>
      </c>
      <c r="D22" s="37">
        <v>1814144.6274991201</v>
      </c>
      <c r="E22" s="37">
        <v>1716809.9077486701</v>
      </c>
      <c r="F22" s="37">
        <v>97334.719750442498</v>
      </c>
      <c r="G22" s="37">
        <v>1716809.9077486701</v>
      </c>
      <c r="H22" s="37">
        <v>5.3653230439859201E-2</v>
      </c>
    </row>
    <row r="23" spans="1:8">
      <c r="A23" s="37">
        <v>22</v>
      </c>
      <c r="B23" s="37">
        <v>36</v>
      </c>
      <c r="C23" s="37">
        <v>193791.81899999999</v>
      </c>
      <c r="D23" s="37">
        <v>1123414.1896858399</v>
      </c>
      <c r="E23" s="37">
        <v>881881.94824661501</v>
      </c>
      <c r="F23" s="37">
        <v>241532.24143922501</v>
      </c>
      <c r="G23" s="37">
        <v>881881.94824661501</v>
      </c>
      <c r="H23" s="37">
        <v>0.21499838942462501</v>
      </c>
    </row>
    <row r="24" spans="1:8">
      <c r="A24" s="37">
        <v>23</v>
      </c>
      <c r="B24" s="37">
        <v>37</v>
      </c>
      <c r="C24" s="37">
        <v>169967.48199999999</v>
      </c>
      <c r="D24" s="37">
        <v>1796277.46773805</v>
      </c>
      <c r="E24" s="37">
        <v>1563803.41968473</v>
      </c>
      <c r="F24" s="37">
        <v>232474.048053326</v>
      </c>
      <c r="G24" s="37">
        <v>1563803.41968473</v>
      </c>
      <c r="H24" s="37">
        <v>0.12941989877881499</v>
      </c>
    </row>
    <row r="25" spans="1:8">
      <c r="A25" s="37">
        <v>24</v>
      </c>
      <c r="B25" s="37">
        <v>38</v>
      </c>
      <c r="C25" s="37">
        <v>261757.83900000001</v>
      </c>
      <c r="D25" s="37">
        <v>1421205.75866549</v>
      </c>
      <c r="E25" s="37">
        <v>1404781.1590902701</v>
      </c>
      <c r="F25" s="37">
        <v>16424.5995752212</v>
      </c>
      <c r="G25" s="37">
        <v>1404781.1590902701</v>
      </c>
      <c r="H25" s="37">
        <v>1.15568062365888E-2</v>
      </c>
    </row>
    <row r="26" spans="1:8">
      <c r="A26" s="37">
        <v>25</v>
      </c>
      <c r="B26" s="37">
        <v>39</v>
      </c>
      <c r="C26" s="37">
        <v>78770.301999999996</v>
      </c>
      <c r="D26" s="37">
        <v>154895.676684509</v>
      </c>
      <c r="E26" s="37">
        <v>115560.741447782</v>
      </c>
      <c r="F26" s="37">
        <v>39334.935236727797</v>
      </c>
      <c r="G26" s="37">
        <v>115560.741447782</v>
      </c>
      <c r="H26" s="37">
        <v>0.25394469412367698</v>
      </c>
    </row>
    <row r="27" spans="1:8">
      <c r="A27" s="37">
        <v>26</v>
      </c>
      <c r="B27" s="37">
        <v>42</v>
      </c>
      <c r="C27" s="37">
        <v>20794.498</v>
      </c>
      <c r="D27" s="37">
        <v>510660.72940000001</v>
      </c>
      <c r="E27" s="37">
        <v>446492.8371</v>
      </c>
      <c r="F27" s="37">
        <v>64167.8923</v>
      </c>
      <c r="G27" s="37">
        <v>446492.8371</v>
      </c>
      <c r="H27" s="37">
        <v>0.12565660252628799</v>
      </c>
    </row>
    <row r="28" spans="1:8">
      <c r="A28" s="37">
        <v>27</v>
      </c>
      <c r="B28" s="37">
        <v>75</v>
      </c>
      <c r="C28" s="37">
        <v>357</v>
      </c>
      <c r="D28" s="37">
        <v>162889.743589744</v>
      </c>
      <c r="E28" s="37">
        <v>151038.20085470099</v>
      </c>
      <c r="F28" s="37">
        <v>11851.5427350427</v>
      </c>
      <c r="G28" s="37">
        <v>151038.20085470099</v>
      </c>
      <c r="H28" s="37">
        <v>7.27580661241152E-2</v>
      </c>
    </row>
    <row r="29" spans="1:8">
      <c r="A29" s="37">
        <v>28</v>
      </c>
      <c r="B29" s="37">
        <v>76</v>
      </c>
      <c r="C29" s="37">
        <v>4925</v>
      </c>
      <c r="D29" s="37">
        <v>1077504.2351504299</v>
      </c>
      <c r="E29" s="37">
        <v>1032693.25167009</v>
      </c>
      <c r="F29" s="37">
        <v>44810.9834803419</v>
      </c>
      <c r="G29" s="37">
        <v>1032693.25167009</v>
      </c>
      <c r="H29" s="37">
        <v>4.1587756241242002E-2</v>
      </c>
    </row>
    <row r="30" spans="1:8">
      <c r="A30" s="37">
        <v>29</v>
      </c>
      <c r="B30" s="37">
        <v>99</v>
      </c>
      <c r="C30" s="37">
        <v>51</v>
      </c>
      <c r="D30" s="37">
        <v>177025.812722184</v>
      </c>
      <c r="E30" s="37">
        <v>161303.503184328</v>
      </c>
      <c r="F30" s="37">
        <v>15722.309537856399</v>
      </c>
      <c r="G30" s="37">
        <v>161303.503184328</v>
      </c>
      <c r="H30" s="37">
        <v>8.8813655455604407E-2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105</v>
      </c>
      <c r="D32" s="34">
        <v>278777.83</v>
      </c>
      <c r="E32" s="34">
        <v>277952.83</v>
      </c>
      <c r="F32" s="30"/>
      <c r="G32" s="30"/>
      <c r="H32" s="30"/>
    </row>
    <row r="33" spans="1:8">
      <c r="A33" s="30"/>
      <c r="B33" s="33">
        <v>71</v>
      </c>
      <c r="C33" s="34">
        <v>399</v>
      </c>
      <c r="D33" s="34">
        <v>1065483.22</v>
      </c>
      <c r="E33" s="34">
        <v>1170550.48</v>
      </c>
      <c r="F33" s="30"/>
      <c r="G33" s="30"/>
      <c r="H33" s="30"/>
    </row>
    <row r="34" spans="1:8">
      <c r="A34" s="30"/>
      <c r="B34" s="33">
        <v>72</v>
      </c>
      <c r="C34" s="34">
        <v>51</v>
      </c>
      <c r="D34" s="34">
        <v>168211.11</v>
      </c>
      <c r="E34" s="34">
        <v>167570.07</v>
      </c>
      <c r="F34" s="30"/>
      <c r="G34" s="30"/>
      <c r="H34" s="30"/>
    </row>
    <row r="35" spans="1:8">
      <c r="A35" s="30"/>
      <c r="B35" s="33">
        <v>73</v>
      </c>
      <c r="C35" s="34">
        <v>309</v>
      </c>
      <c r="D35" s="34">
        <v>656962.59</v>
      </c>
      <c r="E35" s="34">
        <v>750192.12</v>
      </c>
      <c r="F35" s="30"/>
      <c r="G35" s="30"/>
      <c r="H35" s="30"/>
    </row>
    <row r="36" spans="1:8">
      <c r="A36" s="30"/>
      <c r="B36" s="33">
        <v>74</v>
      </c>
      <c r="C36" s="34">
        <v>21</v>
      </c>
      <c r="D36" s="34">
        <v>12.03</v>
      </c>
      <c r="E36" s="34">
        <v>1346.16</v>
      </c>
      <c r="F36" s="30"/>
      <c r="G36" s="30"/>
      <c r="H36" s="30"/>
    </row>
    <row r="37" spans="1:8">
      <c r="A37" s="30"/>
      <c r="B37" s="33">
        <v>77</v>
      </c>
      <c r="C37" s="34">
        <v>278</v>
      </c>
      <c r="D37" s="34">
        <v>474583.98</v>
      </c>
      <c r="E37" s="34">
        <v>516061.07</v>
      </c>
      <c r="F37" s="30"/>
      <c r="G37" s="30"/>
      <c r="H37" s="30"/>
    </row>
    <row r="38" spans="1:8">
      <c r="A38" s="30"/>
      <c r="B38" s="33">
        <v>78</v>
      </c>
      <c r="C38" s="34">
        <v>148</v>
      </c>
      <c r="D38" s="34">
        <v>179375.34</v>
      </c>
      <c r="E38" s="34">
        <v>156239.96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2016-02-01T00:53:45Z</dcterms:modified>
</cp:coreProperties>
</file>